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13BEF3E-2B73-4796-B5DE-94BBE6A08EF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5" i="371" l="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15" i="431"/>
  <c r="K9" i="431"/>
  <c r="L20" i="431"/>
  <c r="N18" i="431"/>
  <c r="O21" i="431"/>
  <c r="Q11" i="431"/>
  <c r="C10" i="431"/>
  <c r="D21" i="431"/>
  <c r="F11" i="431"/>
  <c r="G14" i="431"/>
  <c r="H17" i="431"/>
  <c r="I20" i="431"/>
  <c r="K10" i="431"/>
  <c r="L13" i="431"/>
  <c r="M16" i="431"/>
  <c r="N19" i="431"/>
  <c r="P9" i="431"/>
  <c r="Q12" i="431"/>
  <c r="C19" i="431"/>
  <c r="G15" i="431"/>
  <c r="J16" i="431"/>
  <c r="M9" i="431"/>
  <c r="P10" i="431"/>
  <c r="E10" i="431"/>
  <c r="G16" i="431"/>
  <c r="K20" i="431"/>
  <c r="N21" i="431"/>
  <c r="N20" i="431"/>
  <c r="N13" i="431"/>
  <c r="F12" i="431"/>
  <c r="J17" i="431"/>
  <c r="P11" i="431"/>
  <c r="C12" i="431"/>
  <c r="F13" i="431"/>
  <c r="J9" i="431"/>
  <c r="P19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9" i="431"/>
  <c r="D17" i="431"/>
  <c r="E12" i="431"/>
  <c r="F15" i="431"/>
  <c r="G10" i="431"/>
  <c r="G18" i="431"/>
  <c r="H13" i="431"/>
  <c r="H21" i="431"/>
  <c r="I16" i="431"/>
  <c r="J11" i="431"/>
  <c r="J19" i="431"/>
  <c r="L9" i="431"/>
  <c r="L17" i="431"/>
  <c r="M12" i="431"/>
  <c r="N15" i="431"/>
  <c r="O18" i="431"/>
  <c r="P13" i="431"/>
  <c r="Q16" i="431"/>
  <c r="C15" i="431"/>
  <c r="D18" i="431"/>
  <c r="E21" i="431"/>
  <c r="G11" i="431"/>
  <c r="H14" i="431"/>
  <c r="I17" i="431"/>
  <c r="J20" i="431"/>
  <c r="L10" i="431"/>
  <c r="M13" i="431"/>
  <c r="N16" i="431"/>
  <c r="O19" i="431"/>
  <c r="Q9" i="431"/>
  <c r="C11" i="431"/>
  <c r="E17" i="431"/>
  <c r="H18" i="431"/>
  <c r="K11" i="431"/>
  <c r="M17" i="431"/>
  <c r="Q21" i="431"/>
  <c r="C20" i="431"/>
  <c r="F21" i="431"/>
  <c r="I14" i="431"/>
  <c r="M10" i="431"/>
  <c r="Q14" i="431"/>
  <c r="E20" i="431"/>
  <c r="K14" i="431"/>
  <c r="M20" i="431"/>
  <c r="O10" i="431"/>
  <c r="P21" i="431"/>
  <c r="D10" i="431"/>
  <c r="E13" i="431"/>
  <c r="F16" i="431"/>
  <c r="G19" i="431"/>
  <c r="I9" i="431"/>
  <c r="J12" i="431"/>
  <c r="K15" i="431"/>
  <c r="L18" i="431"/>
  <c r="M21" i="431"/>
  <c r="O11" i="431"/>
  <c r="P14" i="431"/>
  <c r="Q17" i="431"/>
  <c r="D14" i="431"/>
  <c r="H10" i="431"/>
  <c r="I21" i="431"/>
  <c r="L14" i="431"/>
  <c r="O15" i="431"/>
  <c r="D15" i="431"/>
  <c r="H11" i="431"/>
  <c r="K12" i="431"/>
  <c r="O16" i="431"/>
  <c r="P18" i="431"/>
  <c r="M18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C17" i="431"/>
  <c r="D12" i="431"/>
  <c r="D20" i="431"/>
  <c r="F10" i="431"/>
  <c r="F18" i="431"/>
  <c r="G13" i="431"/>
  <c r="G21" i="431"/>
  <c r="H16" i="431"/>
  <c r="I11" i="431"/>
  <c r="I19" i="431"/>
  <c r="J14" i="431"/>
  <c r="K17" i="431"/>
  <c r="L12" i="431"/>
  <c r="M15" i="431"/>
  <c r="N10" i="431"/>
  <c r="O13" i="431"/>
  <c r="P16" i="431"/>
  <c r="Q19" i="431"/>
  <c r="C18" i="431"/>
  <c r="D13" i="431"/>
  <c r="E16" i="431"/>
  <c r="F19" i="431"/>
  <c r="H9" i="431"/>
  <c r="I12" i="431"/>
  <c r="J15" i="431"/>
  <c r="K18" i="431"/>
  <c r="L21" i="431"/>
  <c r="N11" i="431"/>
  <c r="O14" i="431"/>
  <c r="P17" i="431"/>
  <c r="Q20" i="431"/>
  <c r="E9" i="431"/>
  <c r="F20" i="431"/>
  <c r="I13" i="431"/>
  <c r="K19" i="431"/>
  <c r="N12" i="431"/>
  <c r="Q13" i="431"/>
  <c r="E18" i="431"/>
  <c r="H19" i="431"/>
  <c r="L15" i="431"/>
  <c r="O8" i="431"/>
  <c r="M8" i="431"/>
  <c r="K8" i="431"/>
  <c r="G8" i="431"/>
  <c r="D8" i="431"/>
  <c r="P8" i="431"/>
  <c r="N8" i="431"/>
  <c r="I8" i="431"/>
  <c r="Q8" i="431"/>
  <c r="L8" i="431"/>
  <c r="H8" i="431"/>
  <c r="C8" i="431"/>
  <c r="F8" i="431"/>
  <c r="J8" i="431"/>
  <c r="E8" i="431"/>
  <c r="S13" i="431" l="1"/>
  <c r="R13" i="431"/>
  <c r="R20" i="431"/>
  <c r="S20" i="431"/>
  <c r="R19" i="431"/>
  <c r="S19" i="431"/>
  <c r="R18" i="431"/>
  <c r="S18" i="431"/>
  <c r="S10" i="431"/>
  <c r="R10" i="431"/>
  <c r="R17" i="431"/>
  <c r="S17" i="431"/>
  <c r="R14" i="431"/>
  <c r="S14" i="431"/>
  <c r="S21" i="431"/>
  <c r="R21" i="431"/>
  <c r="S9" i="431"/>
  <c r="R9" i="431"/>
  <c r="R16" i="431"/>
  <c r="S16" i="431"/>
  <c r="R15" i="431"/>
  <c r="S15" i="431"/>
  <c r="S12" i="431"/>
  <c r="R12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<sst xmlns="http://schemas.openxmlformats.org/spreadsheetml/2006/main" count="31638" uniqueCount="6191">
  <si>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</si>
  <si>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</si>
  <si>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</si>
  <si>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</si>
  <si>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</si>
  <si>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</si>
  <si>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</si>
  <si>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</si>
  <si>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</si>
  <si>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</si>
  <si>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</si>
  <si>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</si>
  <si>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</si>
  <si>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</si>
  <si>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</si>
  <si>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</si>
  <si>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</si>
  <si>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</si>
  <si>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</si>
  <si>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</si>
  <si>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</si>
  <si>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</si>
  <si>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</si>
  <si>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</si>
  <si>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</si>
  <si>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</si>
  <si>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</si>
  <si>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</si>
  <si>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</si>
  <si>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</si>
  <si>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</si>
  <si>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</si>
  <si>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</si>
  <si>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</si>
  <si>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</si>
  <si>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</si>
  <si>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</si>
  <si>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</si>
  <si>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</si>
  <si>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</si>
  <si>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</si>
  <si>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</si>
  <si>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</si>
  <si>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</si>
  <si>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</si>
  <si>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</si>
  <si>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</si>
  <si>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</si>
  <si>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</si>
  <si>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</si>
  <si>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</si>
  <si>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</si>
  <si>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</si>
  <si>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</si>
  <si>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</si>
  <si>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</si>
  <si>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</si>
  <si>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</si>
  <si>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</si>
  <si>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</si>
  <si>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</si>
  <si>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</si>
  <si>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</si>
  <si>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</si>
  <si>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</si>
  <si>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</si>
  <si>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</si>
  <si>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</si>
  <si>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</si>
  <si>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</si>
  <si>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</si>
  <si>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</si>
  <si>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</si>
  <si>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</si>
  <si>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</si>
  <si>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</si>
  <si>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</si>
  <si>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</si>
  <si>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</si>
  <si>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</si>
  <si>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</si>
  <si>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</si>
  <si>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</si>
  <si>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</si>
  <si>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</si>
  <si>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</si>
  <si>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</si>
  <si>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</si>
  <si>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</si>
  <si>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</si>
  <si>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</si>
  <si>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</si>
  <si>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</si>
  <si>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</si>
  <si>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</si>
  <si>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</si>
  <si>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</si>
  <si>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</si>
  <si>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</si>
  <si>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</si>
  <si>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</si>
  <si>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</si>
  <si>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</si>
  <si>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</si>
  <si>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</si>
  <si>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</si>
  <si>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</si>
  <si>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</si>
  <si>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</si>
  <si>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</si>
  <si>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</si>
  <si>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</si>
  <si>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</si>
  <si>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</si>
  <si>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</si>
  <si>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</si>
  <si>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</si>
  <si>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</si>
  <si>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</si>
  <si>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</si>
  <si>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</si>
  <si>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</si>
  <si>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</si>
  <si>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</si>
  <si>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</si>
  <si>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</si>
  <si>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</si>
  <si>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</si>
  <si>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</si>
  <si>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</si>
  <si>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</si>
  <si>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</si>
  <si>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</si>
  <si>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</si>
  <si>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</si>
  <si>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</si>
  <si>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</si>
  <si>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</si>
  <si>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</si>
  <si>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</si>
  <si>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</si>
  <si>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</si>
  <si>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</si>
  <si>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</si>
  <si>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</si>
  <si>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</si>
  <si>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</si>
  <si>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</si>
  <si>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</si>
  <si>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</si>
  <si>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</si>
  <si>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</si>
  <si>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</si>
  <si>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</si>
  <si>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</si>
  <si>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</si>
  <si>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</si>
  <si>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</si>
  <si>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</si>
  <si>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</si>
  <si>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</si>
  <si>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</si>
  <si>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</si>
  <si>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</si>
  <si>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</si>
  <si>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</si>
  <si>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</si>
  <si>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</si>
  <si>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</si>
  <si>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</si>
  <si>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</si>
  <si>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</si>
  <si>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</si>
  <si>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</si>
  <si>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</si>
  <si>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</si>
  <si>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</si>
  <si>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</si>
  <si>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</si>
  <si>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</si>
  <si>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</si>
  <si>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</si>
  <si>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</si>
  <si>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</si>
  <si>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</si>
  <si>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</si>
  <si>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</si>
  <si>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</si>
  <si>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</si>
  <si>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</si>
  <si>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</si>
  <si>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</si>
  <si>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</si>
  <si>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</si>
  <si>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</si>
  <si>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</si>
  <si>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</si>
  <si>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</si>
  <si>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</si>
  <si>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</si>
  <si>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</si>
  <si>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</si>
  <si>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</si>
  <si>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</si>
  <si>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</si>
  <si>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</si>
  <si>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</si>
  <si>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</si>
  <si>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</si>
  <si>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</si>
  <si>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</si>
  <si>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</si>
  <si>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</si>
  <si>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</si>
  <si>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</si>
  <si>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</si>
  <si>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</si>
  <si>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</si>
  <si>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</si>
  <si>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</si>
  <si>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</si>
  <si>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</si>
  <si>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</si>
  <si>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</si>
  <si>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</si>
  <si>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</si>
  <si>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</si>
  <si>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</si>
  <si>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</si>
  <si>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</si>
  <si>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</si>
  <si>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</si>
  <si>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</si>
  <si>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</si>
  <si>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</si>
  <si>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</si>
  <si>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</si>
  <si>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</si>
  <si>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</si>
  <si>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</si>
  <si>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</si>
  <si>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</si>
  <si>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</si>
  <si>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</si>
  <si>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</si>
  <si>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</si>
  <si>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</si>
  <si>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</si>
  <si>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</si>
  <si>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</si>
  <si>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</si>
  <si>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</si>
  <si>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</si>
  <si>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</si>
  <si>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</si>
  <si>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</si>
  <si>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</si>
  <si>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</si>
  <si>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</si>
  <si>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</si>
  <si>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</si>
  <si>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</si>
  <si>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</si>
  <si>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</si>
  <si>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</si>
  <si>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</si>
  <si>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</si>
  <si>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</si>
  <si>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</si>
  <si>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</si>
  <si>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</si>
  <si>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</si>
  <si>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</si>
  <si>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</si>
  <si>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</si>
  <si>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</si>
  <si>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</si>
  <si>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</si>
  <si>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</si>
  <si>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</si>
  <si>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</si>
  <si>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</si>
  <si>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</si>
  <si>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</si>
  <si>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</si>
  <si>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</si>
  <si>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</si>
  <si>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</si>
  <si>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</si>
  <si>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</si>
  <si>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</si>
  <si>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</si>
  <si>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</si>
  <si>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</si>
  <si>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</si>
  <si>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</si>
  <si>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</si>
  <si>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</si>
  <si>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</si>
  <si>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</si>
  <si>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</si>
  <si>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</si>
  <si>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</si>
  <si>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</si>
  <si>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</si>
  <si>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</si>
  <si>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</si>
  <si>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</si>
  <si>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</si>
  <si>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</si>
  <si>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</si>
  <si>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</si>
  <si>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</si>
  <si>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</si>
  <si>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</si>
  <si>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</si>
  <si>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</si>
  <si>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</si>
  <si>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</si>
  <si>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</si>
  <si>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</si>
  <si>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</si>
  <si>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</si>
  <si>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</si>
  <si>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</si>
  <si>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</si>
  <si>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</si>
  <si>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</si>
  <si>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</si>
  <si>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</si>
  <si>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</si>
  <si>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</si>
  <si>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</si>
  <si>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</si>
  <si>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</si>
  <si>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</si>
  <si>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</si>
  <si>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</si>
  <si>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</si>
  <si>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</si>
  <si>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</si>
  <si>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</si>
  <si>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</si>
  <si>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</si>
  <si>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</si>
  <si>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</si>
  <si>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</si>
  <si>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</si>
  <si>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</si>
  <si>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</si>
  <si>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</si>
  <si>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</si>
  <si>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</si>
  <si>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</si>
  <si>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</si>
  <si>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</si>
  <si>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</si>
  <si>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</si>
  <si>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</si>
  <si>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</si>
  <si>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</si>
  <si>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</si>
  <si>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</si>
  <si>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</si>
  <si>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</si>
  <si>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</si>
  <si>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</si>
  <si>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</si>
  <si>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</si>
  <si>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</si>
  <si>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</si>
  <si>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</si>
  <si>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</si>
  <si>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</si>
  <si>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</si>
  <si>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</si>
  <si>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</si>
  <si>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</si>
  <si>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</si>
  <si>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</si>
  <si>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</si>
  <si>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</si>
  <si>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</si>
  <si>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</si>
  <si>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</si>
  <si>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</si>
  <si>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</si>
  <si>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</si>
  <si>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</si>
  <si>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</si>
  <si>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</si>
  <si>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</si>
  <si>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</si>
  <si>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</si>
  <si>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</si>
  <si>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</si>
  <si>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</si>
  <si>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</si>
  <si>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</si>
  <si>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</si>
  <si>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</si>
  <si>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</si>
  <si>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</si>
  <si>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</si>
  <si>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</si>
  <si>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</si>
  <si>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</si>
  <si>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</si>
  <si>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</si>
  <si>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</si>
  <si>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</si>
  <si>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</si>
  <si>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</si>
  <si>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</si>
  <si>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</si>
  <si>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</si>
  <si>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</si>
  <si>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</si>
  <si>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</si>
  <si>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</si>
  <si>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</si>
  <si>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</si>
  <si>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</si>
  <si>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</si>
  <si>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</si>
  <si>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</si>
  <si>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</si>
  <si>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</si>
  <si>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</si>
  <si>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</si>
  <si>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</si>
  <si>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</si>
  <si>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</si>
  <si>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</si>
  <si>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</si>
  <si>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</si>
  <si>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</si>
  <si>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</si>
  <si>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</si>
  <si>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</si>
  <si>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</si>
  <si>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</si>
  <si>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</si>
  <si>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</si>
  <si>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</si>
  <si>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</si>
  <si>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</si>
  <si>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</si>
  <si>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</si>
  <si>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</si>
  <si>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</si>
  <si>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</si>
  <si>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</si>
  <si>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</si>
  <si>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</si>
  <si>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</si>
  <si>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</si>
  <si>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</si>
  <si>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</si>
  <si>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</si>
  <si>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</si>
  <si>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</si>
  <si>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</si>
  <si>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</si>
  <si>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</si>
  <si>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</si>
  <si>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</si>
  <si>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</si>
  <si>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</si>
  <si>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</si>
  <si>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</si>
  <si>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</si>
  <si>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</si>
  <si>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</si>
  <si>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</si>
  <si>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</si>
  <si>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</si>
  <si>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</si>
  <si>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</si>
  <si>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</si>
  <si>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</si>
  <si>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</si>
  <si>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</si>
  <si>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</si>
  <si>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</si>
  <si>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</si>
  <si>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</si>
  <si>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</si>
  <si>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</si>
  <si>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</si>
  <si>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</si>
  <si>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</si>
  <si>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</si>
  <si>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</si>
  <si>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</si>
  <si>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</si>
  <si>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</si>
  <si>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</si>
  <si>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</si>
  <si>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</si>
  <si>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</si>
  <si>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</si>
  <si>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</si>
  <si>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</si>
  <si>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</si>
  <si>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</si>
  <si>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</si>
  <si>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</si>
  <si>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</si>
  <si>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</si>
  <si>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</si>
  <si>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</si>
  <si>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</si>
  <si>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</si>
  <si>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</si>
  <si>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</si>
  <si>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</si>
  <si>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</si>
  <si>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</si>
  <si>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</si>
  <si>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</si>
  <si>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</si>
  <si>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</si>
  <si>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</si>
  <si>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</si>
  <si>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</si>
  <si>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</si>
  <si>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</si>
  <si>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</si>
  <si>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</si>
  <si>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</si>
  <si>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</si>
  <si>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</si>
  <si>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</si>
  <si>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</si>
  <si>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</si>
  <si>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</si>
  <si>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</si>
  <si>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</si>
  <si>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</si>
  <si>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</si>
  <si>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</si>
  <si>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</si>
  <si>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</si>
  <si>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</si>
  <si>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</si>
  <si>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</si>
  <si>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</si>
  <si>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</si>
  <si>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</si>
  <si>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</si>
  <si>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</si>
  <si>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</si>
  <si>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</si>
  <si>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</si>
  <si>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</si>
  <si>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</si>
  <si>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</si>
  <si>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</si>
  <si>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</si>
  <si>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</si>
  <si>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</si>
  <si>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</si>
  <si>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</si>
  <si>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</si>
  <si>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</si>
  <si>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</si>
  <si>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</si>
  <si>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</si>
  <si>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</si>
  <si>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</si>
  <si>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</si>
  <si>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</si>
  <si>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</si>
  <si>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</si>
  <si>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</si>
  <si>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</si>
  <si>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</si>
  <si>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</si>
  <si>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</si>
  <si>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</si>
  <si>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</si>
  <si>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</si>
  <si>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</si>
  <si>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</si>
  <si>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</si>
  <si>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</si>
  <si>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</si>
  <si>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</si>
  <si>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</si>
  <si>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</si>
  <si>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</si>
  <si>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</si>
  <si>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</si>
  <si>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</si>
  <si>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</si>
  <si>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</si>
  <si>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</si>
  <si>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</si>
  <si>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</si>
  <si>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</si>
  <si>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</si>
  <si>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</si>
  <si>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</si>
  <si>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</si>
  <si>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</si>
  <si>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</si>
  <si>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</si>
  <si>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</si>
  <si>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</si>
  <si>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</si>
  <si>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</si>
  <si>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</si>
  <si>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</si>
  <si>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</si>
  <si>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</si>
  <si>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</si>
  <si>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</si>
  <si>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5</t>
  </si>
  <si>
    <t>POR TBL NOB 90X5MG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</si>
  <si>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</si>
  <si>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</si>
  <si>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</si>
  <si>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</si>
  <si>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</si>
  <si>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</si>
  <si>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</si>
  <si>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</si>
  <si>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ANOPYRIN 100MG</t>
  </si>
  <si>
    <t>TBL 20X100MG</t>
  </si>
  <si>
    <t>APO-IBUPROFEN 400 MG</t>
  </si>
  <si>
    <t>POR TBL FLM 100X400MG</t>
  </si>
  <si>
    <t>ARDEANUTRISOL G 40</t>
  </si>
  <si>
    <t>400G/L INF SOL 20X80ML</t>
  </si>
  <si>
    <t>ARDEAOSMOSOL MA 15</t>
  </si>
  <si>
    <t>150G/L INF SOL 20X80ML</t>
  </si>
  <si>
    <t>ATROPIN BIOTIKA 0.5MG</t>
  </si>
  <si>
    <t>INJ 10X1ML/0.5MG</t>
  </si>
  <si>
    <t>AULIN</t>
  </si>
  <si>
    <t>TBL 15X100MG</t>
  </si>
  <si>
    <t>POR TBL NOB 30X100MG</t>
  </si>
  <si>
    <t>Biopron9 tob.60+20</t>
  </si>
  <si>
    <t>BISACODYL</t>
  </si>
  <si>
    <t>DRG 105X5MG</t>
  </si>
  <si>
    <t>BISEPTOL</t>
  </si>
  <si>
    <t>400MG/80MG TBL NOB 28</t>
  </si>
  <si>
    <t>BISOPROLOL MYLAN 5 MG</t>
  </si>
  <si>
    <t>5MG TBL FLM 30</t>
  </si>
  <si>
    <t>BRUFEN 400</t>
  </si>
  <si>
    <t>POR TBL FLM 30X400MG</t>
  </si>
  <si>
    <t>400MG TBL FLM 100</t>
  </si>
  <si>
    <t>BURONIL 25 MG</t>
  </si>
  <si>
    <t>POR TBL OBD 50X25MG</t>
  </si>
  <si>
    <t>CALCIUM CHLORATUM BIOTIKA</t>
  </si>
  <si>
    <t>INJ 5X10ML 10%</t>
  </si>
  <si>
    <t>CARBOSORB</t>
  </si>
  <si>
    <t>320MG TBL NOB 20</t>
  </si>
  <si>
    <t>CAVINTON FORTE</t>
  </si>
  <si>
    <t>POR TBL NOB 30X10MG</t>
  </si>
  <si>
    <t>CIPLOX 500</t>
  </si>
  <si>
    <t>500MG TBL FLM 10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</si>
  <si>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</si>
  <si>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</si>
  <si>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</si>
  <si>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</si>
  <si>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</si>
  <si>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</si>
  <si>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</si>
  <si>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</si>
  <si>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</si>
  <si>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</si>
  <si>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</si>
  <si>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</si>
  <si>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</si>
  <si>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</si>
  <si>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</si>
  <si>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</si>
  <si>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</si>
  <si>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</si>
  <si>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</si>
  <si>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</si>
  <si>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</si>
  <si>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</si>
  <si>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DICLOFENAC AL 50</t>
  </si>
  <si>
    <t>TBL OBD 100X50MG</t>
  </si>
  <si>
    <t xml:space="preserve">DIPIDOLOR </t>
  </si>
  <si>
    <t>INJ 5X2ML 7.5MG/ML</t>
  </si>
  <si>
    <t>DITHIADEN</t>
  </si>
  <si>
    <t>INJ 10X2ML</t>
  </si>
  <si>
    <t>TBL 20X2MG</t>
  </si>
  <si>
    <t>DOBEXIL H UNG</t>
  </si>
  <si>
    <t>40MG/20MG RCT UNG 1X20G II</t>
  </si>
  <si>
    <t>DOLMINA 50</t>
  </si>
  <si>
    <t>TBL OBD 30X50MG</t>
  </si>
  <si>
    <t>DOLMINA INJ.</t>
  </si>
  <si>
    <t>INJ 5X3ML/75MG</t>
  </si>
  <si>
    <t>DORETA 75 MG/650 MG</t>
  </si>
  <si>
    <t>POR TBL FLM 90</t>
  </si>
  <si>
    <t>DORSIFLEX</t>
  </si>
  <si>
    <t>TBL 30X200MG</t>
  </si>
  <si>
    <t>DUPHALAC</t>
  </si>
  <si>
    <t>667MG/ML POR SOL 1X500ML IV</t>
  </si>
  <si>
    <t>DZ BRAUNOL 500 ML</t>
  </si>
  <si>
    <t>DZ OCTENISEPT drm. sol. 250 ml</t>
  </si>
  <si>
    <t>DRM SOL 1X250ML</t>
  </si>
  <si>
    <t>DZ PRONTODERM PENA 200ml</t>
  </si>
  <si>
    <t>DZ PRONTODERM SHOWER GEL  100ML</t>
  </si>
  <si>
    <t>strong</t>
  </si>
  <si>
    <t>DZ TRIXO LIND 100 ml</t>
  </si>
  <si>
    <t>EBRANTIL 30 RETARD</t>
  </si>
  <si>
    <t>POR CPS PRO 50X30MG</t>
  </si>
  <si>
    <t>ENDIARON</t>
  </si>
  <si>
    <t>250MG TBL FLM 20</t>
  </si>
  <si>
    <t>250MG TBL FLM 40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</si>
  <si>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</si>
  <si>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</si>
  <si>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</si>
  <si>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</si>
  <si>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</si>
  <si>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</si>
  <si>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</si>
  <si>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</si>
  <si>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</si>
  <si>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</si>
  <si>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</si>
  <si>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</si>
  <si>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</si>
  <si>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</si>
  <si>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</si>
  <si>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</si>
  <si>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2X0.6ML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</si>
  <si>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</si>
  <si>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</si>
  <si>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</si>
  <si>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</si>
  <si>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</si>
  <si>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</si>
  <si>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</si>
  <si>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</si>
  <si>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</si>
  <si>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</si>
  <si>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</si>
  <si>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</si>
  <si>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</si>
  <si>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</si>
  <si>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</si>
  <si>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</si>
  <si>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</si>
  <si>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</si>
  <si>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</si>
  <si>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</si>
  <si>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</si>
  <si>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</si>
  <si>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CHLORID SODNÝ 0,9% BRAUN</t>
  </si>
  <si>
    <t>INF SOL 20X100MLPELAH</t>
  </si>
  <si>
    <t>INF SOL 10X1000MLPLAH</t>
  </si>
  <si>
    <t>INF SOL 10X250MLPELAH</t>
  </si>
  <si>
    <t>INF SOL 10X500MLPELAH</t>
  </si>
  <si>
    <t>IBALGIN 400</t>
  </si>
  <si>
    <t>IBUMAX 400 MG</t>
  </si>
  <si>
    <t>PORTBLFLM100X400MG</t>
  </si>
  <si>
    <t>INDOMETACIN 100 BERLIN-CHEMIE</t>
  </si>
  <si>
    <t>SUP 10X100MG</t>
  </si>
  <si>
    <t>INJ PROCAINII CHLORATI 0,2% ARD 10x500ml</t>
  </si>
  <si>
    <t>2MG/ML INJ SOL 10X500ML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</si>
  <si>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</si>
  <si>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</si>
  <si>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</si>
  <si>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</si>
  <si>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</si>
  <si>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</si>
  <si>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</si>
  <si>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</si>
  <si>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EKG GEL 100G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</si>
  <si>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</si>
  <si>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</si>
  <si>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</si>
  <si>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</si>
  <si>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</si>
  <si>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POR TBL NOB 28X1.5MG</t>
  </si>
  <si>
    <t>LIPANTHYL 267 M</t>
  </si>
  <si>
    <t>267MG CPS DUR 30</t>
  </si>
  <si>
    <t>MAALOX SUSPENZE</t>
  </si>
  <si>
    <t>35MG/ML+40MG/ML POR SUS 1X250ML II</t>
  </si>
  <si>
    <t>MABRON</t>
  </si>
  <si>
    <t>INJ SOL 5X2ML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</si>
  <si>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</si>
  <si>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</si>
  <si>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</si>
  <si>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</si>
  <si>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</si>
  <si>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10%</t>
  </si>
  <si>
    <t>MAXITROL</t>
  </si>
  <si>
    <t>OPH GTT SUS 1X5ML</t>
  </si>
  <si>
    <t>OPH UNG 3,5G</t>
  </si>
  <si>
    <t>MEDRACET 37,5 MG/325 MG</t>
  </si>
  <si>
    <t>POR TBL NOB 30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</si>
  <si>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</si>
  <si>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</si>
  <si>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</si>
  <si>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</si>
  <si>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</si>
  <si>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</si>
  <si>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</si>
  <si>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MINIRIN 0.1 MG TABLETY</t>
  </si>
  <si>
    <t>POR TBL NOB30X0.1MG</t>
  </si>
  <si>
    <t>MYDOCALM 150MG</t>
  </si>
  <si>
    <t>TBL OBD 30X150MG</t>
  </si>
  <si>
    <t>NALOXONE POLFA</t>
  </si>
  <si>
    <t>INJ 10X1ML/0.4MG</t>
  </si>
  <si>
    <t>NATRIUM CHLORATUM BIOTIKA 10%</t>
  </si>
  <si>
    <t>NEUROL 0.25</t>
  </si>
  <si>
    <t>TBL 30X0.25MG</t>
  </si>
  <si>
    <t>NORADRENALIN LECIVA</t>
  </si>
  <si>
    <t>NORETHISTERON ZENTIVA</t>
  </si>
  <si>
    <t>TBL NOB 45X5MG</t>
  </si>
  <si>
    <t>NOVALGIN</t>
  </si>
  <si>
    <t>INJ 5X5ML/2500MG</t>
  </si>
  <si>
    <t>500MG TBL FLM 20</t>
  </si>
  <si>
    <t>INJ 10X2ML/1000MG</t>
  </si>
  <si>
    <t>ONDANSETRON ACCORD</t>
  </si>
  <si>
    <t>2MG/ML INJ+INF SOL 5X4ML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</si>
  <si>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</si>
  <si>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</si>
  <si>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</si>
  <si>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</si>
  <si>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</si>
  <si>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</si>
  <si>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</si>
  <si>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</si>
  <si>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</si>
  <si>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</si>
  <si>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</si>
  <si>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</si>
  <si>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PRENEWEL 4 MG/1,25 MG</t>
  </si>
  <si>
    <t>PRESTARIUM NEO COMBI 10 MG/2,5 MG</t>
  </si>
  <si>
    <t>POR TBL FLM 30</t>
  </si>
  <si>
    <t>PRESTARIUM NEO FORTE</t>
  </si>
  <si>
    <t>POR TBL FLM 30X10MG</t>
  </si>
  <si>
    <t>REASEC</t>
  </si>
  <si>
    <t>TBL 20X2.5MG</t>
  </si>
  <si>
    <t>RINGERFUNDIN B.BRAUN</t>
  </si>
  <si>
    <t>INF SOL 10X500ML PE</t>
  </si>
  <si>
    <t>INF SOL10X1000ML PE</t>
  </si>
  <si>
    <t>SANORIN</t>
  </si>
  <si>
    <t>1PM NAS SPR SOL 1X10ML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</si>
  <si>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</si>
  <si>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</si>
  <si>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</si>
  <si>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</si>
  <si>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</si>
  <si>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</si>
  <si>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</si>
  <si>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</si>
  <si>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</si>
  <si>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</si>
  <si>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TELMISARTAN/HYDROCHLOROTHIAZID SANDOZ 80 MG/12,5 M</t>
  </si>
  <si>
    <t>POR TBL FLM 100</t>
  </si>
  <si>
    <t>TENSIOMIN</t>
  </si>
  <si>
    <t>TBL 30X12.5MG</t>
  </si>
  <si>
    <t>TIAPRIDAL</t>
  </si>
  <si>
    <t>POR TBLNOB 50X100MG</t>
  </si>
  <si>
    <t>INJ SOL 12X2ML/100MG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</si>
  <si>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</si>
  <si>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</si>
  <si>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</si>
  <si>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</si>
  <si>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</si>
  <si>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</si>
  <si>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</si>
  <si>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</si>
  <si>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</si>
  <si>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</si>
  <si>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</si>
  <si>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</si>
  <si>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</si>
  <si>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100MG/2ML INJ SOL 5X2ML</t>
  </si>
  <si>
    <t>TRENTAL 400</t>
  </si>
  <si>
    <t>POR TBL RET 100X400MG</t>
  </si>
  <si>
    <t>TRITACE 5</t>
  </si>
  <si>
    <t>TBL 30X5MG</t>
  </si>
  <si>
    <t>TULIP 20 MG POTAHOVANÉ TABLETY</t>
  </si>
  <si>
    <t>ULTRACOD</t>
  </si>
  <si>
    <t>POR TBL NOB 10</t>
  </si>
  <si>
    <t>VASOCARDIN 100</t>
  </si>
  <si>
    <t>POR TBL NOB 50X100MG</t>
  </si>
  <si>
    <t>VIGANTOL</t>
  </si>
  <si>
    <t>0,5MG/ML POR GTT SOL 1X10ML</t>
  </si>
  <si>
    <t>Vincentka nosní sprej  25ml (30ml)</t>
  </si>
  <si>
    <t>VitA-POS oční mast 5g</t>
  </si>
  <si>
    <t>ZALDIAR</t>
  </si>
  <si>
    <t>37,5MG/325MG TBL FLM 30X1</t>
  </si>
  <si>
    <t>ZODAC</t>
  </si>
  <si>
    <t>TBL OBD 10X10MG</t>
  </si>
  <si>
    <t>ZOLPIDEM MYLAN</t>
  </si>
  <si>
    <t>POR TBL FLM 50X10MG</t>
  </si>
  <si>
    <t>léky - krev.deriváty ZUL (TO)</t>
  </si>
  <si>
    <t>HAEMOCOMPLETTAN P</t>
  </si>
  <si>
    <t>20MG/ML INJ/INF PLV SOL 1X1000MG</t>
  </si>
  <si>
    <t>OCPLEX</t>
  </si>
  <si>
    <t>500IU INF PSO LQF 1+1X20ML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</si>
  <si>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</si>
  <si>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</si>
  <si>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</si>
  <si>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</si>
  <si>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</si>
  <si>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</si>
  <si>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</si>
  <si>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</si>
  <si>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</si>
  <si>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</si>
  <si>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</si>
  <si>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</si>
  <si>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</si>
  <si>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</si>
  <si>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</si>
  <si>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BENEMICIN 300 MG</t>
  </si>
  <si>
    <t>CPS 100X300MG</t>
  </si>
  <si>
    <t>BISEPTOL 480</t>
  </si>
  <si>
    <t>INJ 10X5ML</t>
  </si>
  <si>
    <t>CEFTRIAXON MEDOPHARM 1 G</t>
  </si>
  <si>
    <t>INJ+INF PLV SOL 10X1GM</t>
  </si>
  <si>
    <t>CEFTRIAXON SANDOZ 1 G</t>
  </si>
  <si>
    <t>INJ+INF PLV SOL 5X1X1G</t>
  </si>
  <si>
    <t>CIFLOXINAL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</si>
  <si>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</si>
  <si>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</si>
  <si>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</si>
  <si>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</si>
  <si>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</si>
  <si>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</si>
  <si>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</si>
  <si>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</si>
  <si>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</si>
  <si>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</si>
  <si>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PLV ADS 1X5GM</t>
  </si>
  <si>
    <t>GENTAMICIN LEK 80 MG/2 ML</t>
  </si>
  <si>
    <t>INJ SOL 10X2ML/80MG</t>
  </si>
  <si>
    <t>METRONIDAZOL 500MG BRAUN</t>
  </si>
  <si>
    <t>INJ 10X100ML(LDPE)</t>
  </si>
  <si>
    <t>OPHTHALMO-FRAMYKOIN</t>
  </si>
  <si>
    <t>PROSTAPHLIN 1000MG</t>
  </si>
  <si>
    <t>INJ SIC 1X1000MG</t>
  </si>
  <si>
    <t>SEFOTAK 1 G</t>
  </si>
  <si>
    <t>INJ PLV SOL 1X1GM</t>
  </si>
  <si>
    <t>SUMETROLIM</t>
  </si>
  <si>
    <t>TBL 20X480MG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</si>
  <si>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</si>
  <si>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</si>
  <si>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</si>
  <si>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</si>
  <si>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</si>
  <si>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</si>
  <si>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INJ PLV SOL 1X1.5GM</t>
  </si>
  <si>
    <t>ZINNAT 125 MG</t>
  </si>
  <si>
    <t>TBL OBD 10X125MG</t>
  </si>
  <si>
    <t>POR TBL ENT 90X20MG</t>
  </si>
  <si>
    <t>AFONILUM SR 125 MG</t>
  </si>
  <si>
    <t>CPS 50X125MG</t>
  </si>
  <si>
    <t>AGEN 10</t>
  </si>
  <si>
    <t>300MG TBL NOB 30</t>
  </si>
  <si>
    <t>AMARYL 2 MG</t>
  </si>
  <si>
    <t>POR TBL NOB 30X2MG</t>
  </si>
  <si>
    <t>APAURIN</t>
  </si>
  <si>
    <t>INJ 10X2ML/10MG</t>
  </si>
  <si>
    <t>APO-PAROX</t>
  </si>
  <si>
    <t>ARDEAOSMOSOL MA 20</t>
  </si>
  <si>
    <t>200G/L INF SOL 20X100ML</t>
  </si>
  <si>
    <t>ASCORUTIN (BLISTR)</t>
  </si>
  <si>
    <t>TBL OBD 50</t>
  </si>
  <si>
    <t>ATENOLOL AL 100</t>
  </si>
  <si>
    <t>POR TBLNOB 30X100MG</t>
  </si>
  <si>
    <t>BETALOC SR</t>
  </si>
  <si>
    <t>200MG TBL PRO 30</t>
  </si>
  <si>
    <t>BETALOC ZOK</t>
  </si>
  <si>
    <t>100MG TBL PRO 100</t>
  </si>
  <si>
    <t>BETASERC 8</t>
  </si>
  <si>
    <t>8MG TBL NOB 100</t>
  </si>
  <si>
    <t>BISOPROLOL MYLAN 2,5 MG</t>
  </si>
  <si>
    <t>2,5MG TBL FLM 30</t>
  </si>
  <si>
    <t>CADUET 5MG/10MG</t>
  </si>
  <si>
    <t>CITALEC 20 ZENTIVA</t>
  </si>
  <si>
    <t>20MG TBL FLM 30</t>
  </si>
  <si>
    <t>CONTROLOC</t>
  </si>
  <si>
    <t>40MG TBL ENT 100 I</t>
  </si>
  <si>
    <t>INJ 50X2ML/10MG</t>
  </si>
  <si>
    <t>POR TBL FLM 60</t>
  </si>
  <si>
    <t>DHC CONTINUS 60 MG</t>
  </si>
  <si>
    <t>PORTBLRET60X60MG B</t>
  </si>
  <si>
    <t>DOLMINA 100 SR</t>
  </si>
  <si>
    <t>POR TBL PRO 20X100MG</t>
  </si>
  <si>
    <t>667MG/ML POR SOL 1X200ML IV</t>
  </si>
  <si>
    <t>DZ BRAUNOL 250 ML</t>
  </si>
  <si>
    <t>DZ OCTENISEPT 1 l</t>
  </si>
  <si>
    <t>ELICEA 10 MG</t>
  </si>
  <si>
    <t>POR TBL FLM 28X10MG</t>
  </si>
  <si>
    <t>EUPHYLLIN CR N 100</t>
  </si>
  <si>
    <t>100MG CPS PRO 50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</si>
  <si>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</si>
  <si>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</si>
  <si>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</si>
  <si>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</si>
  <si>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</si>
  <si>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</si>
  <si>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FOKUSIN</t>
  </si>
  <si>
    <t>POR CPS RDR30X0.4MG</t>
  </si>
  <si>
    <t>FURORESE 40</t>
  </si>
  <si>
    <t>TBL 50X40MG</t>
  </si>
  <si>
    <t>GAVISCON LIQUID PEPPERMINT</t>
  </si>
  <si>
    <t>SUS 1X300ML</t>
  </si>
  <si>
    <t>GERATAM 1200</t>
  </si>
  <si>
    <t>TBL OBD 60X1200MG</t>
  </si>
  <si>
    <t>GLUKÓZA 40 BRAUN</t>
  </si>
  <si>
    <t>400MG/ML INF CNC SOL 20X10ML</t>
  </si>
  <si>
    <t>GUAJACURAN « 5 % INJ</t>
  </si>
  <si>
    <t>POR CPS ETD 90X20MG</t>
  </si>
  <si>
    <t>Herpesin krém 1x2g 5%</t>
  </si>
  <si>
    <t>HIRUDOID</t>
  </si>
  <si>
    <t>DRM CRM 1X40GM</t>
  </si>
  <si>
    <t>HIRUDOID FORTE</t>
  </si>
  <si>
    <t>HYLAK FORTE</t>
  </si>
  <si>
    <t>POR SOL 100ML</t>
  </si>
  <si>
    <t>PORTBLFLM30X400MG</t>
  </si>
  <si>
    <t>IBUPROFEN B. BRAUN 400MG</t>
  </si>
  <si>
    <t xml:space="preserve"> INF SOL 10X100ML</t>
  </si>
  <si>
    <t>IFIRMASTA 300 MG</t>
  </si>
  <si>
    <t>POR TBL FLM 28X300MG</t>
  </si>
  <si>
    <t>IMAZOL KRÉMPASTA</t>
  </si>
  <si>
    <t>10MG/G DRM PST 1X30G</t>
  </si>
  <si>
    <t>INDAP</t>
  </si>
  <si>
    <t>CPS 30X2.5MG</t>
  </si>
  <si>
    <t>INDOMETACIN 50 BERLIN-CHEMIE</t>
  </si>
  <si>
    <t>SUP 10X50MG</t>
  </si>
  <si>
    <t>INJ PROCAINII CHLORATI 0,2% ARD 10x200ml</t>
  </si>
  <si>
    <t>2MG/ML INJ SOL 10X200ML</t>
  </si>
  <si>
    <t>ISOPTIN SR 240 MG</t>
  </si>
  <si>
    <t>POR TBL PRO 30X240MG</t>
  </si>
  <si>
    <t>KAPIDIN 20 MG</t>
  </si>
  <si>
    <t>KL BALS.VISNEVSKI 100G</t>
  </si>
  <si>
    <t>KL UNGUENTUM</t>
  </si>
  <si>
    <t>LAGOSA</t>
  </si>
  <si>
    <t>DRG 100X150MG</t>
  </si>
  <si>
    <t>LETROX 50</t>
  </si>
  <si>
    <t>POR TBL NOB 100X50RG II</t>
  </si>
  <si>
    <t>LEXAURIN 3</t>
  </si>
  <si>
    <t>3MG TBL NOB 30</t>
  </si>
  <si>
    <t xml:space="preserve">LOCOID 0,1% 1MG/G </t>
  </si>
  <si>
    <t>UNG 30G</t>
  </si>
  <si>
    <t>LOKREN 20 MG</t>
  </si>
  <si>
    <t>POR TBL FLM 28X20MG</t>
  </si>
  <si>
    <t>LOPRIDAM</t>
  </si>
  <si>
    <t>8MG/2,5MG/5MG TBL NOB 30</t>
  </si>
  <si>
    <t>MAGNOSOLV</t>
  </si>
  <si>
    <t>365MG POR GRA SOL SCC 30</t>
  </si>
  <si>
    <t>MICTONORM</t>
  </si>
  <si>
    <t>15MG TBL FLM 30</t>
  </si>
  <si>
    <t>MINIRIN MELT 60 MCG</t>
  </si>
  <si>
    <t>POR LYO 30X60RG</t>
  </si>
  <si>
    <t>MIRTAZAPIN MYLAN 30 MG</t>
  </si>
  <si>
    <t>POR TBL DIS 30X30MG</t>
  </si>
  <si>
    <t>MO Skládačka bílá bez potisku</t>
  </si>
  <si>
    <t>MODURETIC</t>
  </si>
  <si>
    <t>MONOTAB SR</t>
  </si>
  <si>
    <t>POR TBL PRO20X100MG</t>
  </si>
  <si>
    <t>MORPHIN BIOTIKA 1%</t>
  </si>
  <si>
    <t>INJ 10X2ML/20MG</t>
  </si>
  <si>
    <t>MUCONASAL PLUS</t>
  </si>
  <si>
    <t>SPR NAS 1X10ML</t>
  </si>
  <si>
    <t>Naloxon amp 10x1 ml/0,4mg-mimořádný dovoz</t>
  </si>
  <si>
    <t>10x1ml</t>
  </si>
  <si>
    <t>NATRIUM SALICYLICUM BIOTIKA</t>
  </si>
  <si>
    <t>INJ 10X10ML 10%</t>
  </si>
  <si>
    <t>NEBIVOLOL SANDOZ 5 MG</t>
  </si>
  <si>
    <t>POR TBL NOB 28X5MG</t>
  </si>
  <si>
    <t>NEODOLPASSE</t>
  </si>
  <si>
    <t>75MG/30MG INF SOL 10X250ML</t>
  </si>
  <si>
    <t>NEUROL 0.5</t>
  </si>
  <si>
    <t>POR TBL NOB30X0.5MG</t>
  </si>
  <si>
    <t>NEUROMULTIVIT</t>
  </si>
  <si>
    <t>POR TBL FLM 20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</si>
  <si>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</si>
  <si>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</si>
  <si>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</si>
  <si>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</si>
  <si>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</si>
  <si>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</si>
  <si>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NEURONTIN 400MG</t>
  </si>
  <si>
    <t>POR CPS DUR 50X400MG</t>
  </si>
  <si>
    <t>NIMOTOP S</t>
  </si>
  <si>
    <t>POR TBL FLM 100X30MG</t>
  </si>
  <si>
    <t>30MG TBL FLM 100 I</t>
  </si>
  <si>
    <t>NO-SPA</t>
  </si>
  <si>
    <t>POR TBL NOB 24X40MG</t>
  </si>
  <si>
    <t>OLANZAPIN MYLAN 5 MG</t>
  </si>
  <si>
    <t>POR TBL FLM 28X5MG</t>
  </si>
  <si>
    <t>PIPERACILLIN/TAZOBACTAM IBIGEN - MIMOŘÁDNÝ DOVOZ</t>
  </si>
  <si>
    <t>4G/0,5G INF PLV SOL 10</t>
  </si>
  <si>
    <t>PREGABALIN MYLAN</t>
  </si>
  <si>
    <t>75MG CPS DUR 14</t>
  </si>
  <si>
    <t>PRESTANCE 10 MG/10 MG</t>
  </si>
  <si>
    <t>PRESTANCE 5 MG/5 MG</t>
  </si>
  <si>
    <t>PRESTARIUM NEO</t>
  </si>
  <si>
    <t>POR TBL FLM 30X5MG</t>
  </si>
  <si>
    <t>POR TBL FLM 90X5MG</t>
  </si>
  <si>
    <t>PRESTARIUM NEO COMBI 5mg/1,25mg</t>
  </si>
  <si>
    <t>QUAMATEL 20MG</t>
  </si>
  <si>
    <t>TBL OBD 28X20MG</t>
  </si>
  <si>
    <t>QUETIAPINE POLPHARMA 25 MG POTAHOVANÉ TABLETY</t>
  </si>
  <si>
    <t>POR TBL FLM 30X25MG</t>
  </si>
  <si>
    <t>RAMIPRIL H ACTAVIS</t>
  </si>
  <si>
    <t>5MG/25MG TBL NOB 50</t>
  </si>
  <si>
    <t>RANITAL</t>
  </si>
  <si>
    <t>TBL 30X150MG</t>
  </si>
  <si>
    <t>RENNIE SPEARMINT BEZ CUKRU</t>
  </si>
  <si>
    <t>POR TBL MND 36</t>
  </si>
  <si>
    <t>RINGERUV ROZTOK BRAUN</t>
  </si>
  <si>
    <t>INF 10X500ML(LDPE)</t>
  </si>
  <si>
    <t>SIOFOR 500</t>
  </si>
  <si>
    <t>500MG TBL FLM 120 II</t>
  </si>
  <si>
    <t>SIOFOR 850MG</t>
  </si>
  <si>
    <t>TBL FLM 60x850MG</t>
  </si>
  <si>
    <t>POR TBL FLM 100X100MG</t>
  </si>
  <si>
    <t>SORTIS 80 MG</t>
  </si>
  <si>
    <t>POR TBL FLM 30X80MG</t>
  </si>
  <si>
    <t>SOTAHEXAL 80</t>
  </si>
  <si>
    <t>POR TBL NOB 100X80MG</t>
  </si>
  <si>
    <t>STOPTUSSIN 40MG/ML+100MG/ML</t>
  </si>
  <si>
    <t>POR GTT SOL 50ML + PIP</t>
  </si>
  <si>
    <t>SUMATRIPTAN MYLAN 50 MG</t>
  </si>
  <si>
    <t>POR TBL FLM 6X50MG</t>
  </si>
  <si>
    <t>TELMISARTAN SANDOZ 80 MG</t>
  </si>
  <si>
    <t>POR TBL NOB 30X80MG</t>
  </si>
  <si>
    <t>TENAXUM</t>
  </si>
  <si>
    <t>TBL 30X1MG</t>
  </si>
  <si>
    <t>TBL 30X25MG</t>
  </si>
  <si>
    <t>TIMONIL RETARD</t>
  </si>
  <si>
    <t>TBL 50X300MG</t>
  </si>
  <si>
    <t>SUP 6X6.5MG</t>
  </si>
  <si>
    <t>TRANSTEC 52.5 MCG/H</t>
  </si>
  <si>
    <t>DRM EMP TDR 5X30MG</t>
  </si>
  <si>
    <t>TRIPLIXAM 10 MG/2,5 MG/10 MG</t>
  </si>
  <si>
    <t>TRITACE 1,25 MG</t>
  </si>
  <si>
    <t>POR TBL NOB 20X1.25MG</t>
  </si>
  <si>
    <t>TRITACE COMBI</t>
  </si>
  <si>
    <t>10MG/10MG CPS DUR 28</t>
  </si>
  <si>
    <t>TRUND 500 MG POTAHOVANÉ TABLETY</t>
  </si>
  <si>
    <t>POR TBL FLM 100X500MG</t>
  </si>
  <si>
    <t>TWYNSTA 80 MG/5 MG</t>
  </si>
  <si>
    <t>POR TBL NOB 28</t>
  </si>
  <si>
    <t>URAPIDIL STRAGEN</t>
  </si>
  <si>
    <t>60MG CPS PRO 50</t>
  </si>
  <si>
    <t>VENTOLIN INHALER N</t>
  </si>
  <si>
    <t>100MCG/DÁV INH SUS PSS 200DÁV</t>
  </si>
  <si>
    <t>VITAMIN B12 LECIVA 1000RG</t>
  </si>
  <si>
    <t>INJ 5X1ML/1000RG</t>
  </si>
  <si>
    <t>ZOLOFT 50MG</t>
  </si>
  <si>
    <t>TBL OBD 28X50MG</t>
  </si>
  <si>
    <t>ZYLLT 75 MG</t>
  </si>
  <si>
    <t>POR TBL FLM 56X75MG</t>
  </si>
  <si>
    <t>1000IU INF PSO LQF 1+1X40ML</t>
  </si>
  <si>
    <t>AMOKSIKLAV 1 G</t>
  </si>
  <si>
    <t>POR TBL FLM 21X1GM</t>
  </si>
  <si>
    <t>ARCHIFAR 1 G</t>
  </si>
  <si>
    <t>ENTIZOL</t>
  </si>
  <si>
    <t>TBL 20X250MG</t>
  </si>
  <si>
    <t>FUROLIN TABLETY</t>
  </si>
  <si>
    <t>GENTAMICIN B.BRAUN INF SOL 240MG</t>
  </si>
  <si>
    <t>3MG/ML 20X80ML</t>
  </si>
  <si>
    <t>OFLOXIN 200</t>
  </si>
  <si>
    <t>TBL OBD 10X200MG</t>
  </si>
  <si>
    <t>OPHTHALMO-FRAMYKOIN COMPOSITUM</t>
  </si>
  <si>
    <t>VANCOMYCIN MYLAN 500 MG</t>
  </si>
  <si>
    <t>INF PLV SOL 1X500MG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</si>
  <si>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</si>
  <si>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</si>
  <si>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</si>
  <si>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</si>
  <si>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</si>
  <si>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</si>
  <si>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</si>
  <si>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BUPIVACAINE ACCORD</t>
  </si>
  <si>
    <t>5MG/ML INJ SOL 1X20ML</t>
  </si>
  <si>
    <t>HYDROCORTISON M LECIVA</t>
  </si>
  <si>
    <t>UNG 10GM 1%</t>
  </si>
  <si>
    <t>KL ETHER 130G</t>
  </si>
  <si>
    <t>MAGNESIUM SULFURICUM BBP 20%</t>
  </si>
  <si>
    <t>200MG/ML INJ SOL 5X10ML</t>
  </si>
  <si>
    <t>PEROXID VODÍKU 3% COO</t>
  </si>
  <si>
    <t>DRM SOL 1X100ML 3%</t>
  </si>
  <si>
    <t>ACC INJEKT</t>
  </si>
  <si>
    <t>INJ SOL 5X3ML/300MG</t>
  </si>
  <si>
    <t>ACECOR 400MG</t>
  </si>
  <si>
    <t>TBL OBD 30X400MG</t>
  </si>
  <si>
    <t>ACIDUM ASCORBICUM</t>
  </si>
  <si>
    <t>INJ 5X5ML</t>
  </si>
  <si>
    <t>Adaptér pro enterální sety 3v1</t>
  </si>
  <si>
    <t>POR TBL NOB 90X10MG</t>
  </si>
  <si>
    <t>AQUA PRO INJECTIONE ARDEAPHARMA</t>
  </si>
  <si>
    <t>INF 1X250ML</t>
  </si>
  <si>
    <t>AQUA PRO INJECTIONE BRAUN</t>
  </si>
  <si>
    <t>PAR LQF 20X100ML-PE</t>
  </si>
  <si>
    <t>ARDUAN</t>
  </si>
  <si>
    <t>INJ SIC 25X4MG+2ML</t>
  </si>
  <si>
    <t>ARGOFAN</t>
  </si>
  <si>
    <t>75MG TBL PRO 30</t>
  </si>
  <si>
    <t>ATENOLOL AL 25</t>
  </si>
  <si>
    <t>POR TBL NOB100X25MG</t>
  </si>
  <si>
    <t>AURORIX 150 MG</t>
  </si>
  <si>
    <t>150MG TBL FLM 30</t>
  </si>
  <si>
    <t>AVAMYS NAS.SPR.SUS 120X27,5RG</t>
  </si>
  <si>
    <t>BACLOFEN</t>
  </si>
  <si>
    <t>TBL 50X10MG</t>
  </si>
  <si>
    <t>TBL 50X25MG</t>
  </si>
  <si>
    <t>BETALOC</t>
  </si>
  <si>
    <t>1MG/ML INJ SOL 5X5ML</t>
  </si>
  <si>
    <t>25MG TBL PRO 100</t>
  </si>
  <si>
    <t>200MG TBL PRO 100</t>
  </si>
  <si>
    <t>BISOPROLOL MYLAN 10 MG</t>
  </si>
  <si>
    <t>10MG TBL FLM 100</t>
  </si>
  <si>
    <t>BRUMARE 1 MG/ML NOSNÍ SPREJ, ROZTOK</t>
  </si>
  <si>
    <t>NAS SPR SOL 1X10ML/10MG</t>
  </si>
  <si>
    <t>CALCIUM GLUCONICUM 10% B.BRAUN</t>
  </si>
  <si>
    <t>INJ SOL 20X10ML</t>
  </si>
  <si>
    <t>CARAMLO</t>
  </si>
  <si>
    <t>8MG/5MG TBL NOB 98</t>
  </si>
  <si>
    <t>Carbocit tbl.20</t>
  </si>
  <si>
    <t>CARDILAN</t>
  </si>
  <si>
    <t>INJ 10X10ML</t>
  </si>
  <si>
    <t>CARZAP 8 MG</t>
  </si>
  <si>
    <t>POR TBL NOB 28X8MG</t>
  </si>
  <si>
    <t>CERNEVIT</t>
  </si>
  <si>
    <t>INJ PLV SOL10X750MG</t>
  </si>
  <si>
    <t>CEZERA 5 MG</t>
  </si>
  <si>
    <t>CORDARONE</t>
  </si>
  <si>
    <t>INJ SOL 6X3ML/150MG</t>
  </si>
  <si>
    <t>POR TBL NOB60X200MG</t>
  </si>
  <si>
    <t>Cotrim Ratiopharm 480 mg/5 ml - MIMOŘÁDNÝ DOVOZ</t>
  </si>
  <si>
    <t>5X5ml</t>
  </si>
  <si>
    <t>Deca durabolin 50mg amp.1x1ml - MIMOŘÁDNÝ DOVOZ!!</t>
  </si>
  <si>
    <t>Delmar nosní sprej 50ml</t>
  </si>
  <si>
    <t>DEPAKINE CHRONO 300</t>
  </si>
  <si>
    <t>TBL RET 100X300MG</t>
  </si>
  <si>
    <t>DEPAKINE INJ 1+1X4ML</t>
  </si>
  <si>
    <t>PSO LQF 400MG/4ML</t>
  </si>
  <si>
    <t>DEPAKINE INJ 4X4ML</t>
  </si>
  <si>
    <t>DERMOVATE</t>
  </si>
  <si>
    <t>UNG 1X25GM 0.05%</t>
  </si>
  <si>
    <t>POR TBL FLM 120X500MG</t>
  </si>
  <si>
    <t>500MG TBL FLM 180(2X90)</t>
  </si>
  <si>
    <t>DEXAMETHASONE WZF POLFA</t>
  </si>
  <si>
    <t>OPHGTTSUS1X5ML0.1%</t>
  </si>
  <si>
    <t>DEXDOR</t>
  </si>
  <si>
    <t>INF CNC SOL 4X10ML</t>
  </si>
  <si>
    <t>DEXMEDETOMIDINE EVER PHARMA</t>
  </si>
  <si>
    <t>100MCG/ML INF CNC SOL 4X10ML</t>
  </si>
  <si>
    <t>100MCG/ML INF CNC SOL 25X2ML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</si>
  <si>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</si>
  <si>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</si>
  <si>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</si>
  <si>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</si>
  <si>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</si>
  <si>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</si>
  <si>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</si>
  <si>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</si>
  <si>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DILCEREN PRO INFUSIONE</t>
  </si>
  <si>
    <t>0,2MG/ML INF SOL 1X50ML</t>
  </si>
  <si>
    <t>INF 1X50ML/10MG</t>
  </si>
  <si>
    <t>DUAC GEL</t>
  </si>
  <si>
    <t>DRM GEL 15 GM</t>
  </si>
  <si>
    <t>DZ OCTENISEPT 250 ml</t>
  </si>
  <si>
    <t>sprej</t>
  </si>
  <si>
    <t>DZ PRONTORAL 250ML</t>
  </si>
  <si>
    <t>EBRANTIL 60 RETARD</t>
  </si>
  <si>
    <t>POR CPS PRO 50X60MG</t>
  </si>
  <si>
    <t>EBRANTIL I.V.50</t>
  </si>
  <si>
    <t>INJ SOL 5X10ML/50MG</t>
  </si>
  <si>
    <t>ENSURE PLUS ADVANCE JAHODOVÁ PŘÍCHUŤ</t>
  </si>
  <si>
    <t>POR SOL 4X220ML</t>
  </si>
  <si>
    <t>ENSURE PLUS ADVANCE KÁVOVÁ PŘÍCHUŤ</t>
  </si>
  <si>
    <t>EUCREAS 50 MG/1000 MG</t>
  </si>
  <si>
    <t>EUTHYROX 125</t>
  </si>
  <si>
    <t>TBL 100X125RG</t>
  </si>
  <si>
    <t>EXACYL</t>
  </si>
  <si>
    <t>INJ 5X5ML/500MG</t>
  </si>
  <si>
    <t>FORVEL 0,4MG/ML</t>
  </si>
  <si>
    <t>INJ/INF SOL 10X1ML</t>
  </si>
  <si>
    <t>TBL 100X40MG</t>
  </si>
  <si>
    <t>FUROSEMID ACCORD</t>
  </si>
  <si>
    <t>10MG/ML INJ/INF SOL 10X2ML</t>
  </si>
  <si>
    <t>FUROSEMID BIOTIKA FORTE</t>
  </si>
  <si>
    <t>INJ 10X10ML/125MG</t>
  </si>
  <si>
    <t>TBL OBD 100X1200MG</t>
  </si>
  <si>
    <t>INF SOL 20X100ML-PE</t>
  </si>
  <si>
    <t>GLYCLADA 30 MG TABLETY S ŘÍZENÝM UVOLŇOVÁNÍM</t>
  </si>
  <si>
    <t>POR TBL RET 60X30MG</t>
  </si>
  <si>
    <t>GUTRON 5MG</t>
  </si>
  <si>
    <t>TBL 50X5MG</t>
  </si>
  <si>
    <t>HALOPERIDOL</t>
  </si>
  <si>
    <t>INJ 5X1ML/5MG</t>
  </si>
  <si>
    <t>HEPARIN LECIVA</t>
  </si>
  <si>
    <t>INJ 1X10ML/50KU</t>
  </si>
  <si>
    <t>HUMULIN N 100 M.J./ML</t>
  </si>
  <si>
    <t>CHLORID SODNÝ 10% BRAUN</t>
  </si>
  <si>
    <t>INF CNC SOL 20X10ML</t>
  </si>
  <si>
    <t>IBALGIN KRÉM 100G</t>
  </si>
  <si>
    <t>DRM CRM 1X100GM</t>
  </si>
  <si>
    <t>IMAZOL PLUS</t>
  </si>
  <si>
    <t>10MG/G+2,5MG/G CRM 30G</t>
  </si>
  <si>
    <t>INDAPAMIDE ORION 1,5 MG</t>
  </si>
  <si>
    <t>POR TBL PRO 30X1.5MG</t>
  </si>
  <si>
    <t>JENTADUETO 2,5 MG/1000 MG</t>
  </si>
  <si>
    <t>POR TBL FLM 60X1</t>
  </si>
  <si>
    <t>JOX SPR 30ML</t>
  </si>
  <si>
    <t>KALIUMCHLORID 7.45% BRAUN</t>
  </si>
  <si>
    <t>INF CNC SOL 20X20ML</t>
  </si>
  <si>
    <t>INF CNC SOL 20X100ML</t>
  </si>
  <si>
    <t>KALNORMIN</t>
  </si>
  <si>
    <t>POR TBL PRO 30X1GM</t>
  </si>
  <si>
    <t>KEPPRA 100 MG/ML</t>
  </si>
  <si>
    <t>INF CNC SOL 10X5ML II</t>
  </si>
  <si>
    <t>KL AQUA PURIF. KUL,FAG 5 kg</t>
  </si>
  <si>
    <t>KL BENZINUM 900ml/ 600g</t>
  </si>
  <si>
    <t>KL CPS CALC.GLUC.+CALC.PHOSPH. 100CPS</t>
  </si>
  <si>
    <t>KL EREVIT GTT. 30G</t>
  </si>
  <si>
    <t>KL ETHANOLUM 70% 800 g</t>
  </si>
  <si>
    <t>KL ONDREJ. MAST FAGRON 500 g</t>
  </si>
  <si>
    <t>KL ONDREJOVA MAST, 100G</t>
  </si>
  <si>
    <t>KL SOL.NOVIKOV 10G</t>
  </si>
  <si>
    <t>KL SOL.NOVIKOV 20G</t>
  </si>
  <si>
    <t>Klysma salinické 10x135ml</t>
  </si>
  <si>
    <t>LANZUL</t>
  </si>
  <si>
    <t>CPS 28X30MG</t>
  </si>
  <si>
    <t>3MG TBL NOB 28</t>
  </si>
  <si>
    <t>LOZAP 50 ZENTIVA</t>
  </si>
  <si>
    <t>POR TBL FLM 30X50MG</t>
  </si>
  <si>
    <t>LOZAP H</t>
  </si>
  <si>
    <t>MACMIROR</t>
  </si>
  <si>
    <t>TBL OBD 20X200MG</t>
  </si>
  <si>
    <t>MIDAZOLAM ACCORD 5 MG/ML</t>
  </si>
  <si>
    <t>INJ+INF SOL 10X3MLX5MG/ML</t>
  </si>
  <si>
    <t>MIDAZOLAM B. BRAUN 5MG/ML</t>
  </si>
  <si>
    <t>INJ+INF+RCT SOL 10X3ML(SKLO)</t>
  </si>
  <si>
    <t>MIDAZOLAM KALCEKS</t>
  </si>
  <si>
    <t>5MG/ML INJ/INF SOL 10X3ML</t>
  </si>
  <si>
    <t>MILGAMMA N</t>
  </si>
  <si>
    <t>INJ 5X2ML</t>
  </si>
  <si>
    <t>MOMMOX 0,05 MG/DÁVKU</t>
  </si>
  <si>
    <t>NAS SPR SUS 140X50RG</t>
  </si>
  <si>
    <t>MONOPRIL 20 MG</t>
  </si>
  <si>
    <t>POR TBL NOB 28X20MG</t>
  </si>
  <si>
    <t>MUCOSOLVAN LONG EFFECT</t>
  </si>
  <si>
    <t>75MG CPS PRO 20</t>
  </si>
  <si>
    <t>NASIVIN 0,05%</t>
  </si>
  <si>
    <t>NAS SPR SOL 10ML-SK</t>
  </si>
  <si>
    <t>NASIVIN SENSITIVE 0,05%</t>
  </si>
  <si>
    <t>NAS SPR SOL 1X10ML/5MG</t>
  </si>
  <si>
    <t>NATRIUM CHLORATUM BIOTIKA ISOT.</t>
  </si>
  <si>
    <t>INF 10X250ML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</si>
  <si>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</si>
  <si>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</si>
  <si>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</si>
  <si>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</si>
  <si>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</si>
  <si>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</si>
  <si>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</si>
  <si>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</si>
  <si>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</si>
  <si>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</si>
  <si>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</si>
  <si>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</si>
  <si>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OXYPHYLLIN</t>
  </si>
  <si>
    <t>TBL 50X100MG</t>
  </si>
  <si>
    <t>PANCREOLAN FORTE</t>
  </si>
  <si>
    <t>6000U TBL ENT 60</t>
  </si>
  <si>
    <t>PANGROL 20000</t>
  </si>
  <si>
    <t>POR TBL ENT 50 II</t>
  </si>
  <si>
    <t>PARALEN 500 SUP</t>
  </si>
  <si>
    <t>500MG SUP 5</t>
  </si>
  <si>
    <t>PRAXBIND 2,5 G/50 ML</t>
  </si>
  <si>
    <t>INJ+INF SOL 2X50MLX2,5GM/50ML</t>
  </si>
  <si>
    <t>PREGABALIN SANDOZ</t>
  </si>
  <si>
    <t>75MG CPS DUR 84</t>
  </si>
  <si>
    <t>PROPOFOL 1% MCT/LCT FRESENIUS</t>
  </si>
  <si>
    <t>INJ EML 10X100ML</t>
  </si>
  <si>
    <t>PROTAMIN MEDA AMPULLEN</t>
  </si>
  <si>
    <t>1000IU/ML INJ SOL 5X5ML</t>
  </si>
  <si>
    <t>Recugel oční gel 10g</t>
  </si>
  <si>
    <t>RISENDROS 35 MG</t>
  </si>
  <si>
    <t>POR TBL FLM 12X35MG</t>
  </si>
  <si>
    <t>RIVOTRIL 0.5 MG</t>
  </si>
  <si>
    <t>TBL 50X0.5MG</t>
  </si>
  <si>
    <t>RYTMONORM 150 MG</t>
  </si>
  <si>
    <t>TBL FLM 100X150MG</t>
  </si>
  <si>
    <t>RYTMONORM 150MG</t>
  </si>
  <si>
    <t>TBL FLM 50</t>
  </si>
  <si>
    <t>RYTMONORM 300MG</t>
  </si>
  <si>
    <t>TBL FLM 100</t>
  </si>
  <si>
    <t>SILYMARIN AL 50</t>
  </si>
  <si>
    <t>DRG 100X50MG</t>
  </si>
  <si>
    <t>SINUPRET</t>
  </si>
  <si>
    <t>SIOFOR 850</t>
  </si>
  <si>
    <t xml:space="preserve">POR TBL FLM 120X850MG </t>
  </si>
  <si>
    <t>SMECTA</t>
  </si>
  <si>
    <t>PLV POR 1X10SACKU</t>
  </si>
  <si>
    <t>INJ SIC 1X1GM+16ML</t>
  </si>
  <si>
    <t>INJ SIC 1X250MG+4ML</t>
  </si>
  <si>
    <t>INJ SIC 1X500MG+8ML</t>
  </si>
  <si>
    <t>STACYL 100 MG ENTEROSOLVENTNÍ TABLETY</t>
  </si>
  <si>
    <t>POR TBL ENT 100X100MG I</t>
  </si>
  <si>
    <t>SUFENTANIL TORREX 50 MCG/ML</t>
  </si>
  <si>
    <t>INJ SOL 5X5ML (250RG)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</si>
  <si>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</si>
  <si>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</si>
  <si>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</si>
  <si>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</si>
  <si>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</si>
  <si>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</si>
  <si>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TELMISARTAN-RATIOPHARM 80 MG</t>
  </si>
  <si>
    <t>POR TBL NOB 98X80MG</t>
  </si>
  <si>
    <t>TEZEO 40 MG</t>
  </si>
  <si>
    <t>POR TBL NOB 28X40MG</t>
  </si>
  <si>
    <t>THIAMIN LECIVA</t>
  </si>
  <si>
    <t>INJ 10X2ML/100MG</t>
  </si>
  <si>
    <t>THIOPENTAL MEDIPHA</t>
  </si>
  <si>
    <t>500MG INJ PLV SOL 1</t>
  </si>
  <si>
    <t>THYROZOL 10</t>
  </si>
  <si>
    <t>TBL OBD 50X10MG</t>
  </si>
  <si>
    <t>TISERCIN</t>
  </si>
  <si>
    <t>TBL OBD 50X25MG</t>
  </si>
  <si>
    <t>TOBRADEX</t>
  </si>
  <si>
    <t>3MG/ML+1MG/ML OPH GTT SUS 1X5ML</t>
  </si>
  <si>
    <t>TONANDA 8 MG/5 MG/2,5 MG</t>
  </si>
  <si>
    <t>TOPAMAX 50 MG</t>
  </si>
  <si>
    <t>POR TBL FLM 60-LÉK</t>
  </si>
  <si>
    <t>TRACUTIL</t>
  </si>
  <si>
    <t>INF 5X10ML</t>
  </si>
  <si>
    <t>TRALGIT SR 200</t>
  </si>
  <si>
    <t>TRAMAL RETARD TABLETY 150 MG</t>
  </si>
  <si>
    <t>150MG TBL PRO 30 III</t>
  </si>
  <si>
    <t>TRAMAL RETARD TABLETY 200 MG</t>
  </si>
  <si>
    <t>200MG TBL PRO 30 III</t>
  </si>
  <si>
    <t>TRANSMETIL 500 MG TABLETY</t>
  </si>
  <si>
    <t>POR TBL ENT 10X500MG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</si>
  <si>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</si>
  <si>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</si>
  <si>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</si>
  <si>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</si>
  <si>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</si>
  <si>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30MG CPS PRO 50</t>
  </si>
  <si>
    <t>VENTER</t>
  </si>
  <si>
    <t>TBL 50X1GM</t>
  </si>
  <si>
    <t>VENTOLIN ROZTOK K INHALACI-výpadek</t>
  </si>
  <si>
    <t>INH SOL1X20ML/120MG</t>
  </si>
  <si>
    <t>VIANT</t>
  </si>
  <si>
    <t>INF PLV SOL 10</t>
  </si>
  <si>
    <t>VIDISIC</t>
  </si>
  <si>
    <t>GEL OPH 3X10GM</t>
  </si>
  <si>
    <t>VIMPAT 100 MG</t>
  </si>
  <si>
    <t>POR TBL FLM 56X100MG</t>
  </si>
  <si>
    <t>VITAMIN B12 LECIVA 300RG</t>
  </si>
  <si>
    <t>INJ 5X1ML/300RG</t>
  </si>
  <si>
    <t>VOLUVEN  6%</t>
  </si>
  <si>
    <t>INF SOL 20X500MLVAK+P</t>
  </si>
  <si>
    <t>XALATAN</t>
  </si>
  <si>
    <t>OPH GTT SOL 1X2.5ML II</t>
  </si>
  <si>
    <t>POR TBL FLM 20X10MG</t>
  </si>
  <si>
    <t>POR TBL FLM 28X75MG</t>
  </si>
  <si>
    <t>léky - parenterální výživa (LEK)</t>
  </si>
  <si>
    <t>NUTRIFLEX LIPID PERI</t>
  </si>
  <si>
    <t>INF EML 5X2500ML</t>
  </si>
  <si>
    <t>NUTRIFLEX LIPID PERI 32/64</t>
  </si>
  <si>
    <t>INF EML 5X1875ML</t>
  </si>
  <si>
    <t>NUTRIFLEX LIPID PLUS</t>
  </si>
  <si>
    <t>NUTRIFLEX LIPID PLUS 38/120</t>
  </si>
  <si>
    <t>NUTRIFLEX OMEGA SPECIAL</t>
  </si>
  <si>
    <t>INF EML 5X625ML</t>
  </si>
  <si>
    <t>NUTRIFLEX OMEGA SPECIAL 56/144</t>
  </si>
  <si>
    <t>NUTRIFLEX OMEGA SPECIAL BEZ ELEKTROLYTŮ</t>
  </si>
  <si>
    <t>NUTRIFLEX PERI</t>
  </si>
  <si>
    <t>INF SOL 5X2000ML</t>
  </si>
  <si>
    <t>OLIMEL N9</t>
  </si>
  <si>
    <t>INF EML4X2000ML</t>
  </si>
  <si>
    <t>léky - enterální výživa (LEK)</t>
  </si>
  <si>
    <t>DIASIP S PŘÍCHUTÍ JAHODOVOU</t>
  </si>
  <si>
    <t>POR SOL 1X200ML</t>
  </si>
  <si>
    <t>DIASIP S PŘÍCHUTÍ VANILKOVOU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</si>
  <si>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</si>
  <si>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</si>
  <si>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</si>
  <si>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</si>
  <si>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</si>
  <si>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ENSURE PLUS PŘÍCHUŤ LESNÍ OVOCE</t>
  </si>
  <si>
    <t>POR SOL 1X220ML</t>
  </si>
  <si>
    <t>JEVITY PLUS HP</t>
  </si>
  <si>
    <t>NEPRO HP 500ml vanilková</t>
  </si>
  <si>
    <t>NUTILIS POWDER</t>
  </si>
  <si>
    <t>POR PLV 1X300GM</t>
  </si>
  <si>
    <t>OSMOLITE</t>
  </si>
  <si>
    <t>OXEPA</t>
  </si>
  <si>
    <t>PULMOCARE 500 ML PŘÍCHUŤ VANILKA</t>
  </si>
  <si>
    <t>20MG/ML INJ/INF PLV SOL 1X2000MG</t>
  </si>
  <si>
    <t>OCTAPLAS LG</t>
  </si>
  <si>
    <t>45-70MG/ML INF SOL 1X200ML</t>
  </si>
  <si>
    <t>AMIKACIN MEDOPHARM 500 MG/2 ML</t>
  </si>
  <si>
    <t>INJ+INF SOL 10X2ML/500MG</t>
  </si>
  <si>
    <t>AMPICILIN 0,5 BIOTIKA</t>
  </si>
  <si>
    <t>INJ PLV SOL 10X500MG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</si>
  <si>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</si>
  <si>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</si>
  <si>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</si>
  <si>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</si>
  <si>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</si>
  <si>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</si>
  <si>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</si>
  <si>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</si>
  <si>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DALACIN C 150 MG</t>
  </si>
  <si>
    <t>POR CPS DUR 16x150mg</t>
  </si>
  <si>
    <t>KLACID 500</t>
  </si>
  <si>
    <t>POR TBL FLM 14X500MG</t>
  </si>
  <si>
    <t>KLACID I.V.</t>
  </si>
  <si>
    <t>KLACID SR</t>
  </si>
  <si>
    <t>500MG TBL RET 14 DOUBLE</t>
  </si>
  <si>
    <t>METRONIDAZOLE NORIDEM</t>
  </si>
  <si>
    <t>5MG/ML INF SOL 20X100ML</t>
  </si>
  <si>
    <t>OFLOXIN INF</t>
  </si>
  <si>
    <t>INF SOL 10X100ML</t>
  </si>
  <si>
    <t>PIPERACILLIN/TAZOBACTAM KABI 4 G/0,5 G</t>
  </si>
  <si>
    <t>INF PLV SOL 10X4.5GM</t>
  </si>
  <si>
    <t>TOBREX</t>
  </si>
  <si>
    <t>GTT OPH 5ML 3MG/1ML</t>
  </si>
  <si>
    <t>3MG/G OPH UNG 3,5G</t>
  </si>
  <si>
    <t>VANCOMYCIN MYLAN 1000 MG</t>
  </si>
  <si>
    <t>INF PLV SOL 1X1GM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</si>
  <si>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</si>
  <si>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</si>
  <si>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</si>
  <si>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</si>
  <si>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</si>
  <si>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</si>
  <si>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</si>
  <si>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</si>
  <si>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PIMAFUCIN</t>
  </si>
  <si>
    <t>CRM 1X30GM 2%</t>
  </si>
  <si>
    <t>FYZIOLOGICKÝ ROZTOK VIAFLO</t>
  </si>
  <si>
    <t>INF SOL 10X1000ML</t>
  </si>
  <si>
    <t>IR  NaCl 0,9% 5000 ml vak Bieffe</t>
  </si>
  <si>
    <t>for irrig. 1x5000 ml 15%</t>
  </si>
  <si>
    <t>KL ELIXÍR NA OPTIKU</t>
  </si>
  <si>
    <t>KL ETHANOLUM BENZ.DENAT. 900ml /720g/</t>
  </si>
  <si>
    <t>KL ETHER LÉKOPISNÝ 1000 ml Fagron, Kulich</t>
  </si>
  <si>
    <t>UN 1155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</si>
  <si>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</si>
  <si>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</si>
  <si>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</si>
  <si>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</si>
  <si>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</si>
  <si>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</si>
  <si>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</si>
  <si>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</si>
  <si>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5MG/ML INJ SOL 5X20ML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</si>
  <si>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</si>
  <si>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</si>
  <si>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</si>
  <si>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</si>
  <si>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</si>
  <si>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</si>
  <si>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</si>
  <si>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</si>
  <si>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</si>
  <si>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</si>
  <si>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</si>
  <si>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</si>
  <si>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</si>
  <si>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</si>
  <si>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</si>
  <si>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</si>
  <si>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</si>
  <si>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</si>
  <si>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</si>
  <si>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</si>
  <si>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</si>
  <si>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</si>
  <si>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</si>
  <si>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</si>
  <si>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</si>
  <si>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</si>
  <si>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</si>
  <si>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</si>
  <si>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</si>
  <si>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</si>
  <si>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</si>
  <si>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</si>
  <si>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</si>
  <si>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</si>
  <si>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</si>
  <si>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</si>
  <si>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</si>
  <si>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</si>
  <si>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</si>
  <si>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</si>
  <si>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</si>
  <si>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</si>
  <si>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</si>
  <si>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</si>
  <si>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</si>
  <si>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</si>
  <si>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</si>
  <si>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</si>
  <si>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</si>
  <si>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</si>
  <si>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</si>
  <si>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</si>
  <si>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</si>
  <si>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</si>
  <si>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</si>
  <si>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</si>
  <si>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</si>
  <si>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</si>
  <si>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</si>
  <si>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</si>
  <si>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</si>
  <si>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</si>
  <si>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</si>
  <si>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</si>
  <si>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</si>
  <si>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</si>
  <si>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</si>
  <si>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</si>
  <si>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</si>
  <si>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</si>
  <si>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</si>
  <si>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</si>
  <si>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</si>
  <si>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</si>
  <si>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</si>
  <si>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</si>
  <si>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</si>
  <si>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</si>
  <si>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</si>
  <si>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</si>
  <si>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</si>
  <si>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</si>
  <si>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</si>
  <si>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</si>
  <si>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</si>
  <si>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</si>
  <si>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R05CB06 - AMBROXOL</t>
  </si>
  <si>
    <t>R06AE07 - CETIRIZIN</t>
  </si>
  <si>
    <t>M05BA07 - KYSELINA RISEDRONOVÁ</t>
  </si>
  <si>
    <t>C09BX01 - PERINDOPRIL, AMLODIPIN A INDAPAMID</t>
  </si>
  <si>
    <t>N02AJ13 - TRAMADOL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</si>
  <si>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</si>
  <si>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</si>
  <si>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</si>
  <si>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</si>
  <si>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</si>
  <si>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</si>
  <si>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</si>
  <si>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</si>
  <si>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</si>
  <si>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</si>
  <si>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</si>
  <si>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A07DA</t>
  </si>
  <si>
    <t>30652</t>
  </si>
  <si>
    <t>2,5MG/0,025MG TBL NOB 20</t>
  </si>
  <si>
    <t>B01AB06</t>
  </si>
  <si>
    <t>213477</t>
  </si>
  <si>
    <t>9500IU/ML INJ SOL 10X5ML</t>
  </si>
  <si>
    <t>213479</t>
  </si>
  <si>
    <t>19000IU/ML INJ SOL ISP 2X0,6ML</t>
  </si>
  <si>
    <t>C01CA03</t>
  </si>
  <si>
    <t>536</t>
  </si>
  <si>
    <t>1MG/ML INF CNC SOL 5X1ML</t>
  </si>
  <si>
    <t>C07AB02</t>
  </si>
  <si>
    <t>214627</t>
  </si>
  <si>
    <t>100MG TBL NOB 50</t>
  </si>
  <si>
    <t>C07AB07</t>
  </si>
  <si>
    <t>158692</t>
  </si>
  <si>
    <t>BISOPROLOL MYLAN</t>
  </si>
  <si>
    <t>C08CA01</t>
  </si>
  <si>
    <t>15378</t>
  </si>
  <si>
    <t>AGEN</t>
  </si>
  <si>
    <t>5MG TBL NOB 90</t>
  </si>
  <si>
    <t>C09AA04</t>
  </si>
  <si>
    <t>101227</t>
  </si>
  <si>
    <t>C09AA05</t>
  </si>
  <si>
    <t>56981</t>
  </si>
  <si>
    <t>TRITACE</t>
  </si>
  <si>
    <t>5MG TBL NOB 30</t>
  </si>
  <si>
    <t>C09DA07</t>
  </si>
  <si>
    <t>189664</t>
  </si>
  <si>
    <t>TELMISARTAN/HYDROCHLOROTHIAZID SANDOZ</t>
  </si>
  <si>
    <t>80MG/12,5MG TBL FLM 100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</si>
  <si>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</si>
  <si>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</si>
  <si>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</si>
  <si>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</si>
  <si>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</si>
  <si>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</si>
  <si>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</si>
  <si>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</si>
  <si>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</si>
  <si>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9709</t>
  </si>
  <si>
    <t>40MG/ML INJ PSO LQF 40MG+1ML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</si>
  <si>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</si>
  <si>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</si>
  <si>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</si>
  <si>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</si>
  <si>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</si>
  <si>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</si>
  <si>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</si>
  <si>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</si>
  <si>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</si>
  <si>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</si>
  <si>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J01DC02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</si>
  <si>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</si>
  <si>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</si>
  <si>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</si>
  <si>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</si>
  <si>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</si>
  <si>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</si>
  <si>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</si>
  <si>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J01DD04</t>
  </si>
  <si>
    <t>138422</t>
  </si>
  <si>
    <t>CEFTRIAXON SANDOZ</t>
  </si>
  <si>
    <t>1G INJ/INF PLV SOL 5X1 H</t>
  </si>
  <si>
    <t>182977</t>
  </si>
  <si>
    <t>CEFTRIAXON MEDOPHARM</t>
  </si>
  <si>
    <t>1G INJ/INF PLV SOL 10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</si>
  <si>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</si>
  <si>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</si>
  <si>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</si>
  <si>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</si>
  <si>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</si>
  <si>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</si>
  <si>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</si>
  <si>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</si>
  <si>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</si>
  <si>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</si>
  <si>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</si>
  <si>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</si>
  <si>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M04AA01</t>
  </si>
  <si>
    <t>127260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</si>
  <si>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</si>
  <si>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</si>
  <si>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</si>
  <si>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</si>
  <si>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</si>
  <si>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</si>
  <si>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</si>
  <si>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</si>
  <si>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</si>
  <si>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</si>
  <si>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</si>
  <si>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</si>
  <si>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</si>
  <si>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</si>
  <si>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</si>
  <si>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</si>
  <si>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</si>
  <si>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</si>
  <si>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</si>
  <si>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</si>
  <si>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</si>
  <si>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</si>
  <si>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</si>
  <si>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</si>
  <si>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</si>
  <si>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</si>
  <si>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</si>
  <si>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</si>
  <si>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N06BX18</t>
  </si>
  <si>
    <t>10252</t>
  </si>
  <si>
    <t>10MG TBL NOB 30</t>
  </si>
  <si>
    <t>R06AE07</t>
  </si>
  <si>
    <t>66029</t>
  </si>
  <si>
    <t>10MG TBL FLM 10</t>
  </si>
  <si>
    <t>A02BA02</t>
  </si>
  <si>
    <t>91280</t>
  </si>
  <si>
    <t>A10BA02</t>
  </si>
  <si>
    <t>208203</t>
  </si>
  <si>
    <t>SIOFOR</t>
  </si>
  <si>
    <t>208207</t>
  </si>
  <si>
    <t>850MG TBL FLM 60 II</t>
  </si>
  <si>
    <t>A10BB12</t>
  </si>
  <si>
    <t>163077</t>
  </si>
  <si>
    <t>AMARYL</t>
  </si>
  <si>
    <t>2MG TBL NOB 30</t>
  </si>
  <si>
    <t>B01AC04</t>
  </si>
  <si>
    <t>149483</t>
  </si>
  <si>
    <t>ZYLLT</t>
  </si>
  <si>
    <t>75MG TBL FLM 56</t>
  </si>
  <si>
    <t>C03CA01</t>
  </si>
  <si>
    <t>56804</t>
  </si>
  <si>
    <t>40MG TBL NOB 50</t>
  </si>
  <si>
    <t>C05BA01</t>
  </si>
  <si>
    <t>100308</t>
  </si>
  <si>
    <t>300MG/100G CRM 40G</t>
  </si>
  <si>
    <t>100311</t>
  </si>
  <si>
    <t>445MG/100G CRM 40G</t>
  </si>
  <si>
    <t>231688</t>
  </si>
  <si>
    <t>49941</t>
  </si>
  <si>
    <t>C07AB03</t>
  </si>
  <si>
    <t>42511</t>
  </si>
  <si>
    <t>C07AB05</t>
  </si>
  <si>
    <t>49909</t>
  </si>
  <si>
    <t>LOKREN</t>
  </si>
  <si>
    <t>20MG TBL FLM 28</t>
  </si>
  <si>
    <t>233559</t>
  </si>
  <si>
    <t>2954</t>
  </si>
  <si>
    <t>C08CA13</t>
  </si>
  <si>
    <t>169654</t>
  </si>
  <si>
    <t>KAPIDIN</t>
  </si>
  <si>
    <t>20MG TBL FLM 30 II</t>
  </si>
  <si>
    <t>C08DA01</t>
  </si>
  <si>
    <t>215964</t>
  </si>
  <si>
    <t>ISOPTIN SR</t>
  </si>
  <si>
    <t>240MG TBL PRO 30</t>
  </si>
  <si>
    <t>101205</t>
  </si>
  <si>
    <t>101211</t>
  </si>
  <si>
    <t>5MG TBL FLM 90(3X30)</t>
  </si>
  <si>
    <t>56972</t>
  </si>
  <si>
    <t>1,25MG TBL NOB 20</t>
  </si>
  <si>
    <t>C09BB04</t>
  </si>
  <si>
    <t>124087</t>
  </si>
  <si>
    <t>PRESTANCE</t>
  </si>
  <si>
    <t>5MG/5MG TBL NOB 30</t>
  </si>
  <si>
    <t>124129</t>
  </si>
  <si>
    <t>10MG/10MG TBL NOB 30</t>
  </si>
  <si>
    <t>C09DB04</t>
  </si>
  <si>
    <t>167852</t>
  </si>
  <si>
    <t>TWYNSTA</t>
  </si>
  <si>
    <t>80MG/5MG TBL NOB 28</t>
  </si>
  <si>
    <t>122632</t>
  </si>
  <si>
    <t>SORTIS</t>
  </si>
  <si>
    <t>80MG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</si>
  <si>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</si>
  <si>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</si>
  <si>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</si>
  <si>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</si>
  <si>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</si>
  <si>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</si>
  <si>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</si>
  <si>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</si>
  <si>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</si>
  <si>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</si>
  <si>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</si>
  <si>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</si>
  <si>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</si>
  <si>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</si>
  <si>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46692</t>
  </si>
  <si>
    <t>75MCG TBL NOB 100 II</t>
  </si>
  <si>
    <t>69189</t>
  </si>
  <si>
    <t>50MCG TBL NOB 100 II</t>
  </si>
  <si>
    <t>J01DH02</t>
  </si>
  <si>
    <t>183817</t>
  </si>
  <si>
    <t>ARCHIFAR</t>
  </si>
  <si>
    <t>J01XA01</t>
  </si>
  <si>
    <t>166265</t>
  </si>
  <si>
    <t>VANCOMYCIN MYLAN</t>
  </si>
  <si>
    <t>500MG INF PLV SOL 1</t>
  </si>
  <si>
    <t>127272</t>
  </si>
  <si>
    <t>N02AE01</t>
  </si>
  <si>
    <t>42758</t>
  </si>
  <si>
    <t>TRANSTEC</t>
  </si>
  <si>
    <t>52,5MCG/H TDR EMP 5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</si>
  <si>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</si>
  <si>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</si>
  <si>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</si>
  <si>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</si>
  <si>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</si>
  <si>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</si>
  <si>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</si>
  <si>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</si>
  <si>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84401</t>
  </si>
  <si>
    <t>400MG CPS DUR 50</t>
  </si>
  <si>
    <t>N03AX14</t>
  </si>
  <si>
    <t>174700</t>
  </si>
  <si>
    <t>TRUND</t>
  </si>
  <si>
    <t>500MG TBL FLM 100</t>
  </si>
  <si>
    <t>N03AX16</t>
  </si>
  <si>
    <t>210703</t>
  </si>
  <si>
    <t>N05AH03</t>
  </si>
  <si>
    <t>500752</t>
  </si>
  <si>
    <t>OLANZAPIN MYLAN</t>
  </si>
  <si>
    <t>5MG TBL FLM 28</t>
  </si>
  <si>
    <t>N05AH04</t>
  </si>
  <si>
    <t>142865</t>
  </si>
  <si>
    <t>QUETIAPINE POLPHARMA</t>
  </si>
  <si>
    <t>25MG TBL FLM 3X10</t>
  </si>
  <si>
    <t>6618</t>
  </si>
  <si>
    <t>0,5MG TBL NOB 30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</si>
  <si>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</si>
  <si>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</si>
  <si>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</si>
  <si>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</si>
  <si>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</si>
  <si>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</si>
  <si>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</si>
  <si>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</si>
  <si>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</si>
  <si>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</si>
  <si>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N06AX11</t>
  </si>
  <si>
    <t>146071</t>
  </si>
  <si>
    <t>MIRTAZAPIN MYLAN</t>
  </si>
  <si>
    <t>30MG POR TBL DIS 30</t>
  </si>
  <si>
    <t>N07CA01</t>
  </si>
  <si>
    <t>215559</t>
  </si>
  <si>
    <t>R03AC02</t>
  </si>
  <si>
    <t>31934</t>
  </si>
  <si>
    <t>A02BC03</t>
  </si>
  <si>
    <t>17121</t>
  </si>
  <si>
    <t>30MG CPS DUR 28</t>
  </si>
  <si>
    <t>A04AA01</t>
  </si>
  <si>
    <t>187607</t>
  </si>
  <si>
    <t>ONDANSETRON B. BRAUN</t>
  </si>
  <si>
    <t>2MG/ML INJ SOL 20X4ML II</t>
  </si>
  <si>
    <t>208206</t>
  </si>
  <si>
    <t>850MG TBL FLM 120 II</t>
  </si>
  <si>
    <t>149480</t>
  </si>
  <si>
    <t>75MG TBL FLM 28</t>
  </si>
  <si>
    <t>C01BC03</t>
  </si>
  <si>
    <t>215904</t>
  </si>
  <si>
    <t>RYTMONORM</t>
  </si>
  <si>
    <t>150MG TBL FLM 50</t>
  </si>
  <si>
    <t>215906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</si>
  <si>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</si>
  <si>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</si>
  <si>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</si>
  <si>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</si>
  <si>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</si>
  <si>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</si>
  <si>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</si>
  <si>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</si>
  <si>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</si>
  <si>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</si>
  <si>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214036</t>
  </si>
  <si>
    <t>56805</t>
  </si>
  <si>
    <t>40MG TBL NOB 100</t>
  </si>
  <si>
    <t>231689</t>
  </si>
  <si>
    <t>231692</t>
  </si>
  <si>
    <t>231696</t>
  </si>
  <si>
    <t>231703</t>
  </si>
  <si>
    <t>83974</t>
  </si>
  <si>
    <t>58661</t>
  </si>
  <si>
    <t>25MG TBL NOB 100</t>
  </si>
  <si>
    <t>158673</t>
  </si>
  <si>
    <t>158716</t>
  </si>
  <si>
    <t>15379</t>
  </si>
  <si>
    <t>10MG TBL NOB 90</t>
  </si>
  <si>
    <t>56976</t>
  </si>
  <si>
    <t>2,5MG TBL NOB 20</t>
  </si>
  <si>
    <t>C09AA09</t>
  </si>
  <si>
    <t>200207</t>
  </si>
  <si>
    <t>MONOPRIL</t>
  </si>
  <si>
    <t>20MG TBL NOB 28</t>
  </si>
  <si>
    <t>C09BX01</t>
  </si>
  <si>
    <t>206512</t>
  </si>
  <si>
    <t>TONANDA</t>
  </si>
  <si>
    <t>8MG/5MG/2,5MG TBL NOB 30</t>
  </si>
  <si>
    <t>C09CA01</t>
  </si>
  <si>
    <t>114065</t>
  </si>
  <si>
    <t>50MG TBL FLM 30 II</t>
  </si>
  <si>
    <t>C09CA07</t>
  </si>
  <si>
    <t>147989</t>
  </si>
  <si>
    <t>TELMISARTAN-RATIOPHARM</t>
  </si>
  <si>
    <t>80MG TBL NOB 98</t>
  </si>
  <si>
    <t>C09DA01</t>
  </si>
  <si>
    <t>15316</t>
  </si>
  <si>
    <t>50MG/12,5MG TBL FLM 30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</si>
  <si>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</si>
  <si>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</si>
  <si>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</si>
  <si>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</si>
  <si>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</si>
  <si>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</si>
  <si>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46694</t>
  </si>
  <si>
    <t>125MCG TBL NOB 100 II</t>
  </si>
  <si>
    <t>J01CR05</t>
  </si>
  <si>
    <t>113453</t>
  </si>
  <si>
    <t>PIPERACILLIN/TAZOBACTAM KABI</t>
  </si>
  <si>
    <t>J01GB06</t>
  </si>
  <si>
    <t>195147</t>
  </si>
  <si>
    <t>AMIKACIN MEDOPHARM</t>
  </si>
  <si>
    <t>500MG/2ML INJ/INF SOL 10X2ML</t>
  </si>
  <si>
    <t>166269</t>
  </si>
  <si>
    <t>1000MG INF PLV SOL 1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</si>
  <si>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</si>
  <si>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</si>
  <si>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</si>
  <si>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</si>
  <si>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</si>
  <si>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</si>
  <si>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</si>
  <si>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</si>
  <si>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</si>
  <si>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</si>
  <si>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</si>
  <si>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</si>
  <si>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</si>
  <si>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127263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</si>
  <si>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</si>
  <si>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</si>
  <si>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</si>
  <si>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</si>
  <si>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</si>
  <si>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</si>
  <si>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</si>
  <si>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</si>
  <si>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</si>
  <si>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</si>
  <si>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</si>
  <si>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151050</t>
  </si>
  <si>
    <t>DEPAKINE</t>
  </si>
  <si>
    <t>400MG/4ML INJ PSO LQF 4X(1+1X4ML)</t>
  </si>
  <si>
    <t>237626</t>
  </si>
  <si>
    <t>400MG/4ML INJ PSO LQF 1+1X4ML</t>
  </si>
  <si>
    <t>92034</t>
  </si>
  <si>
    <t>DEPAKINE CHRONO 300 MG SÉCABLE</t>
  </si>
  <si>
    <t>300MG TBL RET 100</t>
  </si>
  <si>
    <t>210546</t>
  </si>
  <si>
    <t>N05CD08</t>
  </si>
  <si>
    <t>127738</t>
  </si>
  <si>
    <t>MIDAZOLAM ACCORD</t>
  </si>
  <si>
    <t>224481</t>
  </si>
  <si>
    <t>233360</t>
  </si>
  <si>
    <t>10MG TBL FLM 20</t>
  </si>
  <si>
    <t>N05CM18</t>
  </si>
  <si>
    <t>136755</t>
  </si>
  <si>
    <t>136759</t>
  </si>
  <si>
    <t>168655</t>
  </si>
  <si>
    <t>100MCG/ML INF CNC SOL 4X10ML II</t>
  </si>
  <si>
    <t>N06AX16</t>
  </si>
  <si>
    <t>230405</t>
  </si>
  <si>
    <t>R01AD09</t>
  </si>
  <si>
    <t>170760</t>
  </si>
  <si>
    <t>MOMMOX</t>
  </si>
  <si>
    <t>0,05MG/DÁV NAS SPR SUS 140DÁV</t>
  </si>
  <si>
    <t>58380</t>
  </si>
  <si>
    <t>VENTOLIN</t>
  </si>
  <si>
    <t>5MG/ML INH SOL 1X20ML</t>
  </si>
  <si>
    <t>R05CB06</t>
  </si>
  <si>
    <t>223148</t>
  </si>
  <si>
    <t>V06XX</t>
  </si>
  <si>
    <t>217075</t>
  </si>
  <si>
    <t>217076</t>
  </si>
  <si>
    <t>217078</t>
  </si>
  <si>
    <t>217079</t>
  </si>
  <si>
    <t>217112</t>
  </si>
  <si>
    <t>POR PLV 1X300G</t>
  </si>
  <si>
    <t>33339</t>
  </si>
  <si>
    <t>33340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</si>
  <si>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</si>
  <si>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</si>
  <si>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</si>
  <si>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0662 - NCHIR: operační sál - lokální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</si>
  <si>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</si>
  <si>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</si>
  <si>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</si>
  <si>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</si>
  <si>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</si>
  <si>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</si>
  <si>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</si>
  <si>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</si>
  <si>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</si>
  <si>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</si>
  <si>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</si>
  <si>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</si>
  <si>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</si>
  <si>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</si>
  <si>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</si>
  <si>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</si>
  <si>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</si>
  <si>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</si>
  <si>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</si>
  <si>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</si>
  <si>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</si>
  <si>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</si>
  <si>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</si>
  <si>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Wanek Tomáš</t>
  </si>
  <si>
    <t>Jiná</t>
  </si>
  <si>
    <t>140647</t>
  </si>
  <si>
    <t>Jiný</t>
  </si>
  <si>
    <t>93530</t>
  </si>
  <si>
    <t>93884</t>
  </si>
  <si>
    <t>4000005</t>
  </si>
  <si>
    <t>ORTÉZA TRUPU INDIV. ZHOTOVENÁ</t>
  </si>
  <si>
    <t>OD 19 LET</t>
  </si>
  <si>
    <t>Ortopedicko protetické pomůcky sériově vyráběné</t>
  </si>
  <si>
    <t>LÍMEC KRČNÍ PHILADELPHIA ORTEL C4 VARIO 49280</t>
  </si>
  <si>
    <t>NASTAVITELNÁ VÝŠKA OPORY BRADY, UNIVERZÁLNÍ VELIKOST</t>
  </si>
  <si>
    <t>ORTÉZA ZÁDOVÁ LOMBAX DORSO 0845</t>
  </si>
  <si>
    <t>VYSOKÁ ZÁDOVÁ ORTÉZA (ROZSAH TH-LS),KOVOVÉ DLAHY A DOPÍNACÍ TAHY</t>
  </si>
  <si>
    <t>PÁS BEDERNÍ LOMBASKIN 0870</t>
  </si>
  <si>
    <t>EXTRA TENKÝ BEDERNÍ PÁS S PEVNÝMI VÝZTUHAMI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</si>
  <si>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</si>
  <si>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</si>
  <si>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</si>
  <si>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</si>
  <si>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ALOPURINOL</t>
  </si>
  <si>
    <t>1631</t>
  </si>
  <si>
    <t>PURINOL</t>
  </si>
  <si>
    <t>ATORVASTATIN</t>
  </si>
  <si>
    <t>132933</t>
  </si>
  <si>
    <t>TORVACARD NEO</t>
  </si>
  <si>
    <t>20MG TBL FLM 90</t>
  </si>
  <si>
    <t>BISOPROLOL</t>
  </si>
  <si>
    <t>176913</t>
  </si>
  <si>
    <t>RIVOCOR</t>
  </si>
  <si>
    <t>5MG TBL FLM 90</t>
  </si>
  <si>
    <t>CEFPROZIL</t>
  </si>
  <si>
    <t>199796</t>
  </si>
  <si>
    <t>CEFZIL</t>
  </si>
  <si>
    <t>DESLORATADIN</t>
  </si>
  <si>
    <t>168838</t>
  </si>
  <si>
    <t>DASSELTA</t>
  </si>
  <si>
    <t>28812</t>
  </si>
  <si>
    <t>AERIUS</t>
  </si>
  <si>
    <t>5MG POR TBL DIS 90</t>
  </si>
  <si>
    <t>28834</t>
  </si>
  <si>
    <t>2,5MG POR TBL DIS 90</t>
  </si>
  <si>
    <t>DEXAMETHASON</t>
  </si>
  <si>
    <t>52336</t>
  </si>
  <si>
    <t>4MG TBL NOB 100</t>
  </si>
  <si>
    <t>DIKLOFENAK</t>
  </si>
  <si>
    <t>119672</t>
  </si>
  <si>
    <t>DICLOFENAC DUO PHARMASWISS</t>
  </si>
  <si>
    <t>75MG CPS RDR 30 I</t>
  </si>
  <si>
    <t>75632</t>
  </si>
  <si>
    <t>100MG TBL PRO 50</t>
  </si>
  <si>
    <t>21717</t>
  </si>
  <si>
    <t>VERAL</t>
  </si>
  <si>
    <t>50MG TBL ENT 20X1</t>
  </si>
  <si>
    <t>DIOSMIN, KOMBINACE</t>
  </si>
  <si>
    <t>132908</t>
  </si>
  <si>
    <t>500MG TBL FLM 120</t>
  </si>
  <si>
    <t>230583</t>
  </si>
  <si>
    <t>500MG TBL FLM 180</t>
  </si>
  <si>
    <t>DROSPIRENON A ETHINYLESTRADIOL</t>
  </si>
  <si>
    <t>132949</t>
  </si>
  <si>
    <t>JANGEE 0,02 MG/3 MG 28 POTAHOVANÝCH TABLET</t>
  </si>
  <si>
    <t>0,02MG/3MG TBL FLM 3X28(21+7)</t>
  </si>
  <si>
    <t>208127</t>
  </si>
  <si>
    <t>JANGEE</t>
  </si>
  <si>
    <t>132994</t>
  </si>
  <si>
    <t>ERDOSTEIN</t>
  </si>
  <si>
    <t>199680</t>
  </si>
  <si>
    <t>ERDOMED</t>
  </si>
  <si>
    <t>300MG CPS DUR 60</t>
  </si>
  <si>
    <t>FENOXYMETHYLPENICILIN</t>
  </si>
  <si>
    <t>45997</t>
  </si>
  <si>
    <t>OSPEN 1000</t>
  </si>
  <si>
    <t>1000000IU TBL FLM 30</t>
  </si>
  <si>
    <t>GABAPENTIN</t>
  </si>
  <si>
    <t>HYDROKORTISON A ANTIBIOTIKA</t>
  </si>
  <si>
    <t>173196</t>
  </si>
  <si>
    <t>PIMAFUCORT</t>
  </si>
  <si>
    <t>10MG/G+10MG/G+3,5MG/G CRM 15G</t>
  </si>
  <si>
    <t>KLARITHROMYCIN</t>
  </si>
  <si>
    <t>216199</t>
  </si>
  <si>
    <t>KLACID</t>
  </si>
  <si>
    <t>500MG TBL FLM 14</t>
  </si>
  <si>
    <t>216196</t>
  </si>
  <si>
    <t>250MG TBL FLM 14</t>
  </si>
  <si>
    <t>216191</t>
  </si>
  <si>
    <t>125MG/5ML POR GRA SUS 60ML</t>
  </si>
  <si>
    <t>235805</t>
  </si>
  <si>
    <t>KYSELINA ACETYLSALICYLOVÁ</t>
  </si>
  <si>
    <t>203564</t>
  </si>
  <si>
    <t>ANOPYRIN</t>
  </si>
  <si>
    <t>LOSARTAN A DIURETIKA</t>
  </si>
  <si>
    <t>15317</t>
  </si>
  <si>
    <t>50MG/12,5MG TBL FLM 90</t>
  </si>
  <si>
    <t>NAFTIFIN</t>
  </si>
  <si>
    <t>72928</t>
  </si>
  <si>
    <t>EXODERIL</t>
  </si>
  <si>
    <t>10MG/ML DRM SOL 1X10ML</t>
  </si>
  <si>
    <t>NIFUROXAZID</t>
  </si>
  <si>
    <t>214593</t>
  </si>
  <si>
    <t>ERCEFURYL 200 MG CPS.</t>
  </si>
  <si>
    <t>200MG CPS DUR 14</t>
  </si>
  <si>
    <t>NIMESULID</t>
  </si>
  <si>
    <t>132991</t>
  </si>
  <si>
    <t>OMEPRAZOL</t>
  </si>
  <si>
    <t>25366</t>
  </si>
  <si>
    <t>20MG CPS ETD 90 I</t>
  </si>
  <si>
    <t>202855</t>
  </si>
  <si>
    <t>HELICID</t>
  </si>
  <si>
    <t>40MG CPS ETD 28 I</t>
  </si>
  <si>
    <t>164979</t>
  </si>
  <si>
    <t>OMEPRAZOL TEVA PHARMA</t>
  </si>
  <si>
    <t>20MG CPS ETD 100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</si>
  <si>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</si>
  <si>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</si>
  <si>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</si>
  <si>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</si>
  <si>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</si>
  <si>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</si>
  <si>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</si>
  <si>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</si>
  <si>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PSEUDOEFEDRIN, KOMBINACE</t>
  </si>
  <si>
    <t>216102</t>
  </si>
  <si>
    <t>CLARINASE REPETABS</t>
  </si>
  <si>
    <t>5MG/120MG TBL PRO 7</t>
  </si>
  <si>
    <t>RUTOSID, KOMBINACE</t>
  </si>
  <si>
    <t>96303</t>
  </si>
  <si>
    <t>ASCORUTIN</t>
  </si>
  <si>
    <t>100MG/20MG TBL FLM 50</t>
  </si>
  <si>
    <t>SALBUTAMOL</t>
  </si>
  <si>
    <t>SULFAMETHOXAZOL A TRIMETHOPRIM</t>
  </si>
  <si>
    <t>3377</t>
  </si>
  <si>
    <t>400MG/80MG TBL NOB 20</t>
  </si>
  <si>
    <t>TOBRAMYCIN</t>
  </si>
  <si>
    <t>86264</t>
  </si>
  <si>
    <t>TOLPERISON</t>
  </si>
  <si>
    <t>57525</t>
  </si>
  <si>
    <t>MYDOCALM</t>
  </si>
  <si>
    <t>TRAMADOL</t>
  </si>
  <si>
    <t>132873</t>
  </si>
  <si>
    <t>TRAMAL RETARD TABLETY 100 MG</t>
  </si>
  <si>
    <t>100MG TBL PRO 30</t>
  </si>
  <si>
    <t>VALSARTAN</t>
  </si>
  <si>
    <t>125592</t>
  </si>
  <si>
    <t>VALSACOR</t>
  </si>
  <si>
    <t>80MG TBL FLM 84</t>
  </si>
  <si>
    <t>ORFENADRIN, KOMBINACE</t>
  </si>
  <si>
    <t>10085</t>
  </si>
  <si>
    <t>0,3MG/ML+0,12MG/ML INF SOL 1X250ML</t>
  </si>
  <si>
    <t>230353</t>
  </si>
  <si>
    <t>AMOXICILIN A  INHIBITOR BETA-LAKTAMASY</t>
  </si>
  <si>
    <t>203097</t>
  </si>
  <si>
    <t>875MG/125MG TBL FLM 21</t>
  </si>
  <si>
    <t>SODNÁ SŮL LEVOTHYROXINU</t>
  </si>
  <si>
    <t>97186</t>
  </si>
  <si>
    <t>100MCG TBL NOB 100 I</t>
  </si>
  <si>
    <t>HOŘČÍK (KOMBINACE RŮZNÝCH SOLÍ)</t>
  </si>
  <si>
    <t>215978</t>
  </si>
  <si>
    <t>234736</t>
  </si>
  <si>
    <t>4000006</t>
  </si>
  <si>
    <t>DĚTSKÁ DO 18 LET VČETNĚ; 2 KS / 1 ROK</t>
  </si>
  <si>
    <t>135503</t>
  </si>
  <si>
    <t>97522</t>
  </si>
  <si>
    <t>500MG TBL FLM 30</t>
  </si>
  <si>
    <t>FEBUXOSTAT</t>
  </si>
  <si>
    <t>208439</t>
  </si>
  <si>
    <t>ADENURIC</t>
  </si>
  <si>
    <t>80MG TBL FLM 28 II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</si>
  <si>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</si>
  <si>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</si>
  <si>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</si>
  <si>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</si>
  <si>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</si>
  <si>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</si>
  <si>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</si>
  <si>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</si>
  <si>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LEVOCETIRIZIN</t>
  </si>
  <si>
    <t>42953</t>
  </si>
  <si>
    <t>XYZAL</t>
  </si>
  <si>
    <t>MOMETASON</t>
  </si>
  <si>
    <t>NADROPARIN</t>
  </si>
  <si>
    <t>213489</t>
  </si>
  <si>
    <t>FRAXIPARINE</t>
  </si>
  <si>
    <t>9500IU/ML INJ SOL ISP 10X0,6ML</t>
  </si>
  <si>
    <t>ORGANO-HEPARINOID</t>
  </si>
  <si>
    <t>100304</t>
  </si>
  <si>
    <t>300MG/100G GEL 40G</t>
  </si>
  <si>
    <t>PREDNISOLON A ANTISEPTIKA</t>
  </si>
  <si>
    <t>16467</t>
  </si>
  <si>
    <t>IMACORT</t>
  </si>
  <si>
    <t>10MG/G+2,5MG/G+5MG/G CRM 20G</t>
  </si>
  <si>
    <t>SERTRALIN</t>
  </si>
  <si>
    <t>SUMATRIPTAN</t>
  </si>
  <si>
    <t>219402</t>
  </si>
  <si>
    <t>SUMATRIPTAN AUROVITAS</t>
  </si>
  <si>
    <t>50MG TBL NOB 6</t>
  </si>
  <si>
    <t>JINÉ KAPILÁRY STABILIZUJÍCÍ LÁTKY</t>
  </si>
  <si>
    <t>107806</t>
  </si>
  <si>
    <t>AESCIN TEVA</t>
  </si>
  <si>
    <t>20MG TBL ENT 30</t>
  </si>
  <si>
    <t>JINANOVÝ LIST</t>
  </si>
  <si>
    <t>13194</t>
  </si>
  <si>
    <t>GINGIO 120</t>
  </si>
  <si>
    <t>120MG TBL FLM 60</t>
  </si>
  <si>
    <t>216104</t>
  </si>
  <si>
    <t>5MG/120MG TBL PRO 14</t>
  </si>
  <si>
    <t>234945</t>
  </si>
  <si>
    <t>SUMATRIPTAN MYLAN</t>
  </si>
  <si>
    <t>50MG TBL FLM 6</t>
  </si>
  <si>
    <t>AMLODIPIN</t>
  </si>
  <si>
    <t>2945</t>
  </si>
  <si>
    <t>163110</t>
  </si>
  <si>
    <t>ZOREM</t>
  </si>
  <si>
    <t>42849</t>
  </si>
  <si>
    <t>HIPRES</t>
  </si>
  <si>
    <t>AZITHROMYCIN</t>
  </si>
  <si>
    <t>155859</t>
  </si>
  <si>
    <t>SUMAMED</t>
  </si>
  <si>
    <t>500MG TBL FLM 3</t>
  </si>
  <si>
    <t>45011</t>
  </si>
  <si>
    <t>AZITROMYCIN SANDOZ</t>
  </si>
  <si>
    <t>500MG TBL FLM 6</t>
  </si>
  <si>
    <t>BETAXOLOL</t>
  </si>
  <si>
    <t>132959</t>
  </si>
  <si>
    <t>20MG TBL FLM 98</t>
  </si>
  <si>
    <t>BROMAZEPAM</t>
  </si>
  <si>
    <t>88219</t>
  </si>
  <si>
    <t>LEXAURIN</t>
  </si>
  <si>
    <t>CIPROFLOXACIN</t>
  </si>
  <si>
    <t>15658</t>
  </si>
  <si>
    <t>CIPLOX</t>
  </si>
  <si>
    <t>CITALOPRAM</t>
  </si>
  <si>
    <t>94948</t>
  </si>
  <si>
    <t>SEROPRAM</t>
  </si>
  <si>
    <t>IPRATROPIUM-BROMID</t>
  </si>
  <si>
    <t>32992</t>
  </si>
  <si>
    <t>ATROVENT N</t>
  </si>
  <si>
    <t>0,020MG/DÁV INH SOL PSS 200DÁV</t>
  </si>
  <si>
    <t>KAPTOPRIL</t>
  </si>
  <si>
    <t>31215</t>
  </si>
  <si>
    <t>25MG TBL NOB 30</t>
  </si>
  <si>
    <t>KOMPLEX ŽELEZA S ISOMALTOSOU A KYSELINA LISTOVÁ</t>
  </si>
  <si>
    <t>16593</t>
  </si>
  <si>
    <t>MALTOFER FOL TABLETY</t>
  </si>
  <si>
    <t>100MG/0,35MG TBL MND 30</t>
  </si>
  <si>
    <t>124343</t>
  </si>
  <si>
    <t>CEZERA</t>
  </si>
  <si>
    <t>5MG TBL FLM 30 I</t>
  </si>
  <si>
    <t>MEFENOXALON</t>
  </si>
  <si>
    <t>85656</t>
  </si>
  <si>
    <t>200MG TBL NOB 30</t>
  </si>
  <si>
    <t>METRONIDAZOL</t>
  </si>
  <si>
    <t>2427</t>
  </si>
  <si>
    <t>250MG TBL NOB 20</t>
  </si>
  <si>
    <t>132723</t>
  </si>
  <si>
    <t>100MG POR GRA SUS 30</t>
  </si>
  <si>
    <t>OFLOXACIN</t>
  </si>
  <si>
    <t>56675</t>
  </si>
  <si>
    <t>FLOXAL</t>
  </si>
  <si>
    <t>PARACETAMOL</t>
  </si>
  <si>
    <t>91249</t>
  </si>
  <si>
    <t>PARALEN 100</t>
  </si>
  <si>
    <t>100MG SUP 5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</si>
  <si>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</si>
  <si>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</si>
  <si>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</si>
  <si>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</si>
  <si>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</si>
  <si>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</si>
  <si>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</si>
  <si>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TRAMADOL A PARACETAMOL</t>
  </si>
  <si>
    <t>138840</t>
  </si>
  <si>
    <t>DORETA</t>
  </si>
  <si>
    <t>37,5MG/325MG TBL FLM 20 I</t>
  </si>
  <si>
    <t>138839</t>
  </si>
  <si>
    <t>37,5MG/325MG TBL FLM 10 I</t>
  </si>
  <si>
    <t>*4999</t>
  </si>
  <si>
    <t>ACEKLOFENAK</t>
  </si>
  <si>
    <t>191729</t>
  </si>
  <si>
    <t>BIOFENAC</t>
  </si>
  <si>
    <t>100MG TBL FLM 20</t>
  </si>
  <si>
    <t>AMOXICILIN</t>
  </si>
  <si>
    <t>32558</t>
  </si>
  <si>
    <t>OSPAMOX</t>
  </si>
  <si>
    <t>750MG TBL FLM 14</t>
  </si>
  <si>
    <t>52334</t>
  </si>
  <si>
    <t>4MG TBL NOB 20</t>
  </si>
  <si>
    <t>58425</t>
  </si>
  <si>
    <t>DOLMINA</t>
  </si>
  <si>
    <t>50MG TBL FLM 30</t>
  </si>
  <si>
    <t>DOXYCYKLIN</t>
  </si>
  <si>
    <t>4013</t>
  </si>
  <si>
    <t>DOXYBENE</t>
  </si>
  <si>
    <t>200MG TBL NOB 10</t>
  </si>
  <si>
    <t>HYDROKORTISON</t>
  </si>
  <si>
    <t>180825</t>
  </si>
  <si>
    <t>HYDROCORTISON 10 MG JENAPHARM</t>
  </si>
  <si>
    <t>10MG TBL NOB 20</t>
  </si>
  <si>
    <t>213484</t>
  </si>
  <si>
    <t>19000IU/ML INJ SOL ISP 10X1ML</t>
  </si>
  <si>
    <t>12892</t>
  </si>
  <si>
    <t>PANTOPRAZOL</t>
  </si>
  <si>
    <t>214526</t>
  </si>
  <si>
    <t>214433</t>
  </si>
  <si>
    <t>20MG TBL ENT 28 I</t>
  </si>
  <si>
    <t>SÍRAN HOŘEČNATÝ</t>
  </si>
  <si>
    <t>237329</t>
  </si>
  <si>
    <t>MAGNESIUM SULFURICUM BBP</t>
  </si>
  <si>
    <t>100MG/ML INJ SOL 5X10ML</t>
  </si>
  <si>
    <t>237330</t>
  </si>
  <si>
    <t>SODNÁ SŮL METAMIZOLU</t>
  </si>
  <si>
    <t>203954</t>
  </si>
  <si>
    <t>107976</t>
  </si>
  <si>
    <t>SUMAMIGREN</t>
  </si>
  <si>
    <t>179327</t>
  </si>
  <si>
    <t>75MG/650MG TBL FLM 30 I</t>
  </si>
  <si>
    <t>KODEIN A PARACETAMOL</t>
  </si>
  <si>
    <t>109797</t>
  </si>
  <si>
    <t>500MG/30MG TBL NOB 10</t>
  </si>
  <si>
    <t>19007</t>
  </si>
  <si>
    <t>45010</t>
  </si>
  <si>
    <t>221075</t>
  </si>
  <si>
    <t>CONCOR 5</t>
  </si>
  <si>
    <t>CETIRIZIN</t>
  </si>
  <si>
    <t>99600</t>
  </si>
  <si>
    <t>10MG TBL FLM 90</t>
  </si>
  <si>
    <t>108606</t>
  </si>
  <si>
    <t>84700</t>
  </si>
  <si>
    <t>OTOBACID N</t>
  </si>
  <si>
    <t>0,2MG/G+5MG/G+479,8MG/G AUR GTT SOL 1X5ML</t>
  </si>
  <si>
    <t>58880</t>
  </si>
  <si>
    <t>100MG TBL PRO 20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</si>
  <si>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</si>
  <si>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</si>
  <si>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</si>
  <si>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</si>
  <si>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</si>
  <si>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</si>
  <si>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</si>
  <si>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12895</t>
  </si>
  <si>
    <t>100MG POR GRA SUS 30 I</t>
  </si>
  <si>
    <t>12894</t>
  </si>
  <si>
    <t>100MG POR GRA SUS 15 I</t>
  </si>
  <si>
    <t>NITROFURANTOIN</t>
  </si>
  <si>
    <t>207280</t>
  </si>
  <si>
    <t>FUROLIN</t>
  </si>
  <si>
    <t>PARACETAMOL, KOMBINACE KROMĚ PSYCHOLEPTIK</t>
  </si>
  <si>
    <t>186252</t>
  </si>
  <si>
    <t>ATARALGIN</t>
  </si>
  <si>
    <t>325MG/130MG/70MG TBL NOB 50</t>
  </si>
  <si>
    <t>6264</t>
  </si>
  <si>
    <t>234931</t>
  </si>
  <si>
    <t>100MG TBL FLM 2</t>
  </si>
  <si>
    <t>201138</t>
  </si>
  <si>
    <t>TRAMAL RETARD</t>
  </si>
  <si>
    <t>100MG TBL PRO 30 II</t>
  </si>
  <si>
    <t>191730</t>
  </si>
  <si>
    <t>100MG TBL FLM 60</t>
  </si>
  <si>
    <t>BETAMETHASON</t>
  </si>
  <si>
    <t>19759</t>
  </si>
  <si>
    <t>BELODERM</t>
  </si>
  <si>
    <t>0,5MG/G CRM 30G</t>
  </si>
  <si>
    <t>28831</t>
  </si>
  <si>
    <t>2,5MG POR TBL DIS 30</t>
  </si>
  <si>
    <t>DEXAMETHASON A ANTIINFEKTIVA</t>
  </si>
  <si>
    <t>225168</t>
  </si>
  <si>
    <t>32954</t>
  </si>
  <si>
    <t>DOXYHEXAL</t>
  </si>
  <si>
    <t>100MG TBL NOB 20</t>
  </si>
  <si>
    <t>87076</t>
  </si>
  <si>
    <t>300MG CPS DUR 20</t>
  </si>
  <si>
    <t>216192</t>
  </si>
  <si>
    <t>125MG/5ML POR GRA SUS 100ML</t>
  </si>
  <si>
    <t>KYANOKOBALAMIN</t>
  </si>
  <si>
    <t>643</t>
  </si>
  <si>
    <t>VITAMIN B12 LÉČIVA</t>
  </si>
  <si>
    <t>1000MCG INJ SOL 5X1ML</t>
  </si>
  <si>
    <t>179325</t>
  </si>
  <si>
    <t>75MG/650MG TBL FLM 10 I</t>
  </si>
  <si>
    <t>179333</t>
  </si>
  <si>
    <t>75MG/650MG TBL FLM 90 I</t>
  </si>
  <si>
    <t>138847</t>
  </si>
  <si>
    <t>37,5MG/325MG TBL FLM 90 I</t>
  </si>
  <si>
    <t>201609</t>
  </si>
  <si>
    <t>132872</t>
  </si>
  <si>
    <t>37,5MG/325MG TBL FLM 30</t>
  </si>
  <si>
    <t>132871</t>
  </si>
  <si>
    <t>37,5MG/325MG TBL FLM 10</t>
  </si>
  <si>
    <t>12494</t>
  </si>
  <si>
    <t>AUGMENTIN 1 G</t>
  </si>
  <si>
    <t>875MG/125MG TBL FLM 14 I</t>
  </si>
  <si>
    <t>11807</t>
  </si>
  <si>
    <t>ACIKLOVIR</t>
  </si>
  <si>
    <t>155936</t>
  </si>
  <si>
    <t>HERPESIN 400</t>
  </si>
  <si>
    <t>400MG TBL NOB 25</t>
  </si>
  <si>
    <t>DESMOPRESIN</t>
  </si>
  <si>
    <t>18563</t>
  </si>
  <si>
    <t>MINIRIN MELT</t>
  </si>
  <si>
    <t>60MCG POR LYO 30</t>
  </si>
  <si>
    <t>14479</t>
  </si>
  <si>
    <t>3MG/G+1MG/G OPH UNG 3,5G</t>
  </si>
  <si>
    <t>75633</t>
  </si>
  <si>
    <t>12738</t>
  </si>
  <si>
    <t>200MG TBL NOB 20</t>
  </si>
  <si>
    <t>500260</t>
  </si>
  <si>
    <t>80MG TBL FLM 28 I</t>
  </si>
  <si>
    <t>45998</t>
  </si>
  <si>
    <t>OSPEN 1500</t>
  </si>
  <si>
    <t>1500000IU TBL FLM 30</t>
  </si>
  <si>
    <t>132893</t>
  </si>
  <si>
    <t>LAMOTRIGIN</t>
  </si>
  <si>
    <t>151056</t>
  </si>
  <si>
    <t>LAMICTAL</t>
  </si>
  <si>
    <t>100MG TBL NOB 42</t>
  </si>
  <si>
    <t>17139</t>
  </si>
  <si>
    <t>50MG TBL NOB 42</t>
  </si>
  <si>
    <t>124346</t>
  </si>
  <si>
    <t>5MG TBL FLM 90 I</t>
  </si>
  <si>
    <t>132650</t>
  </si>
  <si>
    <t>180476</t>
  </si>
  <si>
    <t>PANTOPRAZOLE ZENTIVA</t>
  </si>
  <si>
    <t>20MG TBL ENT 28</t>
  </si>
  <si>
    <t>136832</t>
  </si>
  <si>
    <t>PANTOPRAZOL OLIKLA</t>
  </si>
  <si>
    <t>SULTAMICILIN</t>
  </si>
  <si>
    <t>17149</t>
  </si>
  <si>
    <t>375MG TBL FLM 12</t>
  </si>
  <si>
    <t>VITAMIN B1 V KOMBINACI S VITAMINEM B6 A/NEBO B12</t>
  </si>
  <si>
    <t>13816</t>
  </si>
  <si>
    <t>40/90/0,25MG CPS MOL 50</t>
  </si>
  <si>
    <t>AMPICILIN A INHIBITOR BETA-LAKTAMASY</t>
  </si>
  <si>
    <t>16600</t>
  </si>
  <si>
    <t>0,5G/1G INJ PLV SOL 1</t>
  </si>
  <si>
    <t>80152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</si>
  <si>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</si>
  <si>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</si>
  <si>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</si>
  <si>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</si>
  <si>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</si>
  <si>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</si>
  <si>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213494</t>
  </si>
  <si>
    <t>9500IU/ML INJ SOL ISP 10X0,4ML</t>
  </si>
  <si>
    <t>METOPROLOL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</si>
  <si>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</si>
  <si>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</si>
  <si>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</si>
  <si>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</si>
  <si>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</si>
  <si>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</si>
  <si>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R06AX27 - DESLORATADIN</t>
  </si>
  <si>
    <t>N06AB04 - CITALOPRAM</t>
  </si>
  <si>
    <t>D07BA01 - PREDNISOLON A ANTISEPTIKA</t>
  </si>
  <si>
    <t>N02CC01 - SUMATRIPTAN</t>
  </si>
  <si>
    <t>N03AX09 - LAMOTRIGIN</t>
  </si>
  <si>
    <t>J01FA10</t>
  </si>
  <si>
    <t>N06AB04</t>
  </si>
  <si>
    <t>R06AX27</t>
  </si>
  <si>
    <t>D07BA01</t>
  </si>
  <si>
    <t>N02CC01</t>
  </si>
  <si>
    <t>N03AX09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</si>
  <si>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</si>
  <si>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</si>
  <si>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</si>
  <si>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</si>
  <si>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</si>
  <si>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</si>
  <si>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</si>
  <si>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</si>
  <si>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</si>
  <si>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</si>
  <si>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</si>
  <si>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</si>
  <si>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</si>
  <si>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</si>
  <si>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</si>
  <si>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</si>
  <si>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</si>
  <si>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</si>
  <si>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</si>
  <si>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</si>
  <si>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</si>
  <si>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</si>
  <si>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sterilnĂ­ NT savĂˇ (1230114021) 1327114021</t>
  </si>
  <si>
    <t>Kompresa AB 10 x 20 cm/1 ks sterilní NT savá (1230114021) 1327114021</t>
  </si>
  <si>
    <t>ZC845</t>
  </si>
  <si>
    <t>Kompresa NT 10 x 20 cm/5 ks sterilnĂ­ 26621</t>
  </si>
  <si>
    <t>Kompresa NT 10 x 20 cm/5 ks sterilní 26621</t>
  </si>
  <si>
    <t>ZA643</t>
  </si>
  <si>
    <t>Kompresa vliwasoft 10 x 20 nesterilnĂ­ Ăˇ 100 ks 12070</t>
  </si>
  <si>
    <t>Kompresa vliwasoft 10 x 20 nesterilní á 100 ks 12070</t>
  </si>
  <si>
    <t>ZD482</t>
  </si>
  <si>
    <t>KrytĂ­ filmovĂ© transparentnĂ­ Opsite spray 240 ml bal. Ăˇ 12 ks 66004980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</si>
  <si>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</si>
  <si>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</si>
  <si>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</si>
  <si>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</si>
  <si>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</si>
  <si>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</si>
  <si>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</si>
  <si>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</si>
  <si>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</si>
  <si>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</si>
  <si>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</si>
  <si>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</si>
  <si>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</si>
  <si>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</si>
  <si>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</si>
  <si>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</si>
  <si>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</si>
  <si>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</si>
  <si>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</si>
  <si>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</si>
  <si>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</si>
  <si>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</si>
  <si>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</si>
  <si>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</si>
  <si>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</si>
  <si>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micropore 2,50 cm x 9,10 m 840W-1</t>
  </si>
  <si>
    <t>Náplast transparentní Airoplast cívka 2,5 cm x 9,14 m (náhrada za transpore) P-AIRO2591</t>
  </si>
  <si>
    <t>ZN477</t>
  </si>
  <si>
    <t>Obinadlo elastickĂ© universal 12 cm x 5 m 1323100314</t>
  </si>
  <si>
    <t>Obinadlo elastické universal 12 cm x 5 m 1323100314</t>
  </si>
  <si>
    <t>ZF716</t>
  </si>
  <si>
    <t>Obinadlo fixaÄŤnĂ­ peha-haft 6cm Ăˇ 20 m 9324471</t>
  </si>
  <si>
    <t>Obinadlo fixační peha-haft 6cm á 20 m 9324471</t>
  </si>
  <si>
    <t>ZN321</t>
  </si>
  <si>
    <t>Obvaz elastickĂ˝ sĂ­ĹĄovĂ˝ CareFix Head velikost L bal. Ăˇ 10 ks 0170 L</t>
  </si>
  <si>
    <t>ZP212</t>
  </si>
  <si>
    <t>Obvaz elastickĂ˝ sĂ­ĹĄovĂ˝ pruban Tg-fix vel. C paĹľe, noha, loket 25 m 24252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</si>
  <si>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</si>
  <si>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</si>
  <si>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</si>
  <si>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</si>
  <si>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</si>
  <si>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</si>
  <si>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</si>
  <si>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</si>
  <si>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</si>
  <si>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ZA443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</si>
  <si>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</si>
  <si>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</si>
  <si>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</si>
  <si>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</si>
  <si>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</si>
  <si>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</si>
  <si>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</si>
  <si>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</si>
  <si>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</si>
  <si>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</si>
  <si>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</si>
  <si>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</si>
  <si>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</si>
  <si>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</si>
  <si>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</si>
  <si>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</si>
  <si>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</si>
  <si>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</si>
  <si>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</si>
  <si>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</si>
  <si>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</si>
  <si>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</si>
  <si>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</si>
  <si>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</si>
  <si>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</si>
  <si>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</si>
  <si>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</si>
  <si>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</si>
  <si>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</si>
  <si>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</si>
  <si>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</si>
  <si>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</si>
  <si>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</si>
  <si>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</si>
  <si>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</si>
  <si>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</si>
  <si>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</si>
  <si>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</si>
  <si>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</si>
  <si>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Katetr močový foley CH14 180605-000140</t>
  </si>
  <si>
    <t>Katetr močový foley CH16 180605-000160</t>
  </si>
  <si>
    <t>Katetr močový nelaton 14CH Silasil balónkový 28 dní bal. á 10 ks 186005-000140</t>
  </si>
  <si>
    <t>ZM085</t>
  </si>
  <si>
    <t>Konektor bezjehlovĂ˝ k vakĹŻm Viaflo SPIKE bal. Ăˇ 30 ks EMC3482 (GMC7405)</t>
  </si>
  <si>
    <t>ZO372</t>
  </si>
  <si>
    <t>Konektor bezjehlovĂ˝ OptiSyte JIM:JSM4001</t>
  </si>
  <si>
    <t>Konektor bezjehlový OptiSyte JIM:JSM4001</t>
  </si>
  <si>
    <t>ZN692</t>
  </si>
  <si>
    <t>Lanceta Solace modrá bezpečnostní 26G/1,8 mm bal. á 100 ks NT-PA26-100</t>
  </si>
  <si>
    <t>Lanceta Solace modrĂˇ bezpeÄŤnostnĂ­ 26G/1,8 mm bal. Ăˇ 100 ks NT-PA26-100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</si>
  <si>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</si>
  <si>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</si>
  <si>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</si>
  <si>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</si>
  <si>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</si>
  <si>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</si>
  <si>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</si>
  <si>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</si>
  <si>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</si>
  <si>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</si>
  <si>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1 l 15-0002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</si>
  <si>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</si>
  <si>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</si>
  <si>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</si>
  <si>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</si>
  <si>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</si>
  <si>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</si>
  <si>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</si>
  <si>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</si>
  <si>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</si>
  <si>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Pinzeta anatomickĂˇ rovnĂˇ ĂşzkĂˇ 145 mm TK-BA 100-14</t>
  </si>
  <si>
    <t>ZR154</t>
  </si>
  <si>
    <t>Podložka antidekubitní polštář žebrový 100 x 50 Viktorie 15A 210-V15Aoc-V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</si>
  <si>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</si>
  <si>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</si>
  <si>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</si>
  <si>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</si>
  <si>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ZD020</t>
  </si>
  <si>
    <t>Rourka rektĂˇlnĂ­ CH14 dĂ©lka 12 cm sterilnĂ­ bal. Ăˇ 20 ks 646700</t>
  </si>
  <si>
    <t>ZA883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</si>
  <si>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</si>
  <si>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</si>
  <si>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</si>
  <si>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</si>
  <si>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</si>
  <si>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</si>
  <si>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</si>
  <si>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</si>
  <si>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</si>
  <si>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</si>
  <si>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</si>
  <si>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</si>
  <si>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</si>
  <si>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</si>
  <si>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</si>
  <si>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</si>
  <si>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</si>
  <si>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</si>
  <si>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</si>
  <si>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</si>
  <si>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</si>
  <si>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</si>
  <si>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</si>
  <si>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</si>
  <si>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</si>
  <si>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</si>
  <si>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</si>
  <si>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</si>
  <si>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</si>
  <si>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</si>
  <si>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</si>
  <si>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</si>
  <si>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</si>
  <si>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</si>
  <si>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</si>
  <si>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</si>
  <si>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</si>
  <si>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</si>
  <si>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</si>
  <si>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</si>
  <si>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</si>
  <si>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</si>
  <si>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</si>
  <si>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ZR290</t>
  </si>
  <si>
    <t>Tyčinka vatová zvlhčující na hygienu dutiny ústní 10 cm dlouhá bal. á 75 ks 32.000.00.020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</si>
  <si>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</si>
  <si>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</si>
  <si>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</si>
  <si>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</si>
  <si>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</si>
  <si>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</si>
  <si>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</si>
  <si>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</si>
  <si>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</si>
  <si>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</si>
  <si>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</si>
  <si>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ZB774</t>
  </si>
  <si>
    <t>Zkumavka ÄŤervenĂˇ 5 ml gel 456071</t>
  </si>
  <si>
    <t>ZB762</t>
  </si>
  <si>
    <t>Zkumavka ÄŤervenĂˇ 6 ml 456092</t>
  </si>
  <si>
    <t>Zkumavka červená 3,5 ml gel 454071</t>
  </si>
  <si>
    <t>Zkumavka červená 6 ml 456092</t>
  </si>
  <si>
    <t>ZI167</t>
  </si>
  <si>
    <t>Zkumavka EmptyTube bĂ­lĂˇ ostatnĂ­ tekutĂ© vzorky PFPM913S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</si>
  <si>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</si>
  <si>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</si>
  <si>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</si>
  <si>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</si>
  <si>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</si>
  <si>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</si>
  <si>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</si>
  <si>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</si>
  <si>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</si>
  <si>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</si>
  <si>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</si>
  <si>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</si>
  <si>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</si>
  <si>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</si>
  <si>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</si>
  <si>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</si>
  <si>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</si>
  <si>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</si>
  <si>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</si>
  <si>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</si>
  <si>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</si>
  <si>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</si>
  <si>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</si>
  <si>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</si>
  <si>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</si>
  <si>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</si>
  <si>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</si>
  <si>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</si>
  <si>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</si>
  <si>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</si>
  <si>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</si>
  <si>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</si>
  <si>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</si>
  <si>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</si>
  <si>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Jehla injekční 0,9 x 70 mm žlutá 4665791</t>
  </si>
  <si>
    <t>Jehla injekční 1,2 x 40 mm růžová 4665120</t>
  </si>
  <si>
    <t>ZB768</t>
  </si>
  <si>
    <t>Jehla vakuová 216/38 mm zelená 450076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</si>
  <si>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</si>
  <si>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</si>
  <si>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</si>
  <si>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</si>
  <si>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</si>
  <si>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</si>
  <si>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</si>
  <si>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</si>
  <si>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</si>
  <si>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</si>
  <si>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</si>
  <si>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</si>
  <si>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</si>
  <si>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</si>
  <si>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</si>
  <si>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</si>
  <si>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</si>
  <si>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</si>
  <si>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</si>
  <si>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</si>
  <si>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</si>
  <si>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</si>
  <si>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ZC698</t>
  </si>
  <si>
    <t>Maska kyslĂ­kovĂˇ + hadiÄŤka pro dosp.(1105000) 1135015</t>
  </si>
  <si>
    <t>Maska kyslíková + hadička pro dosp.(1105000) 1135015</t>
  </si>
  <si>
    <t>ZD668</t>
  </si>
  <si>
    <t>Kompresa gĂˇza 10 x 10 cm/5 ks sterilnĂ­ 1325019275</t>
  </si>
  <si>
    <t>Kompresa gáza 10 x 10 cm/5 ks sterilní 1325019275</t>
  </si>
  <si>
    <t>ZK087</t>
  </si>
  <si>
    <t>Krém cavilon ochranný bariérový á 28 g bal. á 12 ks 3391E</t>
  </si>
  <si>
    <t>ZA664</t>
  </si>
  <si>
    <t>KrytĂ­ gelovĂ© hydrokoloidnĂ­ Flamigel 250 ml FLAM250</t>
  </si>
  <si>
    <t>ZN814</t>
  </si>
  <si>
    <t>KrytĂ­ gelovĂ© na rĂˇny ActiMaris bal. Ăˇ 20g 3097749</t>
  </si>
  <si>
    <t>ZA547</t>
  </si>
  <si>
    <t>KrytĂ­ inadine nepĹ™ilnavĂ© 9,5 x 9,5 cm 1/10 SYS01512EE</t>
  </si>
  <si>
    <t>ZK404</t>
  </si>
  <si>
    <t>KrytĂ­ prontosan roztok 350 ml 400416</t>
  </si>
  <si>
    <t>ZN815</t>
  </si>
  <si>
    <t>KrytĂ­ roztok k ÄŤiĹˇtÄ›nĂ­ a hojennĂ­ ran ActiMaris Forte 300 ml 3098077</t>
  </si>
  <si>
    <t>Krytí gelové na rány ActiMaris bal. á 20g 3097749</t>
  </si>
  <si>
    <t>Krytí inadine nepřilnavé 9,5 x 9,5 cm 1/10 SYS01512EE</t>
  </si>
  <si>
    <t>Krytí roztok k čištění a hojenní ran ActiMaris Forte 300 ml 3098077</t>
  </si>
  <si>
    <t>ZA471</t>
  </si>
  <si>
    <t>NĂˇplast curaplast poinjekÄŤnĂ­ bal. Ăˇ 250 ks 30625</t>
  </si>
  <si>
    <t>ZI558</t>
  </si>
  <si>
    <t>NĂˇplast curapor   7 x   5 cm 32912  (22120,  nĂˇhrada za cosmopor )</t>
  </si>
  <si>
    <t>ZA451</t>
  </si>
  <si>
    <t>NĂˇplast omniplast 5,0 cm x 9,2 m 9004540 (900429)</t>
  </si>
  <si>
    <t>Náplast curaplast poinjekční bal. á 250 ks 30625</t>
  </si>
  <si>
    <t>Náplast curapor   7 x   5 cm 32912  (22120,  náhrada za cosmopor )</t>
  </si>
  <si>
    <t>ZN476</t>
  </si>
  <si>
    <t>Obinadlo elastickĂ© universal 15 cm x 5 m 1323100315</t>
  </si>
  <si>
    <t>Obinadlo elastické universal 15 cm x 5 m 1323100315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</si>
  <si>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</si>
  <si>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</si>
  <si>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</si>
  <si>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</si>
  <si>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Obvaz elastický síťový CareFix Head velikost L bal. á 10 ks 0170 L</t>
  </si>
  <si>
    <t>Obvaz elastický síťový CareFix Tube k zajištění a ochraně fixace IV kanyl vel. M bal. á 15 ks 0151 M</t>
  </si>
  <si>
    <t>Podkolenky antitrombotickĂ© pro imobilnĂ­ pacienty mediven thrombexin L normĂˇlnĂ­ VENOSAN SG 57004 (26935)</t>
  </si>
  <si>
    <t>ZB844</t>
  </si>
  <si>
    <t>Esmarch - pryžové obinadlo 60 x 1250 KVS 06125</t>
  </si>
  <si>
    <t>ZB889</t>
  </si>
  <si>
    <t>Filtr injekÄŤnĂ­ kapalinovĂ˝ 0,2ul RowePhil 25, plocha 4 cm2  A-6332</t>
  </si>
  <si>
    <t>ZA738</t>
  </si>
  <si>
    <t>Filtr mini spike zelenĂ˝ 4550242</t>
  </si>
  <si>
    <t>Filtr mini spike zelený 4550242</t>
  </si>
  <si>
    <t>Kanyla introcan safety 3 růžová 20G bal. á 50 ks 4251130-01</t>
  </si>
  <si>
    <t>ZN410</t>
  </si>
  <si>
    <t>Katetr moÄŤovĂ˝ nelaton 16CH Silasil balĂłnkovĂ˝ 28 dnĂ­ bal. Ăˇ 10 ks 186005-000160</t>
  </si>
  <si>
    <t>ZD815</t>
  </si>
  <si>
    <t>Manžeta TK k tonometru KVS LD7 + k monitoru Philips dospělá 14 x 50 cm KVS M1 5ZOM</t>
  </si>
  <si>
    <t>ZA896</t>
  </si>
  <si>
    <t>NĹŻĹľ na stehy sterilnĂ­ dlouhĂ˝ bal. Ăˇ 100 ks 11.000.00.020</t>
  </si>
  <si>
    <t>Nůž na stehy sterilní dlouhý bal. á 100 ks 11.000.00.020</t>
  </si>
  <si>
    <t>ZH423</t>
  </si>
  <si>
    <t>Podložka antidekubitní pod patu 22 x 22 x 22 cm Sláva PP pro dospělé 210-SPPA-V</t>
  </si>
  <si>
    <t>Rourka rektĂˇlnĂ­ CH18 dĂ©lka 40 cm 19-18.100</t>
  </si>
  <si>
    <t>ZA688</t>
  </si>
  <si>
    <t>Sáček močový s hodinovou diurézou curity 400, 2000 ml, hadička 150 cm 8150</t>
  </si>
  <si>
    <t>ZB488</t>
  </si>
  <si>
    <t>Sprej cavilon 28 ml bal. Ăˇ 12 ks 3346E</t>
  </si>
  <si>
    <t>ZH491</t>
  </si>
  <si>
    <t>StĹ™Ă­kaÄŤka injekÄŤnĂ­ 3-dĂ­lnĂˇ 50 - 60 ml LL MRG00711</t>
  </si>
  <si>
    <t>ZA791</t>
  </si>
  <si>
    <t>StĹ™Ă­kaÄŤka janett 3-dĂ­lnĂˇ 150 ml sterilnĂ­ vyplachovacĂ­ KDM870822</t>
  </si>
  <si>
    <t>Stříkačka inzulínová 1 ml s jehlou 29 G bal. á 100 ks IS1029G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</si>
  <si>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</si>
  <si>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</si>
  <si>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</si>
  <si>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Zkumavka červená 5 ml gel 456071</t>
  </si>
  <si>
    <t>Zkumavka liquor PP 10 ml 15,3 x 92 ml šroubovací víčko sterilní s popisem bal.á 100 ks 62.610.018</t>
  </si>
  <si>
    <t>Zkumavka s mediem+ flovakovanĂ˝ tampon eSwab rĹŻĹľovĂ˝ nos,krk,vagina,koneÄŤnĂ­k,rĂˇny,fekĂˇlnĂ­ vzo) 490CE.A</t>
  </si>
  <si>
    <t>Jehla injekční 0,6 x 25 mm modrá 4657667</t>
  </si>
  <si>
    <t>ZB352</t>
  </si>
  <si>
    <t>Jehla spinální spinocan 19 G x 88 mm sloní kost bal. á 25 ks 4501195</t>
  </si>
  <si>
    <t>Jehla vakuová 226/38 mm černá 450075</t>
  </si>
  <si>
    <t>ZN126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</si>
  <si>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</si>
  <si>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</si>
  <si>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</si>
  <si>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</si>
  <si>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kyslĂ­kovĂˇ dospÄ›lĂˇ s hadiÄŤkou a nosnĂ­ svorkou (OS/100) H-103013</t>
  </si>
  <si>
    <t>Maska kyslíková dospělá s hadičkou a nosní svorkou (OS/100) H-103013</t>
  </si>
  <si>
    <t>ZA464</t>
  </si>
  <si>
    <t>Kompresa NT 10 x 10 cm/2 ks sterilnĂ­ 26520</t>
  </si>
  <si>
    <t>Kompresa NT 10 x 10 cm/2 ks sterilní 26520</t>
  </si>
  <si>
    <t>ZA463</t>
  </si>
  <si>
    <t>Kompresa NT 10 x 20 cm/2 ks sterilní 26620</t>
  </si>
  <si>
    <t>KrytĂ­ inadine nepĹ™ilnavĂ© 5,0 x 5,0 cm 1/10 SYS01481EE</t>
  </si>
  <si>
    <t>Náplast poinjekční elastická tkaná jednotl. baleno 19 mm x 72 mm P-CURE1972ELAST</t>
  </si>
  <si>
    <t>Náplast transpore bílá 2,50 cm x 9,14 m bal. á 12 ks 1534-1</t>
  </si>
  <si>
    <t>ZA329</t>
  </si>
  <si>
    <t>Obinadlo fixa crep   6 cm x 4 m 1323100102</t>
  </si>
  <si>
    <t>ZL790</t>
  </si>
  <si>
    <t>Obvaz sterilnĂ­ hotovĂ˝ ÄŤ. 3 A4101144</t>
  </si>
  <si>
    <t>ZM000</t>
  </si>
  <si>
    <t>Vata obvazovĂˇ sklĂˇdanĂˇ 50 g 1102323</t>
  </si>
  <si>
    <t>ZA897</t>
  </si>
  <si>
    <t>NĹŻĹľ na stehy sterilnĂ­  krĂˇtkĂ˝ bal. Ăˇ 100 ks 11.000.00.010</t>
  </si>
  <si>
    <t>Nůž na stehy sterilní  krátký bal. á 100 ks 11.000.00.010</t>
  </si>
  <si>
    <t>ZB764</t>
  </si>
  <si>
    <t>Zkumavka zelenĂˇ 4 ml 454051</t>
  </si>
  <si>
    <t>ZQ682</t>
  </si>
  <si>
    <t>Rukavice operaÄŤnĂ­ GAMMEX Latex Ortho, vel. 8,0 330065080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</si>
  <si>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</si>
  <si>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</si>
  <si>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</si>
  <si>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</si>
  <si>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</si>
  <si>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</si>
  <si>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</si>
  <si>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</si>
  <si>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ZC081</t>
  </si>
  <si>
    <t>Močoměr bez teploměru 710363</t>
  </si>
  <si>
    <t>ZL978</t>
  </si>
  <si>
    <t>Kanystr renasys GO 300 ml pro podtlakovou terapii 66800914</t>
  </si>
  <si>
    <t>ZL977</t>
  </si>
  <si>
    <t>Kanystr renasys GO 750 ml pro podtlakovou terapii 66800916</t>
  </si>
  <si>
    <t>KrĂ©m cavilon ochrannĂ˝ bariĂ©rovĂ˝ Ăˇ 28 g bal. Ăˇ 12 ks 3391E</t>
  </si>
  <si>
    <t>KrytĂ­ mastnĂ˝ tyl grassolind 7,5 x 10 cm bal. Ăˇ 10 ks 499313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</si>
  <si>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</si>
  <si>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</si>
  <si>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</si>
  <si>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</t>
  </si>
  <si>
    <t>ZK646</t>
  </si>
  <si>
    <t>KrytĂ­ tegaderm CHG 8,5 cm x 11,5 cm na CĹ˝K-antibakt. bal. Ăˇ 25 ks 1657R</t>
  </si>
  <si>
    <t>ZA798</t>
  </si>
  <si>
    <t>Krytí hemostatické traumacel P 2g ks bal. á 5 ks zásyp 10120</t>
  </si>
  <si>
    <t>ZN201</t>
  </si>
  <si>
    <t>Krytí mepilex border heel 18,5 x 24,5 cm bal. á 5 ks 283250</t>
  </si>
  <si>
    <t>Krytí mepilex border lite 10 x 10 cm bal. á 5 ks 281300-00</t>
  </si>
  <si>
    <t>Krytí mepilex border sacrum 18 x 18 cm bal. á 5 ks 282000-01</t>
  </si>
  <si>
    <t>ZD634</t>
  </si>
  <si>
    <t>Krytí mepilex border sacrum 23 x 23 cm bal. á 5 ks 282400-01</t>
  </si>
  <si>
    <t>ZE894</t>
  </si>
  <si>
    <t>Krytí mepilex transfer Ag 7,5 x 8,5 cm bal. á 10 ks 394000</t>
  </si>
  <si>
    <t>Krytí tegaderm CHG 8,5 cm x 11,5 cm na CŽK-antibakt. bal. á 25 ks 1657R</t>
  </si>
  <si>
    <t>ZA418</t>
  </si>
  <si>
    <t>NĂˇplast metaline pod TS 8 x 9 cm 23094</t>
  </si>
  <si>
    <t>ZA542</t>
  </si>
  <si>
    <t>NĂˇplast wet pruf voduvzd. 1,25 cm x 9,14 m bal. Ăˇ 24 ks K00-3063C</t>
  </si>
  <si>
    <t>ZI602</t>
  </si>
  <si>
    <t>Náplast curapor 10 x 34 cm 32918 ( náhrada za cosmopor )</t>
  </si>
  <si>
    <t>Náplast metaline pod TS 8 x 9 cm 23094</t>
  </si>
  <si>
    <t>ZN475</t>
  </si>
  <si>
    <t>Obinadlo elastické universal   8 cm x 5 m 1323100312</t>
  </si>
  <si>
    <t>ZA425</t>
  </si>
  <si>
    <t>Obinadlo hydrofilnĂ­ 10 cm x   5 m 13007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</si>
  <si>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</si>
  <si>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</si>
  <si>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</si>
  <si>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</si>
  <si>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</si>
  <si>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</si>
  <si>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</si>
  <si>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</si>
  <si>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elastickĂ˝ sĂ­ĹĄovĂ˝ CareFix Head velikost XL bal. Ăˇ 10 ks 0170 XL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</si>
  <si>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</si>
  <si>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</si>
  <si>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</si>
  <si>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</si>
  <si>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</si>
  <si>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ZA577</t>
  </si>
  <si>
    <t>Set rouĹˇkovacĂ­ Certofix pro CVC bal Ăˇ 10 ks 291832</t>
  </si>
  <si>
    <t>ZA598</t>
  </si>
  <si>
    <t>Set sterilnĂ­ pro ĹľilnĂ­ katetrizaci Mediset bal. 15 ks 4552722</t>
  </si>
  <si>
    <t>Set sterilnĂ­ pro pĹ™evaz rĂˇny Mediset bal. 75 ks 4706321</t>
  </si>
  <si>
    <t>ZD159</t>
  </si>
  <si>
    <t>Sprej linovera 30 ml 468156</t>
  </si>
  <si>
    <t>Sprej linovera 30 ml prevence dekubitu 468156</t>
  </si>
  <si>
    <t>ZA599</t>
  </si>
  <si>
    <t>Steh nĂˇplasĹĄovĂ˝ Steri-strip 6 x 75 mm bal. Ăˇ 50 ks elast. E4541</t>
  </si>
  <si>
    <t>ZA615</t>
  </si>
  <si>
    <t>TampĂłn cavilon 1 ml bal. Ăˇ 25 ks 3343E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</si>
  <si>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</si>
  <si>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</si>
  <si>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</si>
  <si>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</si>
  <si>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ZD225</t>
  </si>
  <si>
    <t>Tampon sterilnĂ­ stĂˇÄŤenĂ˝ 12 x 12 cm / 5 ks 0438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</si>
  <si>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</si>
  <si>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</si>
  <si>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</si>
  <si>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</si>
  <si>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</si>
  <si>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</si>
  <si>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</si>
  <si>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</si>
  <si>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</si>
  <si>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ZB772</t>
  </si>
  <si>
    <t>AdaptĂ©r pĹ™echodka luer 450070</t>
  </si>
  <si>
    <t>Adaptér jednorázový k senzoru CO2 á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</si>
  <si>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</si>
  <si>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</si>
  <si>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</si>
  <si>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</si>
  <si>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</si>
  <si>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</si>
  <si>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</si>
  <si>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</si>
  <si>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</si>
  <si>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</si>
  <si>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</si>
  <si>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</si>
  <si>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Čidlo saturační na čelo oxi-max bal. á 24 ks od 10 kg MAX-FAST-I</t>
  </si>
  <si>
    <t>ZB424</t>
  </si>
  <si>
    <t>Elektroda EKG H34SG 31.1946.21</t>
  </si>
  <si>
    <t>ZB295</t>
  </si>
  <si>
    <t>Filtr iso-gard hepa ÄŤistĂ˝ bal. Ăˇ 20 ks 28012</t>
  </si>
  <si>
    <t>Filtr iso-gard hepa čistý bal. á 20 ks 28012</t>
  </si>
  <si>
    <t>ZA737</t>
  </si>
  <si>
    <t>Filtr mini spike modrĂ˝ 4550234</t>
  </si>
  <si>
    <t>Filtr mini spike modrý 4550234</t>
  </si>
  <si>
    <t>ZD454</t>
  </si>
  <si>
    <t>Filtr pro dospÄ›lĂ© s HME a portem bal. Ăˇ 50 ks 038-41-355</t>
  </si>
  <si>
    <t>Filtr pro dospělé s HME a portem 038-41-355</t>
  </si>
  <si>
    <t>ZB340</t>
  </si>
  <si>
    <t>HadiÄŤka kyslĂ­kovĂˇ bal. Ăˇ 50 ks 41113</t>
  </si>
  <si>
    <t>ZQ249</t>
  </si>
  <si>
    <t>HadiÄŤka spojovacĂ­ HS 1,8 x 1800 mm LL DEPH free 2200 180 ND</t>
  </si>
  <si>
    <t>ZQ250</t>
  </si>
  <si>
    <t>HadiÄŤka spojovacĂ­ HS 1,8 x 450 mm UNIV DEPH free 2201 045ND</t>
  </si>
  <si>
    <t>ZB816</t>
  </si>
  <si>
    <t>HadiÄŤka spojovacĂ­ perfusor 150 cm ÄŤernĂˇ bal. Ăˇ 100 ks 8722919</t>
  </si>
  <si>
    <t>Hadička kyslíková bal. á 50 ks 41113</t>
  </si>
  <si>
    <t>ZQ251</t>
  </si>
  <si>
    <t>Hadička spojovací HS 1,8 x 1800 mm UNIV DEPH free 2201 180ND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</si>
  <si>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</si>
  <si>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</si>
  <si>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</si>
  <si>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</si>
  <si>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</si>
  <si>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ZD261</t>
  </si>
  <si>
    <t>Kanyla ET 7,0 s manĹľetou bal. Ăˇ 20 ks 100/199/070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</si>
  <si>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</si>
  <si>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</si>
  <si>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</si>
  <si>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</si>
  <si>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</si>
  <si>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</si>
  <si>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ZA279</t>
  </si>
  <si>
    <t>Kanyla TS 7,0 s manĹľetou 100/800/070</t>
  </si>
  <si>
    <t>ZB105</t>
  </si>
  <si>
    <t>Kanyla TS 7,5 s manĹľetou 100/800/075</t>
  </si>
  <si>
    <t>Kanyla TS 7,5 s manžetou 100/800/075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</si>
  <si>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</si>
  <si>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</si>
  <si>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</si>
  <si>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</si>
  <si>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</si>
  <si>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</si>
  <si>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</si>
  <si>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</si>
  <si>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</si>
  <si>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</si>
  <si>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</si>
  <si>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</si>
  <si>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ĹˇroubovĂ˝ sterilnĂ­ uzĂˇvÄ›r 2680/EST/SG</t>
  </si>
  <si>
    <t>Kontejner 25 ml PP šroubový sterilní uzávěr 2680/EST/SG</t>
  </si>
  <si>
    <t>ZB103</t>
  </si>
  <si>
    <t>LĂˇhev k odsĂˇvaÄŤce flovac 2l hadice 1,8 m 000-036-021</t>
  </si>
  <si>
    <t>Láhev k odsávačce flovac 2l hadice 1,8 m 000-036-021</t>
  </si>
  <si>
    <t>ZA728</t>
  </si>
  <si>
    <t>Lopatka ĂşstnĂ­ dĹ™evÄ›nĂˇ lĂ©kaĹ™skĂˇ nesterilnĂ­ bal. Ăˇ 100 ks 1320100655</t>
  </si>
  <si>
    <t>ZB793</t>
  </si>
  <si>
    <t>Lžíce laryngoskopická 3 bal. á 10 ks DS.2940.150.20</t>
  </si>
  <si>
    <t>ZJ266</t>
  </si>
  <si>
    <t>ManĹľeta TK k monitoru Datex dvouhadiÄŤkovĂˇ NIBP 25-35 cm dospÄ›lĂˇ U1880ND (Y0004B)</t>
  </si>
  <si>
    <t>ZJ265</t>
  </si>
  <si>
    <t>ManĹľeta TK k monitoru Datex dvouhadiÄŤkovĂˇ NIBP 27,5-36,5 cm extra dlouhĂˇ U1886ND</t>
  </si>
  <si>
    <t>ZJ264</t>
  </si>
  <si>
    <t>ManĹľeta TK k monitoru Datex dvouhadiÄŤkovĂˇ NIBP 33-47 cm dospÄ›lĂˇ velkĂˇ U1889ND, U1869ND</t>
  </si>
  <si>
    <t>ZF668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</si>
  <si>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</si>
  <si>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</si>
  <si>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</si>
  <si>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</si>
  <si>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</si>
  <si>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</si>
  <si>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</si>
  <si>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ZF192</t>
  </si>
  <si>
    <t>NĂˇdoba na kontaminovanĂ˝ odpad 4 l 15-0004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</si>
  <si>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</si>
  <si>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</si>
  <si>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</si>
  <si>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</si>
  <si>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</si>
  <si>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</si>
  <si>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</si>
  <si>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</si>
  <si>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</si>
  <si>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</si>
  <si>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</si>
  <si>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</si>
  <si>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ZR481</t>
  </si>
  <si>
    <t>PomĹŻcka rehabilitaÄŤnĂ­  dechovĂˇ PARI O- PEP 018G5003</t>
  </si>
  <si>
    <t>ZQ252</t>
  </si>
  <si>
    <t>SĂˇÄŤek moÄŤovĂ˝ s hodinovou diurĂ©zou urine meter 500 ml, 2000 ml, hadiÄŤka 150 cm V2 bal. Ăˇ 20 ks S-1227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</si>
  <si>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</si>
  <si>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</si>
  <si>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</si>
  <si>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</si>
  <si>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</si>
  <si>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</si>
  <si>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</si>
  <si>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</si>
  <si>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</si>
  <si>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</si>
  <si>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</si>
  <si>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</si>
  <si>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</si>
  <si>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</si>
  <si>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</si>
  <si>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ZD458</t>
  </si>
  <si>
    <t>Spojka vrapovaná roztaž.rovná 15F bal. á 50 ks 038-61-311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</si>
  <si>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</si>
  <si>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</si>
  <si>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</si>
  <si>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</si>
  <si>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</si>
  <si>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</si>
  <si>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</si>
  <si>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</si>
  <si>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</si>
  <si>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</si>
  <si>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</si>
  <si>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</si>
  <si>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</si>
  <si>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</si>
  <si>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</si>
  <si>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</si>
  <si>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</si>
  <si>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</si>
  <si>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</si>
  <si>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</si>
  <si>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</si>
  <si>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</si>
  <si>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</si>
  <si>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ZB941</t>
  </si>
  <si>
    <t>SystĂ©m odsĂˇvacĂ­ uzavĹ™enĂ˝ TC CH14 wet pack 30,5 cm / 72 h T adaptĂ©r (22701356-5) 1356-5</t>
  </si>
  <si>
    <t>ZC177</t>
  </si>
  <si>
    <t>SystĂ©m odsĂˇvacĂ­ uzavĹ™enĂ˝ TC CH14 wet pack 54 cm / 72 h 2276-5</t>
  </si>
  <si>
    <t>Systém hrudní drenáže atrium 1 cestný 3600-100</t>
  </si>
  <si>
    <t>Systém odsávací uzavřený pro endotracheální odsávání 72 hod 14F x 54 cm bal. á 15 ks 3720001-F14</t>
  </si>
  <si>
    <t>Systém odsávací uzavřený pro tracheostomické odsávání 72 hod 14F x 30,5 cm bal. á 15 ks 3720006-F14</t>
  </si>
  <si>
    <t>Systém odsávací uzavřený TC CH14 wet pack 54 cm / 72 h 2276-5</t>
  </si>
  <si>
    <t>ZB006</t>
  </si>
  <si>
    <t>Teploměr digitální thermoval basic 9250391 - dlouhodobý výpadek srpen 2019</t>
  </si>
  <si>
    <t>ZB801</t>
  </si>
  <si>
    <t>Transofix krĂˇtkĂ˝ trn Ăˇ 50 ks 4090500</t>
  </si>
  <si>
    <t>Transofix krátký trn á 50 ks 4090500</t>
  </si>
  <si>
    <t>ZH093</t>
  </si>
  <si>
    <t>Trokar hrudnĂ­ Argyle Ch12/23 cm bal. Ăˇ 10 ks 8888561027</t>
  </si>
  <si>
    <t>ZB298</t>
  </si>
  <si>
    <t>Trokar hrudnĂ­ Argyle Ch16/25 cm bal. Ăˇ 10 ks 8888561035</t>
  </si>
  <si>
    <t>ZL434</t>
  </si>
  <si>
    <t>Trokar hrudnĂ­ CH16 dĂ©lka 20 cm vnÄ›jĹˇĂ­ pr. 5,3 mm bal. Ăˇ 10 ks 02.000.30.016</t>
  </si>
  <si>
    <t>TyÄŤinka vatovĂˇ zvlhÄŤujĂ­cĂ­ na hygienu dutiny ĂşstnĂ­ 10 cm dlouhĂˇ bal. Ăˇ 75 ks 32.000.00.020</t>
  </si>
  <si>
    <t>ZB525</t>
  </si>
  <si>
    <t>Zavaděč ETK 10F bal. á 25 ks 5-15103</t>
  </si>
  <si>
    <t>ZB759</t>
  </si>
  <si>
    <t>Zkumavka ÄŤervenĂˇ 8 ml gel 455071</t>
  </si>
  <si>
    <t>Zkumavka červená 8 ml gel 455071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</si>
  <si>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</si>
  <si>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</si>
  <si>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</si>
  <si>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</si>
  <si>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</si>
  <si>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</si>
  <si>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ZC499</t>
  </si>
  <si>
    <t>Souprave nebulizaÄŤnĂ­ otevĹ™enĂˇ (2505000/L) 2605000</t>
  </si>
  <si>
    <t>Jehla spinĂˇlnĂ­ spinocan 19 G x 88 mm slonĂ­ kost bal. Ăˇ 25 ks 4501195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</si>
  <si>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</si>
  <si>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</si>
  <si>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</si>
  <si>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</si>
  <si>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</si>
  <si>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</si>
  <si>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</si>
  <si>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Rukavice vyĹˇetĹ™ovacĂ­ nitril basic bez pudru modrĂ© S bal. Ăˇ 200 ks 44750</t>
  </si>
  <si>
    <t>ZP950</t>
  </si>
  <si>
    <t>Rukavice vyšetřovací nitril basic bez pudru modré XS bal. á 200 ks 44749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</si>
  <si>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</si>
  <si>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</si>
  <si>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</si>
  <si>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</si>
  <si>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</si>
  <si>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</si>
  <si>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Čidlo ICP neurovent PTO 5F multiparametrové 095008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</si>
  <si>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</si>
  <si>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</si>
  <si>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</si>
  <si>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</si>
  <si>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</si>
  <si>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</si>
  <si>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</si>
  <si>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</si>
  <si>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</si>
  <si>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</si>
  <si>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KD587</t>
  </si>
  <si>
    <t>katetr moÄŤovĂ˝ pro Ĺľeny 100Ch.12/18 MPI:100012</t>
  </si>
  <si>
    <t>KD601</t>
  </si>
  <si>
    <t>katetr tiemann CH10 MPI:120010</t>
  </si>
  <si>
    <t>KD602</t>
  </si>
  <si>
    <t>katetr tiemann Ch12 MPI:120012</t>
  </si>
  <si>
    <t>ZD403</t>
  </si>
  <si>
    <t>Hadice odsĂˇvacĂ­ 2 kohouty 8/10, dĂ©lka 270 cm Softub TA 8271</t>
  </si>
  <si>
    <t>Hadice odsávací 2 kohouty 8/10, délka 270 cm Softub TA 8271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</si>
  <si>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</si>
  <si>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</si>
  <si>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</si>
  <si>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ZN621</t>
  </si>
  <si>
    <t>Nos umÄ›lĂ˝ s portem pro odsĂˇvĂˇnĂ­ bal. Ăˇ 30 ks B0300(6000)</t>
  </si>
  <si>
    <t>Nos umělý s portem pro odsávání bal. á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</si>
  <si>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</si>
  <si>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</si>
  <si>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</si>
  <si>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</si>
  <si>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Okruh dýchací anesteziologický 1,6 m hadice 0,8 m, vak 2 l 038-01-110</t>
  </si>
  <si>
    <t>ZC366</t>
  </si>
  <si>
    <t>PĹ™evodnĂ­k tlakovĂ˝ PX260 150 cm 1 linka bal. Ăˇ 10 ks (T100209A) T100209B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</si>
  <si>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</si>
  <si>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</si>
  <si>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</si>
  <si>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</si>
  <si>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</si>
  <si>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</si>
  <si>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</si>
  <si>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</si>
  <si>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</si>
  <si>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kostnĂ­ho CPS 1006020600</t>
  </si>
  <si>
    <t>adapter na aplikaci cementu kostního CPS 1006020600</t>
  </si>
  <si>
    <t>KG910</t>
  </si>
  <si>
    <t>dlaha matrix midface 04.503.316</t>
  </si>
  <si>
    <t>KH165</t>
  </si>
  <si>
    <t>dlaha Matrix NEURO tvarovatelná  04.503.057</t>
  </si>
  <si>
    <t>dlaha Matrix NEURO tvarovatelnĂˇ  04.503.057</t>
  </si>
  <si>
    <t>KG897</t>
  </si>
  <si>
    <t>dlaha RapidSorb 851.002.01S</t>
  </si>
  <si>
    <t>KG909</t>
  </si>
  <si>
    <t>dlaha RapidSorb 851.008.01S</t>
  </si>
  <si>
    <t>KE856</t>
  </si>
  <si>
    <t>dlaha vectra 04.613.016</t>
  </si>
  <si>
    <t>KE858</t>
  </si>
  <si>
    <t>dlaha vectra 04.613.020</t>
  </si>
  <si>
    <t>KE863</t>
  </si>
  <si>
    <t>dlaha vectra 04.613.132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</si>
  <si>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</si>
  <si>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</si>
  <si>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</si>
  <si>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</si>
  <si>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</si>
  <si>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</si>
  <si>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KJ062</t>
  </si>
  <si>
    <t>implantĂˇt  spinĂˇlnĂ­ nĂˇhrada meziobratlovĂˇ klec ALIF titanovĂˇ fusion cage 25 x 30 x 19 mm 100304000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</si>
  <si>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</si>
  <si>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</si>
  <si>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</si>
  <si>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</si>
  <si>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</si>
  <si>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</si>
  <si>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</si>
  <si>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</si>
  <si>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</si>
  <si>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</si>
  <si>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</si>
  <si>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</si>
  <si>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</si>
  <si>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</si>
  <si>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</si>
  <si>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</si>
  <si>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</si>
  <si>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</si>
  <si>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KJ063</t>
  </si>
  <si>
    <t>implantĂˇt  spinĂˇlnĂ­ nĂˇhrada meziobratlovĂˇ klec PLIF fusion cage, expandibilnĂ­ 23 x 11 x 9 mm 100901000</t>
  </si>
  <si>
    <t>ZQ465</t>
  </si>
  <si>
    <t>ImplantĂˇt maxillofaciĂˇlnĂ­ CMF dlaha rovnĂˇ 16 otvorĹŻ, pr. otvoru 1,5 mm 01-7066</t>
  </si>
  <si>
    <t>ZQ466</t>
  </si>
  <si>
    <t>ImplantĂˇt maxillofaciĂˇlnĂ­ CMF Ĺˇroub samoĹ™eznĂ˝ 1,5 mm x 4,0 mm 95-6104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</si>
  <si>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</si>
  <si>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</si>
  <si>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</si>
  <si>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</si>
  <si>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</si>
  <si>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</si>
  <si>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</si>
  <si>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</si>
  <si>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</si>
  <si>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</si>
  <si>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KL176</t>
  </si>
  <si>
    <t>implantĂˇt spinĂˇlnĂ­ CASPAR dlaha krÄŤnĂ­ 34 mm FG434T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</si>
  <si>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</si>
  <si>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</si>
  <si>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</si>
  <si>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</si>
  <si>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</si>
  <si>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</si>
  <si>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</si>
  <si>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</si>
  <si>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KG643</t>
  </si>
  <si>
    <t>implantĂˇt spinĂˇlnĂ­ CASPAR Dlaha krÄŤnĂ­ HWS 28 mm FG428T</t>
  </si>
  <si>
    <t>KK485</t>
  </si>
  <si>
    <t>implantĂˇt spinĂˇlnĂ­ CASPAR dlaha krÄŤnĂ­ HWS 30 mm FG430T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</si>
  <si>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</si>
  <si>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</si>
  <si>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</si>
  <si>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</si>
  <si>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KG646</t>
  </si>
  <si>
    <t>implantĂˇt spinĂˇlnĂ­ CASPAR dlaha krÄŤnĂ­ HWS 44 mm FG444T</t>
  </si>
  <si>
    <t>KL689</t>
  </si>
  <si>
    <t>implantĂˇt spinĂˇlnĂ­ CASPAR dlaha krÄŤnĂ­ HWS 72 mm FG472T</t>
  </si>
  <si>
    <t>KJ217</t>
  </si>
  <si>
    <t>implantĂˇt spinĂˇlnĂ­ CASPAR Ĺˇroub bikortikĂˇlnĂ­ 3,5 x 16mm LB456T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</si>
  <si>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</si>
  <si>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</si>
  <si>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</si>
  <si>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</si>
  <si>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</si>
  <si>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</si>
  <si>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</si>
  <si>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</si>
  <si>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</si>
  <si>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</si>
  <si>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</si>
  <si>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</si>
  <si>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</si>
  <si>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</si>
  <si>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</si>
  <si>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</si>
  <si>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</si>
  <si>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</si>
  <si>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</si>
  <si>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</si>
  <si>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</si>
  <si>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</si>
  <si>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</si>
  <si>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</si>
  <si>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</si>
  <si>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</si>
  <si>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</si>
  <si>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</si>
  <si>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</si>
  <si>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</si>
  <si>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</si>
  <si>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</si>
  <si>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</si>
  <si>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</si>
  <si>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</si>
  <si>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</si>
  <si>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</si>
  <si>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</si>
  <si>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</si>
  <si>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</si>
  <si>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KL771</t>
  </si>
  <si>
    <t>implantĂˇt spinĂˇlnĂ­ fixaÄŤnĂ­ systĂ©m Venus Ĺˇroub 2T pedikulĂˇrnĂ­ perforovanĂ˝ 7,2 x 45 mm 4000047245</t>
  </si>
  <si>
    <t>KL772</t>
  </si>
  <si>
    <t>implantĂˇt spinĂˇlnĂ­ fixaÄŤnĂ­ systĂ©m Venus Ĺˇroub 2T pedikulĂˇrnĂ­ perforovanĂ˝ 7,2 x 50 mm 4000047250</t>
  </si>
  <si>
    <t>KK224</t>
  </si>
  <si>
    <t>implantĂˇt spinĂˇlnĂ­ fixaÄŤnĂ­ systĂ©m Venus Ĺˇroub zajiĹˇĹĄovacĂ­ pro konektor pĹ™Ă­ÄŤnĂ˝ VL-PMS</t>
  </si>
  <si>
    <t>KG649</t>
  </si>
  <si>
    <t>implantĂˇt spinĂˇlnĂ­ Ĺˇroub bikortikĂˇlnĂ­ 3,5 x 14 mm systĂ©m Caspar krÄŤnĂ­ pĹ™ednĂ­ pĹ™Ă­stup LB454T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</si>
  <si>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</si>
  <si>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</si>
  <si>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</si>
  <si>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</si>
  <si>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</si>
  <si>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</si>
  <si>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</si>
  <si>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</si>
  <si>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</si>
  <si>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</si>
  <si>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</si>
  <si>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</si>
  <si>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KL031</t>
  </si>
  <si>
    <t>implantĂˇt spinĂˇlnĂ­ Ĺˇroub bikortikĂˇlnĂ­ 3,5 x 26 mm systĂ©m Caspar krÄŤnĂ­ pĹ™ednĂ­ pĹ™Ă­stup LB466T</t>
  </si>
  <si>
    <t>KL593</t>
  </si>
  <si>
    <t>implantĂˇt spinĂˇlnĂ­ Ĺˇroub bikortikĂˇlnĂ­ 3,5 x 27 mm systĂ©m Caspar krÄŤnĂ­ pĹ™ednĂ­ pĹ™Ă­stup  LB467T</t>
  </si>
  <si>
    <t>KL135</t>
  </si>
  <si>
    <t>implantĂˇt spinĂˇlnĂ­ Ĺˇroub krÄŤnĂ­ reviznĂ­ 4,5 x 24 mm systĂ©m CASPAR krÄŤnĂ­ pĹ™ednĂ­ pĹ™Ă­stup LA024T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</si>
  <si>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</si>
  <si>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</si>
  <si>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</si>
  <si>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</si>
  <si>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</si>
  <si>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</si>
  <si>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</si>
  <si>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</si>
  <si>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KL037</t>
  </si>
  <si>
    <t>implantĂˇt spinĂˇlnĂ­ Ĺˇroub reviznĂ­ 4,5 x 23 mm systĂ©m CASPAR krÄŤnĂ­ pĹ™ednĂ­ pĹ™Ă­stup LA023T</t>
  </si>
  <si>
    <t>KL390</t>
  </si>
  <si>
    <t>implantĂˇt spinĂˇlnĂ­ Ĺˇroub unikortikĂˇlnĂ­ 4,0 x 28 mm systĂ©m CASPAR krÄŤnĂ­ pĹ™ednĂ­ pĹ™Ă­stup LB468T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</si>
  <si>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</si>
  <si>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</si>
  <si>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</si>
  <si>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</si>
  <si>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KK766</t>
  </si>
  <si>
    <t>implantĂˇt spinĂˇlnĂ­ nĂˇhrada meziobratlovĂˇ LUMIR boÄŤnĂ­ lumbĂˇlnĂ­ expandibilnĂ­ klec s dlahou 45 x 20 mm 12-16 mm 100906002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</si>
  <si>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</si>
  <si>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</si>
  <si>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</si>
  <si>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</si>
  <si>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</si>
  <si>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</si>
  <si>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</si>
  <si>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</si>
  <si>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</si>
  <si>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</si>
  <si>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</si>
  <si>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</si>
  <si>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</si>
  <si>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</si>
  <si>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</si>
  <si>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</si>
  <si>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ZN649</t>
  </si>
  <si>
    <t>ImplantĂˇt spinĂˇlnĂ­ sakroiliakĂˇlnĂ­ IFUSE MIS boÄŤnĂ­ pĹ™Ă­stup 7 x 30 mm 7030</t>
  </si>
  <si>
    <t>ZM857</t>
  </si>
  <si>
    <t>ImplantĂˇt spinĂˇlnĂ­ sakroiliakĂˇlnĂ­ IFUSE MIS boÄŤnĂ­ pĹ™Ă­stup 7 x 35 mm 7035</t>
  </si>
  <si>
    <t>ZN997</t>
  </si>
  <si>
    <t>ImplantĂˇt spinĂˇlnĂ­ sakroiliakĂˇlnĂ­ IFUSE MIS boÄŤnĂ­ pĹ™Ă­stup 7 x 40 mm 7040</t>
  </si>
  <si>
    <t>ZN650</t>
  </si>
  <si>
    <t>ImplantĂˇt spinĂˇlnĂ­ sakroiliakĂˇlnĂ­ IFUSE MIS boÄŤnĂ­ pĹ™Ă­stup 7 x 45 mm 7045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</si>
  <si>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</si>
  <si>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</si>
  <si>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</si>
  <si>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</si>
  <si>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</si>
  <si>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</si>
  <si>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KL830</t>
  </si>
  <si>
    <t>implantĂˇt spinĂˇlnĂ­ Synapse Ĺˇroub spongiĂłznĂ­ Ă 4,5 mm  dĂ©lka 28 mm Titan Synapse 04.614.228</t>
  </si>
  <si>
    <t>KL187</t>
  </si>
  <si>
    <t>implantĂˇt spinĂˇlnĂ­ Synapse Ĺˇroub spongiĂłznĂ­ Ă 4,5 mm dĂ©lka 26 mm TITAN 04.614.226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</si>
  <si>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</si>
  <si>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</si>
  <si>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</si>
  <si>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</si>
  <si>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</si>
  <si>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</si>
  <si>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</si>
  <si>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</si>
  <si>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</si>
  <si>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</si>
  <si>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KK264</t>
  </si>
  <si>
    <t>implantĂˇt spinĂˇlnĂ­ Usmart konektor pĹ™Ă­ÄŤnĂ˝ 5,5 mm 013801000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</si>
  <si>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</si>
  <si>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</si>
  <si>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</si>
  <si>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</si>
  <si>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</si>
  <si>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</si>
  <si>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</si>
  <si>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</si>
  <si>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</si>
  <si>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</si>
  <si>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</si>
  <si>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</si>
  <si>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</si>
  <si>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</si>
  <si>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</si>
  <si>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</si>
  <si>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</si>
  <si>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</si>
  <si>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</si>
  <si>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</si>
  <si>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</si>
  <si>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</si>
  <si>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</si>
  <si>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</si>
  <si>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</si>
  <si>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</si>
  <si>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</si>
  <si>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</si>
  <si>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</si>
  <si>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</si>
  <si>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</si>
  <si>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</si>
  <si>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</si>
  <si>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</si>
  <si>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</si>
  <si>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</si>
  <si>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</si>
  <si>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</si>
  <si>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</si>
  <si>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</si>
  <si>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</si>
  <si>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</si>
  <si>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</si>
  <si>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</si>
  <si>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</si>
  <si>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implantát  spinální náhrada meziobratlová klec ALIF titanová fusion cage 25 x 30 x 13,5 mm 100301000</t>
  </si>
  <si>
    <t>implantát  spinální náhrada meziobratlová klec ALIF titanová fusion cage 25 x 30 x 15 mm 100302000</t>
  </si>
  <si>
    <t>implantát  spinální náhrada meziobratlová klec ALIF titanová fusion cage 25 x 30 x 17 mm 100303000</t>
  </si>
  <si>
    <t>implantát  spinální náhrada meziobratlová klec krční fusion cage klínová 12,5 x 15 x 4 mm 100101000</t>
  </si>
  <si>
    <t>implantát  spinální náhrada meziobratlová klec krční fusion cage klínová 12,5 x 15 x 5 mm 100103000</t>
  </si>
  <si>
    <t>implantát  spinální náhrada meziobratlová klec krční fusion cage klínová 12,5 x 15 x 6 mm 100105000</t>
  </si>
  <si>
    <t>implantát  spinální náhrada meziobratlová klec krční fusion cage klínová 12,5 x 15 x 6,5 mm 100106000</t>
  </si>
  <si>
    <t>implantát  spinální náhrada meziobratlová klec krční fusion cage klínová 12,5 x 15 x 7 mm 100117000</t>
  </si>
  <si>
    <t>implantát  spinální náhrada meziobratlová klec krční fusion cage klínová 12,5 x 15 x 8,5 mm 100118000</t>
  </si>
  <si>
    <t>implantát  spinální náhrada meziobratlová klec krční fusion cage oblouková 12,5 x 15 x 5 mm 100203000</t>
  </si>
  <si>
    <t>implantát  spinální náhrada meziobratlová klec krční fusion cage oblouková 12,5 x 15 x 6 mm 100205000</t>
  </si>
  <si>
    <t>implantát  spinální náhrada meziobratlová klec PLIF fusion cage, expandibilní 23 x 11 x 9 mm 100901000</t>
  </si>
  <si>
    <t>Implantát maxillofaciální CMF dlaha rovná 16 otvorů, pr. otvoru 1,5 mm 01-7066</t>
  </si>
  <si>
    <t>Implantát maxillofaciální CMF šroub samořezný 1,5 mm x 4,0 mm 95-6104</t>
  </si>
  <si>
    <t>ZQ777</t>
  </si>
  <si>
    <t>Implantát maxillofaciální CMF šroub samořezný 1,65 mm x 5,0 mm 95-6105</t>
  </si>
  <si>
    <t>implantát spinální CASPAR dlaha krční 50 mm, fy. B/Braun FG450T</t>
  </si>
  <si>
    <t>implantát spinální CASPAR Dlaha krční HWS 24 mm FG424T</t>
  </si>
  <si>
    <t>implantát spinální CASPAR Dlaha krční HWS 26 mm FG426T</t>
  </si>
  <si>
    <t>implantát spinální CASPAR Dlaha krční HWS 28 mm FG428T</t>
  </si>
  <si>
    <t>implantát spinální CASPAR dlaha krční HWS 36 mm FG436T</t>
  </si>
  <si>
    <t>implantát spinální CASPAR Dlaha krční HWS 42 mm FG442T</t>
  </si>
  <si>
    <t>implantát spinální CASPAR dlaha krční HWS 44 mm FG444T</t>
  </si>
  <si>
    <t>KL389</t>
  </si>
  <si>
    <t>implantát spinální CASPAR dlaha krční HWS 57 mm  FG457T</t>
  </si>
  <si>
    <t>KL062</t>
  </si>
  <si>
    <t>Implantát spinální CASPAR dlaha krční HWS 66 mm FG466T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</si>
  <si>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</si>
  <si>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</si>
  <si>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</si>
  <si>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implantát spinální fixační systém FJR šroub schanzův frakturní dvojzávitový  6,0 x 40 040208000</t>
  </si>
  <si>
    <t>implantát spinální fixační systém FJR šroub schanzův frakturní dvojzávitový  6,5 x 50 040212000</t>
  </si>
  <si>
    <t>implantát spinální fixační systém FJR tyč 6,0 x 100 011906100</t>
  </si>
  <si>
    <t>KJ042</t>
  </si>
  <si>
    <t>implantát spinální fixační systém FJR tyč 6,0 x 80 011904100</t>
  </si>
  <si>
    <t>implantát spinální fixační systém FJR tyč ohnutá 5,5 x 45 mm 020652100</t>
  </si>
  <si>
    <t>implantát spinální fixační systém FJR tyč ohnutá 5,5 x 60 mm 020611100</t>
  </si>
  <si>
    <t>implantát spinální fixační systém FJS tyč ohnutá 5,5 x 100 mm 020613100</t>
  </si>
  <si>
    <t>implantát spinální fixační systém FJS tyč ohnutá 5,5 x 40 mm 020653100</t>
  </si>
  <si>
    <t>implantát spinální fixační systém FJS tyč ohnutá 5,5 x 50 mm 020632100</t>
  </si>
  <si>
    <t>implantát spinální fixační systém FJS tyč ohnutá 5,5 x 70 mm 020628100</t>
  </si>
  <si>
    <t>implantát spinální fixační systém FJS tyč ohnutá 5,5 x 80 mm 020612100</t>
  </si>
  <si>
    <t>implantát spinální fixační systém FJS tyč ohnutá 5,5 x 90 mm 020626100</t>
  </si>
  <si>
    <t>KL662</t>
  </si>
  <si>
    <t>implantát spinální fixační systém FJS tyč rovná 400 mm 020624100</t>
  </si>
  <si>
    <t>implantát spinální fixační systém FJS tyč rovná 5,5  x 150 mm 020615100</t>
  </si>
  <si>
    <t>implantát spinální fixační systém Venus šroub 2T pedikulární perforovaný 5,5 x 40 mm 4000045540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</si>
  <si>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</si>
  <si>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</si>
  <si>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</si>
  <si>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implantát spinální fixační systém Venus šroub 2T pedikulární perforovaný 6,5 x 40 mm 4000046540</t>
  </si>
  <si>
    <t>implantát spinální fixační systém Venus šroub 2T pedikulární perforovaný 6,5 x 45 mm 4000046545</t>
  </si>
  <si>
    <t>implantát spinální fixační systém Venus šroub 2T pedikulární perforovaný 6,5 x 50 mm 4000046550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</si>
  <si>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</si>
  <si>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</si>
  <si>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</si>
  <si>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</si>
  <si>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</si>
  <si>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</si>
  <si>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</si>
  <si>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</si>
  <si>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</si>
  <si>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</si>
  <si>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</si>
  <si>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</si>
  <si>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</si>
  <si>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</si>
  <si>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</si>
  <si>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</si>
  <si>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</si>
  <si>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implantát spinální náhrada meziobratlová klec PLIF fusion cage, expandibilní 23 x 11 x 7 mm 100901700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</si>
  <si>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</si>
  <si>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</si>
  <si>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</si>
  <si>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implantát spinální náhrada meziobratlová LUMIR boční lumbální expandibilní klec s dlahou 45 x 20 mm 12-16 mm 100906002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</si>
  <si>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</si>
  <si>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</si>
  <si>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</si>
  <si>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</si>
  <si>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</si>
  <si>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</si>
  <si>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</si>
  <si>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</si>
  <si>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implantát spinální náhrada meziobratlová LUMIR kostní šroub 35 mm 100914002</t>
  </si>
  <si>
    <t>implantát spinální náhrada těla obratle BIOLIGN VBR  tělo expandibilní SMALL 30 - 45 mm VT03045</t>
  </si>
  <si>
    <t>implantát spinální náhrada těla obratle BIOLIGN VBR destička koncová 24 mm O° EP2400</t>
  </si>
  <si>
    <t>implantát spinální náhrada těla obratle BIOLIGN VBR tělo expandibilní krční 15 - 22 mm VC01522</t>
  </si>
  <si>
    <t>Implantát spinální sakroiliakální IFUSE MIS boční přístup 7 x 30 mm 7030</t>
  </si>
  <si>
    <t>Implantát spinální sakroiliakální IFUSE MIS boční přístup 7 x 35 mm 7035</t>
  </si>
  <si>
    <t>Implantát spinální sakroiliakální IFUSE MIS boční přístup 7 x 40 mm 7040</t>
  </si>
  <si>
    <t>Implantát spinální sakroiliakální IFUSE MIS boční přístup 7 x 45 mm 7045</t>
  </si>
  <si>
    <t>ZN718</t>
  </si>
  <si>
    <t>Implantát spinální sakroiliakální IFUSE MIS boční přístup 7 x 50 mm 7050</t>
  </si>
  <si>
    <t>implantát spinální šroub bikortikální 3,5 x 18 mm systém Caspar krční přední přístup LB458T</t>
  </si>
  <si>
    <t>implantát spinální šroub bikortikální 3,5 x 19 mm systém Caspar krční přední přístup LB459T</t>
  </si>
  <si>
    <t>implantát spinální šroub bikortikální 3,5 x 20 mm systém Caspar krční přední přístup LB460T</t>
  </si>
  <si>
    <t>implantát spinální šroub bikortikální 3,5 x 22 mm systém Caspar krční přední přístup LB462T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</si>
  <si>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</si>
  <si>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</si>
  <si>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</si>
  <si>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implantát spinální šroub bikortikální 3,5 x 26 mm systém Caspar krční přední přístup LB466T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</si>
  <si>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</si>
  <si>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</si>
  <si>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</si>
  <si>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</si>
  <si>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</si>
  <si>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</si>
  <si>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implantát spinální šroub revizní 4,5 x 20 mm systém Caspar krční přední přístup LA020T</t>
  </si>
  <si>
    <t>implantát spinální šroub revizní 4,5 x 22 mm systém CASPAR krční přední přístup LA022T</t>
  </si>
  <si>
    <t>implantát spinální šroub revizní 4,5 x 23 mm systém CASPAR krční přední přístup LA023T</t>
  </si>
  <si>
    <t>implantát spinální šroub unikortikální 4,0 x 28 mm systém CASPAR krční přední přístup LB468T</t>
  </si>
  <si>
    <t>implantát spinální Usmart konektor příčný 5,5 mm 013801000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</si>
  <si>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</si>
  <si>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</si>
  <si>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</si>
  <si>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</si>
  <si>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</si>
  <si>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implantát spinální Usmart šroub pedikulární polyaxiální 4,5 x 30 mm 023022010</t>
  </si>
  <si>
    <t>implantát spinální Usmart šroub pedikulární polyaxiální 4.5 x 45 mm 023025010</t>
  </si>
  <si>
    <t>implantát spinální Usmart šroub pedikulární polyaxiální 5,5 x 35 mm 023004010</t>
  </si>
  <si>
    <t>implantát spinální Usmart šroub pedikulární polyaxiální 6,5 x 55 mm 023039010</t>
  </si>
  <si>
    <t>implantát spinální USMART šroub pedikulární polyaxiální redukční 6,0 x 45 mm 022711010</t>
  </si>
  <si>
    <t>implantát spinální Usmart šroub pedikulární polyaxiální redukční 6,5 x 50 mm 022712010</t>
  </si>
  <si>
    <t>implantát spinální USMART šroub polyaxiální 4,5 x 35 mm 023023010</t>
  </si>
  <si>
    <t>implantát spinální USMART šroub polyaxiální 4,5 x 40 mm 023024010</t>
  </si>
  <si>
    <t>implantát spinální USMART šroub polyaxiální 5,5 x 40 mm 023005010</t>
  </si>
  <si>
    <t>implantát spinální Usmart šroub polyaxiální 5.5 x 45 mm 023006010</t>
  </si>
  <si>
    <t>implantát spinální USMART šroub polyaxiální 6,5 x 40 mm 023011010</t>
  </si>
  <si>
    <t>implantát spinální USMART šroub polyaxiální 6,5 x 45 mm 023012010</t>
  </si>
  <si>
    <t>implantát spinální USMART šroub polyaxiální 6,5 x 50 mm 023013010</t>
  </si>
  <si>
    <t>implantát spinální USMART šroub uzamykací 021801010</t>
  </si>
  <si>
    <t>implantát spinální Usmart tyč pro konektor příčný 4,0 x 70 mm 022407000</t>
  </si>
  <si>
    <t>implantát spinální Usmart tyč pro konektor příčný 4,00 x 50 mm 022403000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</si>
  <si>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</si>
  <si>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</si>
  <si>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</si>
  <si>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Implantát spinální VECTRA krční přední přístup šroub, dynamický, samovrtný, variab. úhel, slitina titanu (TAN); 04.613.718</t>
  </si>
  <si>
    <t>Implantát spinální VECTRA krční přední přístup šroub, dynamický, samovrtný, variab. úhel, slitina titanu (TAN);04.613.768</t>
  </si>
  <si>
    <t>KH634</t>
  </si>
  <si>
    <t>jehla pro vertebroplastiku 10G s boÄŤnĂ˝m otevĹ™enĂ­m  sada 2ks 03.702.218S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</si>
  <si>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</si>
  <si>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</si>
  <si>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</si>
  <si>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</si>
  <si>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</si>
  <si>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</si>
  <si>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</si>
  <si>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</si>
  <si>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</si>
  <si>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</si>
  <si>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</si>
  <si>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KF146</t>
  </si>
  <si>
    <t>klip na aneurysma FE750K</t>
  </si>
  <si>
    <t>KF164</t>
  </si>
  <si>
    <t>klip na aneurysma FE760K</t>
  </si>
  <si>
    <t>KF827</t>
  </si>
  <si>
    <t>klip na aneurysma FE780K</t>
  </si>
  <si>
    <t>KI773</t>
  </si>
  <si>
    <t>klip na aneurysma rovnĂ˝ mini s Ăşzkou ĹˇpiÄŤkou 5,0 mm FE690K</t>
  </si>
  <si>
    <t>KI179</t>
  </si>
  <si>
    <t>klip na aneurysma Yasargil Aneurysm Clip STD, TRV  10,2 mm  B/Braun FE762K</t>
  </si>
  <si>
    <t>KG911</t>
  </si>
  <si>
    <t>Ĺˇroub matrix midface 3 mm 04.503.223.01C</t>
  </si>
  <si>
    <t>KG912</t>
  </si>
  <si>
    <t>Ĺˇroub matrix midface 4 mm 04.503.224.01C</t>
  </si>
  <si>
    <t>KE347</t>
  </si>
  <si>
    <t>Ĺˇroub na C2 405.442</t>
  </si>
  <si>
    <t>KJ147</t>
  </si>
  <si>
    <t>Ĺˇroub na krÄŤnĂ­ pĂˇteĹ™ 3,5 x 24 mm LB464T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</si>
  <si>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</si>
  <si>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</si>
  <si>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</si>
  <si>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</si>
  <si>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mplantát spinální náhrada meziobratlová LUMIR boční lumbální expandibilní klec s dlahou 40 x 20 mm, 8-12 mm 100901002</t>
  </si>
  <si>
    <t>mplantát spinální náhrada meziobratlová LUMIR kostní šroub 40 mm 100915002</t>
  </si>
  <si>
    <t>KI278</t>
  </si>
  <si>
    <t>sada jehel pro vertebroplastiku s boÄŤnĂ­m otvorem 03.702.216S</t>
  </si>
  <si>
    <t>sada jehel pro vertebroplastiku s bočním otvorem 03.702.216S</t>
  </si>
  <si>
    <t>KI810</t>
  </si>
  <si>
    <t>systĂ©m HydrocephĂˇlnĂ­ drenĂˇĹľnĂ­ Shunt PRO-GAV SA 20 S PĂ‰R. REZ dÄ›tskĂ˝ FX427T</t>
  </si>
  <si>
    <t>systém Hydrocephální drenážní Shunt PRO-GAV SA 20 S PÉR. REZ dětský FX427T</t>
  </si>
  <si>
    <t>KE301</t>
  </si>
  <si>
    <t>šroub dens 405.436</t>
  </si>
  <si>
    <t>KA152</t>
  </si>
  <si>
    <t>šroub dens stratec 405.440</t>
  </si>
  <si>
    <t>ZD213</t>
  </si>
  <si>
    <t>Šroub distrakční 14 mm ,bal á 10 ks, FF904SB</t>
  </si>
  <si>
    <t>šroub matrix midface 4 mm 04.503.224.01C</t>
  </si>
  <si>
    <t>ZA081</t>
  </si>
  <si>
    <t>Šroub mini 2 L6-ti 520100</t>
  </si>
  <si>
    <t>KD186</t>
  </si>
  <si>
    <t>šroub na C2 405.446</t>
  </si>
  <si>
    <t>šroub na krční páteř 3,5 x 24 mm LB464T</t>
  </si>
  <si>
    <t>KG896</t>
  </si>
  <si>
    <t>šroub RapidSorb kortikální 805.604.02S</t>
  </si>
  <si>
    <t>50115005</t>
  </si>
  <si>
    <t>IUTN - neurostimulace (Z511)</t>
  </si>
  <si>
    <t>ZN048</t>
  </si>
  <si>
    <t>Adaptor kapesnĂ­ SCS single k Prime advanced 74001</t>
  </si>
  <si>
    <t>KJ102</t>
  </si>
  <si>
    <t>antĂ©na k ovladaÄŤi pacientskĂ©mu MyStim k Prome advenced 37092</t>
  </si>
  <si>
    <t>ZL936</t>
  </si>
  <si>
    <t>Antena 37092</t>
  </si>
  <si>
    <t>KJ099</t>
  </si>
  <si>
    <t>aplikĂˇtor s dvoukĹ™Ă­dlovou kotviÄŤkou k Prime advenced 97792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</si>
  <si>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</si>
  <si>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</si>
  <si>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</si>
  <si>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</si>
  <si>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</si>
  <si>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</si>
  <si>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ZM009</t>
  </si>
  <si>
    <t>Kabel spojovací RC, PC 37081-40</t>
  </si>
  <si>
    <t>KJ101</t>
  </si>
  <si>
    <t>kabel testovacĂ­ multi k Prime advenced 355531</t>
  </si>
  <si>
    <t>ZF698</t>
  </si>
  <si>
    <t>Kabel testovací Snap-lid conector cable 355531</t>
  </si>
  <si>
    <t>ZL934</t>
  </si>
  <si>
    <t>Kotvička dvoukřídlá Injex 97792</t>
  </si>
  <si>
    <t>KL801</t>
  </si>
  <si>
    <t>programĂˇtor pacientskĂ˝ L633 97740</t>
  </si>
  <si>
    <t>ZL698</t>
  </si>
  <si>
    <t>Programátor pacientský L633 97740</t>
  </si>
  <si>
    <t>KL811</t>
  </si>
  <si>
    <t>systĂ©m neurostimulaÄŤnĂ­ SCS elektroda mĂ­ĹˇnĂ­ 90 cm 5-6-5 kontaktĹŻ 977C190</t>
  </si>
  <si>
    <t>ZL932</t>
  </si>
  <si>
    <t>SystĂ©m neurostimulaÄŤnĂ­ SCS Prime Advanced SureScan 1x 97702, programĂˇtor 1x 97740</t>
  </si>
  <si>
    <t>KL800</t>
  </si>
  <si>
    <t>systĂ©m neurostimulaÄŤnĂ­ SCS Prime Advanced SureScan 1x 97702, programĂˇtor 1x 97740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</si>
  <si>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</si>
  <si>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</si>
  <si>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</si>
  <si>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</si>
  <si>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KL552</t>
  </si>
  <si>
    <t>systém neurostimulační SCS INTELLIS MRI dobíjitelný Controller 97745</t>
  </si>
  <si>
    <t>KL553</t>
  </si>
  <si>
    <t>systém neurostimulační SCS INTELLIS MRI dobíjitelný Recharger 97755</t>
  </si>
  <si>
    <t>ZM061</t>
  </si>
  <si>
    <t>Systém neurostimulační SCS Itrel 4 míšní 37703</t>
  </si>
  <si>
    <t>Systém neurostimulační SCS Prime Advanced SureScan 1x 97702, programátor 1x 97740</t>
  </si>
  <si>
    <t>KJ093</t>
  </si>
  <si>
    <t>tunelizĂˇtor k neurostimulaÄŤnĂ­m elektrodĂˇm k Prime advenced 38/60 cm 3655-38</t>
  </si>
  <si>
    <t>ZL935</t>
  </si>
  <si>
    <t>TunelizĂˇtor podkoĹľĂ­ Tunneling tool 3755-40</t>
  </si>
  <si>
    <t>Tunelizátor podkoží Tunneling tool 3755-40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</si>
  <si>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</si>
  <si>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</si>
  <si>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</si>
  <si>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</si>
  <si>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</si>
  <si>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</si>
  <si>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ZD700</t>
  </si>
  <si>
    <t>Elektroda neurostimulaÄŤnĂ­ ÄŤtyĹ™pĂłlovĂˇ pro DBS model 3389-40</t>
  </si>
  <si>
    <t>Elektroda neurostimulační čtyřpólová pro DBS model 3389-40</t>
  </si>
  <si>
    <t>ZN134</t>
  </si>
  <si>
    <t>Kabel pro mikroelektrody bal. á 1 ks FC102066</t>
  </si>
  <si>
    <t>KL842</t>
  </si>
  <si>
    <t>kabel pro mikroelektrody bal. Ăˇ 1 ks FC102066</t>
  </si>
  <si>
    <t>Kabel pro mikroelektrody bal. Ăˇ 1 ks FC102066</t>
  </si>
  <si>
    <t>ZE753</t>
  </si>
  <si>
    <t>Kabel spojovacĂ­ PC, RC 40 cm BN3708640D</t>
  </si>
  <si>
    <t>KL819</t>
  </si>
  <si>
    <t>kabel spojovacĂ­ PC, RC 40 cm BN3708640D</t>
  </si>
  <si>
    <t>KL820</t>
  </si>
  <si>
    <t>kabel spojovacĂ­ PC, RC 95 cm BN3708695D</t>
  </si>
  <si>
    <t>Kabel spojovací PC, RC 40 cm BN3708640D</t>
  </si>
  <si>
    <t>ZF977</t>
  </si>
  <si>
    <t>Kabel spojovací PC, RC 95 cm BN3708695D</t>
  </si>
  <si>
    <t>KL840</t>
  </si>
  <si>
    <t>ProgramĂˇtor pacientskĂ˝ k PC, RC,SC 37642</t>
  </si>
  <si>
    <t>ZE754</t>
  </si>
  <si>
    <t>Programátor pacientský k PC, RC,SC 37642</t>
  </si>
  <si>
    <t>ZF697</t>
  </si>
  <si>
    <t>Screw SR-10 mm / Nexframe global AIMD SR-10</t>
  </si>
  <si>
    <t>KL905</t>
  </si>
  <si>
    <t>KL837</t>
  </si>
  <si>
    <t>set NEXFRAME - jednorĂˇzovĂ˝ materiĂˇl k operaci NL NEXFRAME</t>
  </si>
  <si>
    <t>ZM005</t>
  </si>
  <si>
    <t>Set NEXFRAME - jednorĂˇzovĂ˝ materiĂˇl k operaci NL NEXFRAME</t>
  </si>
  <si>
    <t>Set NEXFRAME - jednorázový materiál k operaci NL NEXFRAME</t>
  </si>
  <si>
    <t>KL841</t>
  </si>
  <si>
    <t>stimloc M924256A003</t>
  </si>
  <si>
    <t>ZE466</t>
  </si>
  <si>
    <t>Stimloc M924256A003</t>
  </si>
  <si>
    <t>ZE752</t>
  </si>
  <si>
    <t>SystĂ©m neurostimulaÄŤnĂ­ DBS ACTIVA PC obÄ› hemisfĂ©ry 37601</t>
  </si>
  <si>
    <t>KL828</t>
  </si>
  <si>
    <t>systĂ©m neurostimulaÄŤnĂ­ DBS ACTIVA PC obÄ› hemisfĂ©ry 37601</t>
  </si>
  <si>
    <t>ZH730</t>
  </si>
  <si>
    <t>SystĂ©m neurostimulaÄŤnĂ­ DBS ACTIVA RC obÄ› hemisfĂ©ry, dobĂ­jitelnĂ˝ 37612</t>
  </si>
  <si>
    <t>ZH731</t>
  </si>
  <si>
    <t>SystĂ©m neurostimulaÄŤnĂ­ DBS modul nabĂ­jecĂ­ k Activa RC 37651</t>
  </si>
  <si>
    <t>ZR696</t>
  </si>
  <si>
    <t>SystĂ©m neurostimulaÄŤnĂ­ SCS PROCLAIM- GenerĂˇtor Proclaimâ„˘ Elite 5 IPG Model 3660</t>
  </si>
  <si>
    <t>Systém neurostimulační DBS ACTIVA PC obě hemisféry 37601</t>
  </si>
  <si>
    <t>Systém neurostimulační DBS ACTIVA RC obě hemisféry, dobíjitelný 37612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</si>
  <si>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</si>
  <si>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</si>
  <si>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</si>
  <si>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</si>
  <si>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</si>
  <si>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</si>
  <si>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</si>
  <si>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</si>
  <si>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</si>
  <si>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</si>
  <si>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</si>
  <si>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</si>
  <si>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</si>
  <si>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</si>
  <si>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</si>
  <si>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KH226</t>
  </si>
  <si>
    <t>katetr 10F antimikrobiální ventrikulární EVD30.030.02</t>
  </si>
  <si>
    <t>KH224</t>
  </si>
  <si>
    <t>katetr antibakteriĂˇlnĂ­ perit. a komorovĂ˝ (kompl. set) IVD30.401.02</t>
  </si>
  <si>
    <t>katetr antibakteriální perit. a komorový (kompl. set) IVD30.401.02</t>
  </si>
  <si>
    <t>ZE191</t>
  </si>
  <si>
    <t>NĂˇhrada dury 5 x 5 cm 61100</t>
  </si>
  <si>
    <t>Náhrada dury 5 x 5 cm 61100</t>
  </si>
  <si>
    <t>ZA100</t>
  </si>
  <si>
    <t>Neuro-patch 12 x 14 cm 1064002</t>
  </si>
  <si>
    <t>ZA276</t>
  </si>
  <si>
    <t>Neuro-patch 4 x 5 cm á 2 ks 1064045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</si>
  <si>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</si>
  <si>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</si>
  <si>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</si>
  <si>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</si>
  <si>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</si>
  <si>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</si>
  <si>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</si>
  <si>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Sada viscosafe pro injekční aplikaci 03.702.215S</t>
  </si>
  <si>
    <t>KF770</t>
  </si>
  <si>
    <t>set boreholeport FV042T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</si>
  <si>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</si>
  <si>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</si>
  <si>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</si>
  <si>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</si>
  <si>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KF242</t>
  </si>
  <si>
    <t>systĂ©m HydrocephĂˇlnĂ­ drenĂˇĹľnĂ­ Shunt PRO-GAV pediatrickĂ˝ VP FX441T  ( FV441T)</t>
  </si>
  <si>
    <t>KI608</t>
  </si>
  <si>
    <t>systĂ©m HydrocephĂˇlnĂ­ drenĂˇĹľnĂ­ Shunt PRO-GAV SA 20 dÄ›tskĂ˝  FX413T (FV413T)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</si>
  <si>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</si>
  <si>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</si>
  <si>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</si>
  <si>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FX428T ( FV428T)</t>
  </si>
  <si>
    <t>systém hydrocephální drenážní komůrka návrtová s ventilem - sprung reservoir FV043T</t>
  </si>
  <si>
    <t>systém Hydrocephální drenážní Shunt katetr ventrikulární se zavaděčem a deflektorem VP 250 mm FV078P</t>
  </si>
  <si>
    <t>systém Hydrocephální drenážní Shunt PRO-GAV pediatrický VP FX441T  ( FV441T)</t>
  </si>
  <si>
    <t>systém Hydrocephální drenážní Shunt PRO-GAV se shunt asistentem SA 25 FX414T  (FV414T)</t>
  </si>
  <si>
    <t>systém Hydrocephální drenážní Shunt VP FX428T ( FV428T)</t>
  </si>
  <si>
    <t>ZB153</t>
  </si>
  <si>
    <t>Vosk kostnĂ­ Knochenwasch 2,5 g bal. Ăˇ 24 ks 1029754</t>
  </si>
  <si>
    <t>Vosk kostní Knochenwasch 2,5 g bal. á 24 ks 1029754</t>
  </si>
  <si>
    <t>ZA243</t>
  </si>
  <si>
    <t>Záplata kardiovaskulární gore-tex 0,5 mm N-1CVX101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</si>
  <si>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</si>
  <si>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</si>
  <si>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</si>
  <si>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</si>
  <si>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oper film 16 x 30 cm bal. á 20 ks 31 067</t>
  </si>
  <si>
    <t>Fólie incizní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</si>
  <si>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</si>
  <si>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</si>
  <si>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</si>
  <si>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</si>
  <si>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Gáza skládaná 10 cm x 35 cm karton á 1000 ks 11003+</t>
  </si>
  <si>
    <t>Gáza skládaná 8 cm x 17 cm / 5 ks karton á 1000 ks 37017</t>
  </si>
  <si>
    <t>ZA539</t>
  </si>
  <si>
    <t>Kompresa NT 10 x 10 cm nesterilnĂ­ 06103</t>
  </si>
  <si>
    <t>Kompresa NT 10 x 10 cm nesterilní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</si>
  <si>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</si>
  <si>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</si>
  <si>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</si>
  <si>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</si>
  <si>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</si>
  <si>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</si>
  <si>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</si>
  <si>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</si>
  <si>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ZR363</t>
  </si>
  <si>
    <t>KrytĂ­ hemostatickĂ© Surgiflo NG Plus Thrombin, Sterile mix, 8 ml MS0012</t>
  </si>
  <si>
    <t>Krytí hemostatické gelitaspon standard 80 x 50 mm x 10 mm bal. á 10 ks A2107861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</si>
  <si>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</si>
  <si>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</si>
  <si>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</si>
  <si>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Krytí hemostatické nevstřebatelné textilní hemopatch kit. box small 2,7 x 2,7 cm bal. á 5 ks  1506257</t>
  </si>
  <si>
    <t>Krytí hemostatické standard 5 x 7,50 cm bal. á 12 ks 1903GB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</si>
  <si>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</si>
  <si>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</si>
  <si>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</si>
  <si>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</si>
  <si>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ZA540</t>
  </si>
  <si>
    <t>NĂˇplast omnifix E 15 cm x 10 m 9006513</t>
  </si>
  <si>
    <t>ZD104</t>
  </si>
  <si>
    <t>NĂˇplast omniplast 10,0 cm x 10,0 m 9004472 (900535)</t>
  </si>
  <si>
    <t>Náplast omnifix E 15 cm x 10 m 9006513</t>
  </si>
  <si>
    <t>Náplast omniplast 10,0 cm x 10,0 m 9004472 (900535)</t>
  </si>
  <si>
    <t>ZA427</t>
  </si>
  <si>
    <t>Obinadlo hydrofilnĂ­ 14 cm x   5 m 13009</t>
  </si>
  <si>
    <t>Obinadlo hydrofilní 14 cm x   5 m 13009</t>
  </si>
  <si>
    <t>Obvaz elastickĂ˝ sĂ­ĹĄovĂ˝ pruban Tg-fix vel. D vÄ›tĹˇĂ­ hlava, slabĹˇĂ­ trup 25 m 24253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</si>
  <si>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</si>
  <si>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</si>
  <si>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</si>
  <si>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ZA502</t>
  </si>
  <si>
    <t>Tampon nesterilnĂ­ stĂˇÄŤenĂ˝ 30 x 60 cm 1320300406</t>
  </si>
  <si>
    <t>Tampon nesterilní stáčený 30 x 60 cm 1320300406</t>
  </si>
  <si>
    <t>ZD802</t>
  </si>
  <si>
    <t>Tampon nesterilní špičatý s vláknem 6 cm á 250 ks 50170</t>
  </si>
  <si>
    <t>ZE314</t>
  </si>
  <si>
    <t>Tampon sterilnĂ­ stĂˇÄŤenĂ˝ 19 x 20 cm / 10 ks 0446</t>
  </si>
  <si>
    <t>Tampon sterilní stáčený 19 x 20 cm / 10 ks 0446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</si>
  <si>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</si>
  <si>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</si>
  <si>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</si>
  <si>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</si>
  <si>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</si>
  <si>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</si>
  <si>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ZC345</t>
  </si>
  <si>
    <t>ÄŚepelka skalpelovĂˇ typ 367 BB367R</t>
  </si>
  <si>
    <t>ZA675</t>
  </si>
  <si>
    <t>CĂ©vka pupeÄŤnĂ­ CP-01 GAM646958</t>
  </si>
  <si>
    <t>ZA095</t>
  </si>
  <si>
    <t>Cement kostnĂ­ palacos R s ATB Gentamicin 2 x 40 g Ăˇ 2 ks 66017569</t>
  </si>
  <si>
    <t>Cévka pupeční CP-01 GAM646958</t>
  </si>
  <si>
    <t>Čepelka skalpelová 11 BB511</t>
  </si>
  <si>
    <t>Čepelka skalpelová 15 BB515</t>
  </si>
  <si>
    <t>Čepelka skalpelová 20 BB520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</si>
  <si>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</si>
  <si>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</si>
  <si>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</si>
  <si>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</si>
  <si>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</si>
  <si>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</si>
  <si>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</si>
  <si>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</si>
  <si>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</si>
  <si>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</si>
  <si>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</si>
  <si>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ZJ587</t>
  </si>
  <si>
    <t>Disposable Inserts box 25 ks 912464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</si>
  <si>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</si>
  <si>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</si>
  <si>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</si>
  <si>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</si>
  <si>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</si>
  <si>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</si>
  <si>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Drén redon CH10 50 cm U2111000</t>
  </si>
  <si>
    <t>Drén redon CH12 50 cm U2111200</t>
  </si>
  <si>
    <t>ZM730</t>
  </si>
  <si>
    <t>Držátko NOIR modulár lehké FD811B</t>
  </si>
  <si>
    <t>ZR686</t>
  </si>
  <si>
    <t>Elektroda bipolĂˇrnĂ­ TipControl RF, k systĂ©mu RIWOSpine, pro spinĂˇlnĂ­ operace, pr. 2,5 mm, NL  280 mm, sterilnĂ­, jednorĂˇzovĂˇ 4993691</t>
  </si>
  <si>
    <t>ZC913</t>
  </si>
  <si>
    <t>Elektroda defibrilační pro děti 0-33/BS/ 0-15 kg quick combo 11996-000093</t>
  </si>
  <si>
    <t>ZM267</t>
  </si>
  <si>
    <t>Elektroda jehlová EEG subdermal 1 bal. á 20 ks S44-637</t>
  </si>
  <si>
    <t>Elektroda jehlovĂˇ EEG subdermal 1 bal. Ăˇ 20 ks S44-637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</si>
  <si>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</si>
  <si>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</si>
  <si>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</si>
  <si>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</si>
  <si>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ZI782</t>
  </si>
  <si>
    <t>Elektroda neutrĂˇlnĂ­ monopolĂˇrnĂ­ pro dÄ›ti 2600 (dĹ™Ă­v.k.ÄŤ.2225)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</si>
  <si>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</si>
  <si>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</si>
  <si>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</si>
  <si>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</si>
  <si>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</si>
  <si>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</si>
  <si>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</si>
  <si>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Elektroda NIM Ăˇ 5 ks 8227304</t>
  </si>
  <si>
    <t>ZO986</t>
  </si>
  <si>
    <t>Elektroda pro stimulaci resp. registraci s vývrtkovou jehlou použití hlava 1,2 m /24ks/bal./ DME1001</t>
  </si>
  <si>
    <t>ZH397</t>
  </si>
  <si>
    <t>Elektroda stimulaÄŤnĂ­ NIM Ăˇ 5 ks 8225101</t>
  </si>
  <si>
    <t>ZH831</t>
  </si>
  <si>
    <t>Elektroda unipolĂˇrnĂ­ jednorĂˇzovĂˇ MB-100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</si>
  <si>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</si>
  <si>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</si>
  <si>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</si>
  <si>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</si>
  <si>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</si>
  <si>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ZL058</t>
  </si>
  <si>
    <t>FrĂ©za 30 mm 9BA30</t>
  </si>
  <si>
    <t>ZL059</t>
  </si>
  <si>
    <t>FrĂ©za 40 mm 9BA40</t>
  </si>
  <si>
    <t>ZL060</t>
  </si>
  <si>
    <t>FrĂ©za 50 mm 9BA50</t>
  </si>
  <si>
    <t>ZL061</t>
  </si>
  <si>
    <t>FrĂ©za 60 mm 9BA60</t>
  </si>
  <si>
    <t>ZF272</t>
  </si>
  <si>
    <t>FrĂ©za 7BA30</t>
  </si>
  <si>
    <t>Fréza 40 mm 9BA40</t>
  </si>
  <si>
    <t>Fréza 50 mm 9BA50</t>
  </si>
  <si>
    <t>Fréza 60 mm 9BA60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</si>
  <si>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</si>
  <si>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</si>
  <si>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</si>
  <si>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</si>
  <si>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</si>
  <si>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</si>
  <si>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spojovacĂ­ k odsĂˇvacĂ­m soupravĂˇm sterilnĂ­, trychtĂ˝Ĺ™- volnĂ˝ konec, 2 m CH bal. Ăˇ 50 ks 07.068.25.220</t>
  </si>
  <si>
    <t>Hadice spojovací k odsávacím soupravám 07.068.25.220</t>
  </si>
  <si>
    <t>Hadička spojovací HS 1,8 x 1800 mm LL DEPH free 2200 180 ND</t>
  </si>
  <si>
    <t>ZQ419</t>
  </si>
  <si>
    <t>Hrot aspirĂˇtoru Precision krĂˇtkĂ˝ TIP 1,1 mm k ultrazvukovĂ©mu disektoru SonaStar MXA-D216</t>
  </si>
  <si>
    <t>ZQ418</t>
  </si>
  <si>
    <t>Hrot aspirĂˇtoru Standard krĂˇtkĂ˝ TIP 1,9 mm k ultrazvukovĂ©mu disektoru SonaStar MXA-D212</t>
  </si>
  <si>
    <t>Hrot aspirátoru Precision krátký TIP 1,1 mm k ultrazvukovému disektoru SonaStar MXA-D216</t>
  </si>
  <si>
    <t>ZQ780</t>
  </si>
  <si>
    <t>Hrot šroubováku ke šroubům CMF 15-1196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</si>
  <si>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</si>
  <si>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</si>
  <si>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</si>
  <si>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</si>
  <si>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</si>
  <si>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</si>
  <si>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</si>
  <si>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</si>
  <si>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</si>
  <si>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</si>
  <si>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</si>
  <si>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</si>
  <si>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</si>
  <si>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</si>
  <si>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ZG276</t>
  </si>
  <si>
    <t>KuliÄŤky navigaÄŤnĂ­ bal. Ăˇ 12 ks 8801075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</si>
  <si>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</si>
  <si>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</si>
  <si>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</si>
  <si>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</si>
  <si>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</si>
  <si>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</si>
  <si>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</si>
  <si>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</si>
  <si>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</si>
  <si>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</si>
  <si>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</si>
  <si>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</si>
  <si>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</si>
  <si>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</si>
  <si>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</si>
  <si>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</si>
  <si>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</si>
  <si>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ZG702</t>
  </si>
  <si>
    <t>Ĺ roubovĂˇk pro Ĺˇrouby 3,5 hex 4,5 mm 314.270</t>
  </si>
  <si>
    <t>ZB553</t>
  </si>
  <si>
    <t>LĂˇhev redon hi-vac 400 ml-kompletnĂ­ 05.000.22.803</t>
  </si>
  <si>
    <t>Láhev redon hi-vac 400 ml-kompletní 05.000.22.803</t>
  </si>
  <si>
    <t>ZM565</t>
  </si>
  <si>
    <t>Lepidlo tkĂˇĹovĂ© 5 ml floseal 1503353</t>
  </si>
  <si>
    <t>Lepidlo tkáňové 5 ml floseal 1503353</t>
  </si>
  <si>
    <t>ZR086</t>
  </si>
  <si>
    <t>Lžička NOIR 45° krček 200 mm FD816B</t>
  </si>
  <si>
    <t>ZK304</t>
  </si>
  <si>
    <t>Miska kruhová 0,06 l výška 30 mm JG521R</t>
  </si>
  <si>
    <t>ZK305</t>
  </si>
  <si>
    <t>Miska kruhová 0,16 l výška 41 mm JG522R</t>
  </si>
  <si>
    <t>ZO930</t>
  </si>
  <si>
    <t>NĂˇdoba 100 ml PP 72/62 mm s pĹ™iloĹľenĂ˝m uzĂˇvÄ›rem bĂ­lĂ© vĂ­ÄŤko sterilnĂ­ na tekutĂ˝ materiĂˇl 75.562.105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</si>
  <si>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</si>
  <si>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</si>
  <si>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</si>
  <si>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</si>
  <si>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</si>
  <si>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</si>
  <si>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ZM822</t>
  </si>
  <si>
    <t>NĂˇstavec k vrtaÄŤce MIDAS rovnĂ˝ krĂˇtkĂ˝ spinĂˇlnĂ­ 9 cm AS09</t>
  </si>
  <si>
    <t>ZH545</t>
  </si>
  <si>
    <t>NĂˇstavec ke kraniotomu 2.4 mm AF02</t>
  </si>
  <si>
    <t>ZR687</t>
  </si>
  <si>
    <t>NĂˇstroj RF bipolĂˇrnĂ­ k systĂ©mu RIWOSpine, pro spinĂˇlnĂ­ operace, prĹŻmÄ›r 2,5 mm, prac. dĂ©lka 350 mm, 2-PIN mezinĂˇrodnĂ­ zĂˇstrÄŤka, dĂ©lka kabelu 3 m, jednorĂˇzovĂ˝, sterilnĂ­ 4993692</t>
  </si>
  <si>
    <t>Nádoba 100 ml PP 72/62 mm s přiloženým uzávěrem bílé víčko sterilní na tekutý materiál 75.562.105</t>
  </si>
  <si>
    <t>ZH808</t>
  </si>
  <si>
    <t>Nádoba na histologický mat. s pufrovaným formalínem HISTOFOR 20 ml bal. á 100 ks BFS-20</t>
  </si>
  <si>
    <t>Nádoba na kontaminovaný odpad CS 6 l pův. 077802300</t>
  </si>
  <si>
    <t>ZQ862</t>
  </si>
  <si>
    <t>Nádoba odsávací 2 l k ultrazvukovému disektoru SonaStar jednorázová CFSM5-C136</t>
  </si>
  <si>
    <t>Nástavec k vrtačce MIDAS rovný krátký spinální 9 cm AS09</t>
  </si>
  <si>
    <t>Nástavec ke kraniotomu 2.4 mm AF02</t>
  </si>
  <si>
    <t>ZR434</t>
  </si>
  <si>
    <t>NĹŻĹľky nosnĂ­ HEYMANN-KNIGHT 175 mm OK350R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</si>
  <si>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</si>
  <si>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</si>
  <si>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</si>
  <si>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</si>
  <si>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</si>
  <si>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</si>
  <si>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</si>
  <si>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</si>
  <si>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ZI879</t>
  </si>
  <si>
    <t>Odstraňovač kožních svorek Leukosan bal. á 20 ks 72615</t>
  </si>
  <si>
    <t>ZR107</t>
  </si>
  <si>
    <t>Pás operační A 215 x 15, zapínání na suchý zip 261602</t>
  </si>
  <si>
    <t>ZR108</t>
  </si>
  <si>
    <t>Pás operační B 58 x 11, zapínání na suchý zip 261600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</si>
  <si>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</si>
  <si>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</si>
  <si>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</si>
  <si>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</si>
  <si>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</si>
  <si>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</si>
  <si>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</si>
  <si>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</si>
  <si>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</si>
  <si>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</si>
  <si>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</si>
  <si>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</si>
  <si>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</si>
  <si>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</si>
  <si>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</si>
  <si>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</si>
  <si>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</si>
  <si>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</si>
  <si>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</si>
  <si>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</si>
  <si>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</si>
  <si>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</si>
  <si>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</si>
  <si>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</si>
  <si>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</si>
  <si>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</si>
  <si>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</si>
  <si>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</si>
  <si>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</si>
  <si>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</si>
  <si>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</si>
  <si>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</si>
  <si>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</si>
  <si>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</si>
  <si>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</si>
  <si>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</si>
  <si>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ZH760</t>
  </si>
  <si>
    <t>PopisovaÄŤ na kĹŻĹľi sterilnĂ­, chirurgickĂ˝, BLAYCO RQ-01, 13 cm, s jednĂ­m hrotem, gen. violeĹĄ + PVC pravĂ­tko 15 cm TCH02</t>
  </si>
  <si>
    <t>ZQ099</t>
  </si>
  <si>
    <t>Pouzdro na stimulĂˇtor TYRX  vstĹ™ebatelnĂ© antibakteriĂˇlnĂ­ 7,4 x 8,5 cm, (Minocyclin,Rifampicin) CMRM6133INT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</si>
  <si>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</si>
  <si>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</si>
  <si>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</si>
  <si>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</si>
  <si>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</si>
  <si>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ZN353</t>
  </si>
  <si>
    <t>RukojeĹĄ aktivnĂ­ elektrody se dvÄ›ma tlaÄŤĂ­tky k pĹ™Ă­stroji Aesculap dĂ©lka kabelu 4,5 m GN232</t>
  </si>
  <si>
    <t>ZQ810</t>
  </si>
  <si>
    <t>Sání úhlové, s řeznou plochou, LUER-LUCK, vnější pr. 3 mm, prac. délka 14 cm 722830</t>
  </si>
  <si>
    <t>ZR688</t>
  </si>
  <si>
    <t>Set hadicovĂ˝ k systĂ©mu RIWOSpine, pro pumpu k. ÄŤ. 2216,  20 x resterilizovatelnĂ˝ (vÄŤ. 10 ks nĂˇhr.membrĂˇn) 8171223</t>
  </si>
  <si>
    <t>ZR090</t>
  </si>
  <si>
    <t>Sonda NOIR kulička 0° 200 mm FD797B</t>
  </si>
  <si>
    <t>ZR091</t>
  </si>
  <si>
    <t>Sonda NOIR kulička 45° 200 mm FD798B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</si>
  <si>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</si>
  <si>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</si>
  <si>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</si>
  <si>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</si>
  <si>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</si>
  <si>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</si>
  <si>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ZJ840</t>
  </si>
  <si>
    <t>Svorka hemostatická HEISS tenká zahnutá 200mm BH207R</t>
  </si>
  <si>
    <t>ZA792</t>
  </si>
  <si>
    <t>Svorka ĹˇicĂ­ 16 x 3 mm michel 132 276 6016</t>
  </si>
  <si>
    <t>ZJ832</t>
  </si>
  <si>
    <t>Svorka micro - halsted zahnutá 125 mm BH109R</t>
  </si>
  <si>
    <t>Svorka šicí 16 x 3 mm michel 132 276 6016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</si>
  <si>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</si>
  <si>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</si>
  <si>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</si>
  <si>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</si>
  <si>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</si>
  <si>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</si>
  <si>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Vak drenážní sběrný lumbální  EDM 27666</t>
  </si>
  <si>
    <t>ZR126</t>
  </si>
  <si>
    <t>Váleček pod patu PROFI průměr 9, délka 15 261165</t>
  </si>
  <si>
    <t>ZF305</t>
  </si>
  <si>
    <t>VrtĂˇk 7BA20-MN</t>
  </si>
  <si>
    <t>ZK552</t>
  </si>
  <si>
    <t>VrtĂˇk codman disposable perforator 14 mm 26-1221</t>
  </si>
  <si>
    <t>ZF300</t>
  </si>
  <si>
    <t>VrtĂˇk diamantovĂ˝ 10 cm 20 mm DIAM 10BA20D</t>
  </si>
  <si>
    <t>ZJ329</t>
  </si>
  <si>
    <t>VrtĂˇk diamantovĂ˝ 10 cm 30 mm DIAM 10BA30D</t>
  </si>
  <si>
    <t>ZJ331</t>
  </si>
  <si>
    <t>VrtĂˇk diamantovĂ˝ 10 cm 40 mm 10BA40DC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</si>
  <si>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</si>
  <si>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</si>
  <si>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</si>
  <si>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</si>
  <si>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</si>
  <si>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</si>
  <si>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</si>
  <si>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</si>
  <si>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ZF270</t>
  </si>
  <si>
    <t>VrtĂˇk diamantovĂ˝ 7 cm 4 mm DIAM 7BA40D</t>
  </si>
  <si>
    <t>ZF271</t>
  </si>
  <si>
    <t>VrtĂˇk diamantovĂ˝ 7 cm 5 mm BA DIAM 7BA50D</t>
  </si>
  <si>
    <t>ZE877</t>
  </si>
  <si>
    <t>VrtĂˇk diamantovĂ˝ 7 cm 6 mm BA 7BA60</t>
  </si>
  <si>
    <t>ZF274</t>
  </si>
  <si>
    <t>VrtĂˇk diamantovĂ˝ 7 cm 6 mm BA DIAM 7BA60D</t>
  </si>
  <si>
    <t>ZE876</t>
  </si>
  <si>
    <t>VrtĂˇk do vrtaÄŤky Midas F2/8TA23S</t>
  </si>
  <si>
    <t>Vrták 7BA20-MN</t>
  </si>
  <si>
    <t>Vrták codman disposable perforator 14 mm 26-1221</t>
  </si>
  <si>
    <t>Vrták diamantový 10 cm 20 mm DIAM 10BA20D</t>
  </si>
  <si>
    <t>Vrták diamantový 10 cm 40 mm 10BA40DC</t>
  </si>
  <si>
    <t>Vrták diamantový 10 cm 50 mm DIAM 10BA50D</t>
  </si>
  <si>
    <t>Vrták diamantový 10 cm 6 mm BA DIAM 10BA60D</t>
  </si>
  <si>
    <t>Vrták diamantový 7 cm 5 mm BA DIAM 7BA50D</t>
  </si>
  <si>
    <t>Vrták diamantový 7 cm 6 mm BA 7BA60</t>
  </si>
  <si>
    <t>Vrták diamantový 7 cm 6 mm BA DIAM 7BA60D</t>
  </si>
  <si>
    <t>Vrták do vrtačky Midas F2/8TA23S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</si>
  <si>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</si>
  <si>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</si>
  <si>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</si>
  <si>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</si>
  <si>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</si>
  <si>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</si>
  <si>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</si>
  <si>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</si>
  <si>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</si>
  <si>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</si>
  <si>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</si>
  <si>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</si>
  <si>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</si>
  <si>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</si>
  <si>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</si>
  <si>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</si>
  <si>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</si>
  <si>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</si>
  <si>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</si>
  <si>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</si>
  <si>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</si>
  <si>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</si>
  <si>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</si>
  <si>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</si>
  <si>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</si>
  <si>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</si>
  <si>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Šití dafilon modrý 3/0 (2) bal. á 36 ks C0932469</t>
  </si>
  <si>
    <t>Šití dafilon modrý 3/0 (2) bal. á 36 ks C0935468</t>
  </si>
  <si>
    <t>ZJ120</t>
  </si>
  <si>
    <t>Šití ethilon bk 10-0 bal. á 12 ks W2860</t>
  </si>
  <si>
    <t>ZG882</t>
  </si>
  <si>
    <t>Šití ethilon bk 10-0 bal. á 12 ks W2870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</si>
  <si>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</si>
  <si>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</si>
  <si>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</si>
  <si>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</si>
  <si>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</si>
  <si>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</si>
  <si>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</si>
  <si>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</si>
  <si>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</si>
  <si>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</si>
  <si>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Šití silon pletený bílý 3EP bal. á 20 ks SB2057</t>
  </si>
  <si>
    <t>Šití silon pletený bílý 4EP bal. á 20 ks SB2059</t>
  </si>
  <si>
    <t>Šítí trelon černý 4/0 (1,5) 8 x 45 cm HR17 bal. á 6 ks M0790165</t>
  </si>
  <si>
    <t>Šití vicryl plus vi 2-0 bal. á 36 ks VCP9360H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</si>
  <si>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</si>
  <si>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</si>
  <si>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</si>
  <si>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</si>
  <si>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</si>
  <si>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</si>
  <si>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</si>
  <si>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</si>
  <si>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</si>
  <si>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chirurgickĂˇ 0,7 x 28 G10</t>
  </si>
  <si>
    <t>Jehla chirurgickĂˇ 0,8 x 32 G11</t>
  </si>
  <si>
    <t>Jehla chirurgickĂˇ 0,9 x 40 G9</t>
  </si>
  <si>
    <t>Jehla chirurgickĂˇ 1,0 x 45 G8</t>
  </si>
  <si>
    <t>ZF431</t>
  </si>
  <si>
    <t>Rukavice operaÄŤnĂ­ latex bez pudru chlorovanĂ© sterilnĂ­ ansell gammex PF sensitive vel. 7,5 bal. Ăˇ 50 pĂˇrĹŻ 330051075</t>
  </si>
  <si>
    <t>ZN125</t>
  </si>
  <si>
    <t>Rukavice operaÄŤnĂ­ latex bez pudru sterilnĂ­  PF ansell gammex vel.7,5 330048075</t>
  </si>
  <si>
    <t>ZP788</t>
  </si>
  <si>
    <t>Rukavice operaÄŤnĂ­ latex s pudrem sterilnĂ­ ansell gammex vel. 8,0 bal. Ăˇ 50 pĂˇrĹŻ 330047080</t>
  </si>
  <si>
    <t>ZK476</t>
  </si>
  <si>
    <t>Rukavice operaÄŤnĂ­ latex s pudrem sterilnĂ­ ansell, vasco surgical powderet vel. 7,5 6035534</t>
  </si>
  <si>
    <t>Rukavice operační latex bez pudru chlorované sterilní ansell gammex PF sensitive vel. 7,5 bal. á 50 párů 330051075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</si>
  <si>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</si>
  <si>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</si>
  <si>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</si>
  <si>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</si>
  <si>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Rukavice operační latex s pudrem sterilní ansell, vasco surgical powderet vel. 7,5 6035534</t>
  </si>
  <si>
    <t>ZO467</t>
  </si>
  <si>
    <t>Rukavice vyĹˇetĹ™ovacĂ­ nitril nesterilnĂ­ SEMPERMED Safe+ Us-Hs cytostatickĂ© prodlouĹľenĂ© 30 cm vel. M bal. Ăˇ 100 ks 34437</t>
  </si>
  <si>
    <t>Rukavice vyšetřovací nitril nesterilní SEMPERMED Safe+ Us-Hs cytostatické prodloužené 30 cm vel. M bal. á 100 ks 34437</t>
  </si>
  <si>
    <t>ZD618</t>
  </si>
  <si>
    <t>Katetr drenĂˇĹľnĂ­ komorovĂ˝ se sbÄ›rnĂ˝m vakem Exakta 27581</t>
  </si>
  <si>
    <t>ZA217</t>
  </si>
  <si>
    <t>Katetr drenĂˇĹľnĂ­ lumbĂˇlnĂ­ EDM 80 cm W/Tip 46419</t>
  </si>
  <si>
    <t>Katetr drenážní komorový se sběrným vakem Exakta 27581</t>
  </si>
  <si>
    <t>Katetr drenážní lumbální EDM 80 cm W/Tip 46419</t>
  </si>
  <si>
    <t>ZF906</t>
  </si>
  <si>
    <t>Katetr endoskopický neurobalón 7CB-D10</t>
  </si>
  <si>
    <t>ZG178</t>
  </si>
  <si>
    <t>Katetr fogarty arteriální embolektomický 60 cm, 2F 120602F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</si>
  <si>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</si>
  <si>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</si>
  <si>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</si>
  <si>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</si>
  <si>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</si>
  <si>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</si>
  <si>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</si>
  <si>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</si>
  <si>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</si>
  <si>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</si>
  <si>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</si>
  <si>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</si>
  <si>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</si>
  <si>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</si>
  <si>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ZG535</t>
  </si>
  <si>
    <t>Klip titanový pro otevřené operace M bal. 18 zásobníků á 6 ks LT300</t>
  </si>
  <si>
    <t>ZR401</t>
  </si>
  <si>
    <t>Optika AESCULAP MINOP Endoskop Ăşhel 30Â° prĹŻmÄ›r 2,7 mm dĂ©lka 180 mm PE204A</t>
  </si>
  <si>
    <t>ZI205</t>
  </si>
  <si>
    <t>Optika AESCULAP MINOP TREND, Ăşhel pohledu 0Â°, prĹŻmÄ›r 4 mm, dĂ©lka 20 cm PE487A</t>
  </si>
  <si>
    <t>ZR705</t>
  </si>
  <si>
    <t>Optika MINOP endoscope, Ăşhel pohledu 0Â°, prĹŻmÄ›r shaftu 2,7 mm, dĂ©lka shaftu 180 mm PE184A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</si>
  <si>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</si>
  <si>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</si>
  <si>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</si>
  <si>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</si>
  <si>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</si>
  <si>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</si>
  <si>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</si>
  <si>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</si>
  <si>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</si>
  <si>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</si>
  <si>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</si>
  <si>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</si>
  <si>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</si>
  <si>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</si>
  <si>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</si>
  <si>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</si>
  <si>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</si>
  <si>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</si>
  <si>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</si>
  <si>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</si>
  <si>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</si>
  <si>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</si>
  <si>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</si>
  <si>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</si>
  <si>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</si>
  <si>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</si>
  <si>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</si>
  <si>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</si>
  <si>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</si>
  <si>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</si>
  <si>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</si>
  <si>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</si>
  <si>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</si>
  <si>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</si>
  <si>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</si>
  <si>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</si>
  <si>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Hrabálek Lumír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</si>
  <si>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</si>
  <si>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</si>
  <si>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</si>
  <si>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</si>
  <si>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</si>
  <si>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</si>
  <si>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</si>
  <si>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</si>
  <si>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</si>
  <si>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</si>
  <si>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</si>
  <si>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</si>
  <si>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</si>
  <si>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</si>
  <si>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</si>
  <si>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</si>
  <si>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</si>
  <si>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</si>
  <si>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</si>
  <si>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</t>
  </si>
  <si>
    <t>0192143</t>
  </si>
  <si>
    <t>DIPROPHOS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</si>
  <si>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</si>
  <si>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</si>
  <si>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</si>
  <si>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</si>
  <si>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</si>
  <si>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</si>
  <si>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</si>
  <si>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</si>
  <si>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</si>
  <si>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</si>
  <si>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</si>
  <si>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</si>
  <si>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</si>
  <si>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</si>
  <si>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</si>
  <si>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</si>
  <si>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</si>
  <si>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</si>
  <si>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</si>
  <si>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</si>
  <si>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</si>
  <si>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</si>
  <si>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</si>
  <si>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</si>
  <si>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</si>
  <si>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</si>
  <si>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</si>
  <si>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</si>
  <si>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</si>
  <si>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</si>
  <si>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</si>
  <si>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</si>
  <si>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</si>
  <si>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</si>
  <si>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</si>
  <si>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</si>
  <si>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</si>
  <si>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</si>
  <si>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</si>
  <si>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</si>
  <si>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</si>
  <si>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</si>
  <si>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</si>
  <si>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</si>
  <si>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</si>
  <si>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</si>
  <si>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</si>
  <si>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</si>
  <si>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</si>
  <si>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</si>
  <si>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</si>
  <si>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</si>
  <si>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</si>
  <si>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</si>
  <si>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</si>
  <si>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</si>
  <si>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</si>
  <si>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</si>
  <si>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</si>
  <si>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</si>
  <si>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</si>
  <si>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</si>
  <si>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</si>
  <si>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</si>
  <si>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</si>
  <si>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</si>
  <si>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</si>
  <si>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</si>
  <si>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</si>
  <si>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</si>
  <si>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</si>
  <si>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</si>
  <si>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</si>
  <si>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</si>
  <si>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</si>
  <si>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</si>
  <si>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</si>
  <si>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</si>
  <si>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</si>
  <si>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</si>
  <si>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</si>
  <si>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</si>
  <si>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</si>
  <si>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</si>
  <si>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</si>
  <si>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</si>
  <si>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</si>
  <si>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</si>
  <si>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</si>
  <si>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</si>
  <si>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</si>
  <si>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</si>
  <si>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</si>
  <si>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</si>
  <si>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</si>
  <si>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</si>
  <si>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</si>
  <si>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</si>
  <si>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51211</t>
  </si>
  <si>
    <t>MYOTOMIE JÍCNU, HRUDNÍ PŘÍSTUP</t>
  </si>
  <si>
    <t>5F3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</si>
  <si>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</si>
  <si>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</si>
  <si>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</si>
  <si>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</si>
  <si>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</si>
  <si>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</si>
  <si>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</si>
  <si>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</si>
  <si>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</si>
  <si>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</si>
  <si>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</si>
  <si>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</si>
  <si>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</si>
  <si>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</si>
  <si>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</si>
  <si>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</si>
  <si>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5F6</t>
  </si>
  <si>
    <t>0004234</t>
  </si>
  <si>
    <t>0006480</t>
  </si>
  <si>
    <t>0008807</t>
  </si>
  <si>
    <t>0008808</t>
  </si>
  <si>
    <t>0011592</t>
  </si>
  <si>
    <t>0016600</t>
  </si>
  <si>
    <t>0046475</t>
  </si>
  <si>
    <t>0062464</t>
  </si>
  <si>
    <t>0064831</t>
  </si>
  <si>
    <t>0065989</t>
  </si>
  <si>
    <t>MYCOMAX</t>
  </si>
  <si>
    <t>0066137</t>
  </si>
  <si>
    <t>0072972</t>
  </si>
  <si>
    <t>AMOKSIKLAV 1,2 G</t>
  </si>
  <si>
    <t>0076354</t>
  </si>
  <si>
    <t>FORTUM</t>
  </si>
  <si>
    <t>0076360</t>
  </si>
  <si>
    <t>ZINACEF</t>
  </si>
  <si>
    <t>0083487</t>
  </si>
  <si>
    <t>MERONEM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</si>
  <si>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</si>
  <si>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</si>
  <si>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</si>
  <si>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</si>
  <si>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</si>
  <si>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</si>
  <si>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</si>
  <si>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</si>
  <si>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</si>
  <si>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</si>
  <si>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</si>
  <si>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</si>
  <si>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</si>
  <si>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</si>
  <si>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</si>
  <si>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</si>
  <si>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</si>
  <si>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</si>
  <si>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</si>
  <si>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</si>
  <si>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0138422</t>
  </si>
  <si>
    <t>0136083</t>
  </si>
  <si>
    <t>0201030</t>
  </si>
  <si>
    <t>0092359</t>
  </si>
  <si>
    <t>PROSTAPHLIN</t>
  </si>
  <si>
    <t>0064835</t>
  </si>
  <si>
    <t>0113453</t>
  </si>
  <si>
    <t>0129834</t>
  </si>
  <si>
    <t>0129836</t>
  </si>
  <si>
    <t>0182977</t>
  </si>
  <si>
    <t>0183926</t>
  </si>
  <si>
    <t>AZEPO</t>
  </si>
  <si>
    <t>0141263</t>
  </si>
  <si>
    <t>PIPERACILLIN/TAZOBACTAM MYLAN</t>
  </si>
  <si>
    <t>0183812</t>
  </si>
  <si>
    <t>0183817</t>
  </si>
  <si>
    <t>0203855</t>
  </si>
  <si>
    <t>0201967</t>
  </si>
  <si>
    <t>VULMIZOLIN</t>
  </si>
  <si>
    <t>0029817</t>
  </si>
  <si>
    <t>GLIOLAN</t>
  </si>
  <si>
    <t>0212531</t>
  </si>
  <si>
    <t>0136961</t>
  </si>
  <si>
    <t>TIGECYCLINE SANDOZ</t>
  </si>
  <si>
    <t>0230687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</si>
  <si>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</si>
  <si>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</si>
  <si>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</si>
  <si>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</si>
  <si>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</si>
  <si>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</si>
  <si>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</si>
  <si>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</si>
  <si>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</si>
  <si>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</si>
  <si>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</si>
  <si>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</si>
  <si>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</si>
  <si>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</si>
  <si>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</si>
  <si>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</si>
  <si>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</si>
  <si>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</si>
  <si>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</si>
  <si>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</si>
  <si>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0030647</t>
  </si>
  <si>
    <t>SÍŤKA KÝLNÍ EXTRAPER. SURGIPRO MESH NEVSTŘEBATELNÁ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</si>
  <si>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</si>
  <si>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</si>
  <si>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</si>
  <si>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</si>
  <si>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</si>
  <si>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</si>
  <si>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</si>
  <si>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</si>
  <si>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</si>
  <si>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</si>
  <si>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</si>
  <si>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</si>
  <si>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</si>
  <si>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</si>
  <si>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</si>
  <si>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</si>
  <si>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</si>
  <si>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</si>
  <si>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</si>
  <si>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</si>
  <si>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</si>
  <si>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</si>
  <si>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</si>
  <si>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</si>
  <si>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</si>
  <si>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</si>
  <si>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</si>
  <si>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</si>
  <si>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</si>
  <si>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</si>
  <si>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</si>
  <si>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</si>
  <si>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</si>
  <si>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</si>
  <si>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</si>
  <si>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</si>
  <si>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0068197</t>
  </si>
  <si>
    <t>SYSTÉM HYDROCEPHALNÍ DRENÁŽNÍ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</si>
  <si>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</si>
  <si>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</si>
  <si>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</si>
  <si>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</si>
  <si>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</si>
  <si>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</si>
  <si>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</si>
  <si>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</si>
  <si>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</si>
  <si>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</si>
  <si>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VÝPLŇ DUTINY - CHRONOS - 5CC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</si>
  <si>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</si>
  <si>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</si>
  <si>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</si>
  <si>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</si>
  <si>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</si>
  <si>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0069282</t>
  </si>
  <si>
    <t xml:space="preserve">IMPLANTÁT SPINÁLNÍ SYSTÉM AXON                    </t>
  </si>
  <si>
    <t>0069283</t>
  </si>
  <si>
    <t>0069284</t>
  </si>
  <si>
    <t>0069596</t>
  </si>
  <si>
    <t>SYSTÉM HYDROCEPHALNÍ DRENÁŽNÍ-SHUNT</t>
  </si>
  <si>
    <t>0069597</t>
  </si>
  <si>
    <t>SYSTÉM HYDROCEPHALNÍ-SHUNT;PRO-GAV -DOSPĚLÍ,SADA,V</t>
  </si>
  <si>
    <t>0069598</t>
  </si>
  <si>
    <t>0069861</t>
  </si>
  <si>
    <t>IMPLANTÁT SPINÁL.NÁHRADA MEZIOBRAT.PYRAMESH TI KRK</t>
  </si>
  <si>
    <t>NÁHR. KYČ.KL., VLOŽKA CHIRUL.PŘEVÝŠ.JAMKY SFÉR.</t>
  </si>
  <si>
    <t>0095661</t>
  </si>
  <si>
    <t>SYSTÉM ZEVNÍ DRENÁŽNÍ LIKVOROVÝ DOČASNÝ CODMAN</t>
  </si>
  <si>
    <t>0095664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</si>
  <si>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</si>
  <si>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</si>
  <si>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</si>
  <si>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</si>
  <si>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</si>
  <si>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</si>
  <si>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</si>
  <si>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</si>
  <si>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</si>
  <si>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</si>
  <si>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</si>
  <si>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</si>
  <si>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</si>
  <si>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</si>
  <si>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</si>
  <si>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0162666</t>
  </si>
  <si>
    <t>SYSTÉM HYDROCEPHALNÍ DRENÁŽNÍ - SHUNT SILVERLINE</t>
  </si>
  <si>
    <t>0163059</t>
  </si>
  <si>
    <t xml:space="preserve">IMPLANTÁT MAXILLOFACIÁLNÍ STŘEDNÍ OBLIČEJOVÁ ETÁŽ </t>
  </si>
  <si>
    <t>0163075</t>
  </si>
  <si>
    <t>Nespecifikovanř PZT</t>
  </si>
  <si>
    <t>0068668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</si>
  <si>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</si>
  <si>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</si>
  <si>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</si>
  <si>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</si>
  <si>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</si>
  <si>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</si>
  <si>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</si>
  <si>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</si>
  <si>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</si>
  <si>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</si>
  <si>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</si>
  <si>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</si>
  <si>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</si>
  <si>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</si>
  <si>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</si>
  <si>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</si>
  <si>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</si>
  <si>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</si>
  <si>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</si>
  <si>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</si>
  <si>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</si>
  <si>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</si>
  <si>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</si>
  <si>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</si>
  <si>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</si>
  <si>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</si>
  <si>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</si>
  <si>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</si>
  <si>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</si>
  <si>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</si>
  <si>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</si>
  <si>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</si>
  <si>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</si>
  <si>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</si>
  <si>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</si>
  <si>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</si>
  <si>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</si>
  <si>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</si>
  <si>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</si>
  <si>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</si>
  <si>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</si>
  <si>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</si>
  <si>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</si>
  <si>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</si>
  <si>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</si>
  <si>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</si>
  <si>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</si>
  <si>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</si>
  <si>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</si>
  <si>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</si>
  <si>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</si>
  <si>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</si>
  <si>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</si>
  <si>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</si>
  <si>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</si>
  <si>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</si>
  <si>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</si>
  <si>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</si>
  <si>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</si>
  <si>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</si>
  <si>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</si>
  <si>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</si>
  <si>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</si>
  <si>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</si>
  <si>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</si>
  <si>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</si>
  <si>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</si>
  <si>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</si>
  <si>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</si>
  <si>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</si>
  <si>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</si>
  <si>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</si>
  <si>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</si>
  <si>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</si>
  <si>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</si>
  <si>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</si>
  <si>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</si>
  <si>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</si>
  <si>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</si>
  <si>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</si>
  <si>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</si>
  <si>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</si>
  <si>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</si>
  <si>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</si>
  <si>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</si>
  <si>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</si>
  <si>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</si>
  <si>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</si>
  <si>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</si>
  <si>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</si>
  <si>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</si>
  <si>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0200016</t>
  </si>
  <si>
    <t>IMPLANTÁT SPINÁLNÍ SYSTÉM HERO KRČNÍ PŘEDNÍ PŘÍSTU</t>
  </si>
  <si>
    <t>0200014</t>
  </si>
  <si>
    <t>0200017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</si>
  <si>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</si>
  <si>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</si>
  <si>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</si>
  <si>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</si>
  <si>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</si>
  <si>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</si>
  <si>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</si>
  <si>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</si>
  <si>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</si>
  <si>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</si>
  <si>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</si>
  <si>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</si>
  <si>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</si>
  <si>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</si>
  <si>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</si>
  <si>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</si>
  <si>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</si>
  <si>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</si>
  <si>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</si>
  <si>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</si>
  <si>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</si>
  <si>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</si>
  <si>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</si>
  <si>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0161703</t>
  </si>
  <si>
    <t>IMPLANTÁT SPINÁLNÍ SYSTÉM STENOFIX INTERSPINÓZNÍ B</t>
  </si>
  <si>
    <t>0161015</t>
  </si>
  <si>
    <t>0069862</t>
  </si>
  <si>
    <t>0059073</t>
  </si>
  <si>
    <t>KLIP DOČASNÝ MOZK.ANEURYSM.FE681K..691..721..51</t>
  </si>
  <si>
    <t>0059978</t>
  </si>
  <si>
    <t>KLIPY EXTRA TITAN LT100,LT200</t>
  </si>
  <si>
    <t>0069864</t>
  </si>
  <si>
    <t>0012686</t>
  </si>
  <si>
    <t>0056063</t>
  </si>
  <si>
    <t>PROTÉZA CÉVNÍ PTFE VASCUGRAFT 01103087-88 0110</t>
  </si>
  <si>
    <t>0069863</t>
  </si>
  <si>
    <t>0059979</t>
  </si>
  <si>
    <t>KLIPY EXTRA TITAN LT300,LT400</t>
  </si>
  <si>
    <t>0083612</t>
  </si>
  <si>
    <t>IMPLANTÁT KRANIÁLNÍ FIXAČNÍ CRANIOFIX2</t>
  </si>
  <si>
    <t>0049875</t>
  </si>
  <si>
    <t>0161791</t>
  </si>
  <si>
    <t>IMPLANTÁT SPINÁLNÍ SYSTÉM CD HORIZON UNIVERZÁLNÍ H</t>
  </si>
  <si>
    <t>0114296</t>
  </si>
  <si>
    <t>NÁHRADA KOLENNÍHO KLOUBU PHYSICA KR, CR, PS, CEMEN</t>
  </si>
  <si>
    <t>0161793</t>
  </si>
  <si>
    <t>0069859</t>
  </si>
  <si>
    <t>0115255</t>
  </si>
  <si>
    <t>NÁHRADA KYČELNÍHO KLOUBU, DŘÍK NECEMENTOVANÝ TREND</t>
  </si>
  <si>
    <t>0161794</t>
  </si>
  <si>
    <t>0194210</t>
  </si>
  <si>
    <t>SYSTÉM NEUROSTIMULAČNÍ - SCS - PROCLAIM - MRI</t>
  </si>
  <si>
    <t>0115826</t>
  </si>
  <si>
    <t xml:space="preserve">IMPL.SPINÁL.SAKROILIAK. SKLOUBENÍ IFUSE MIS BOČNÍ 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</si>
  <si>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</si>
  <si>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</si>
  <si>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</si>
  <si>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</si>
  <si>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</si>
  <si>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</si>
  <si>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</si>
  <si>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</si>
  <si>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</si>
  <si>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</si>
  <si>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</si>
  <si>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</si>
  <si>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</si>
  <si>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</si>
  <si>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</si>
  <si>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</si>
  <si>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</si>
  <si>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</si>
  <si>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</si>
  <si>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</si>
  <si>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</si>
  <si>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</si>
  <si>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</si>
  <si>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</si>
  <si>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</si>
  <si>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</si>
  <si>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</si>
  <si>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</si>
  <si>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</si>
  <si>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</si>
  <si>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61153</t>
  </si>
  <si>
    <t xml:space="preserve">UZAVŘENÍ DEFEKTU NA KONČETINÁCH NEBO TRUPU KOŽNÍM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</si>
  <si>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</si>
  <si>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</si>
  <si>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</si>
  <si>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</si>
  <si>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</si>
  <si>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</si>
  <si>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</si>
  <si>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</si>
  <si>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</si>
  <si>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</si>
  <si>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</si>
  <si>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</si>
  <si>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</si>
  <si>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</si>
  <si>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</si>
  <si>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</si>
  <si>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66829</t>
  </si>
  <si>
    <t>ZAVEDENÍ PROPLACHOVÉ LAVÁŽE</t>
  </si>
  <si>
    <t>71213</t>
  </si>
  <si>
    <t>ENDOSKOPIE PARANASÁLNÍ DUTINY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</si>
  <si>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</si>
  <si>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</si>
  <si>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</si>
  <si>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</si>
  <si>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</si>
  <si>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</si>
  <si>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</si>
  <si>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</si>
  <si>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</si>
  <si>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</si>
  <si>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</si>
  <si>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</si>
  <si>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</si>
  <si>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</si>
  <si>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</si>
  <si>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</si>
  <si>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</si>
  <si>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</si>
  <si>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</si>
  <si>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</si>
  <si>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</si>
  <si>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</si>
  <si>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</si>
  <si>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</si>
  <si>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</si>
  <si>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</si>
  <si>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</si>
  <si>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</si>
  <si>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</si>
  <si>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</si>
  <si>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</si>
  <si>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</si>
  <si>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</si>
  <si>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</si>
  <si>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</si>
  <si>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</si>
  <si>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</si>
  <si>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</si>
  <si>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</si>
  <si>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</si>
  <si>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76801</t>
  </si>
  <si>
    <t>POUŽITÍ TELEVIZNÍHO ŘETĚZCE PŘI ENDOSKOPICKÉM VÝKO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</si>
  <si>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</si>
  <si>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</si>
  <si>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</si>
  <si>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</si>
  <si>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</si>
  <si>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</si>
  <si>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</si>
  <si>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</si>
  <si>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</si>
  <si>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</si>
  <si>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</si>
  <si>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</si>
  <si>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</si>
  <si>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</si>
  <si>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</si>
  <si>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</si>
  <si>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</si>
  <si>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</si>
  <si>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</si>
  <si>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</si>
  <si>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</si>
  <si>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</si>
  <si>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</si>
  <si>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</si>
  <si>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</si>
  <si>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</si>
  <si>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</si>
  <si>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</si>
  <si>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</si>
  <si>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</si>
  <si>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</si>
  <si>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</si>
  <si>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</si>
  <si>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</si>
  <si>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</si>
  <si>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</si>
  <si>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</si>
  <si>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</si>
  <si>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</si>
  <si>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</si>
  <si>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</si>
  <si>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</si>
  <si>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</si>
  <si>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</si>
  <si>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</si>
  <si>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</si>
  <si>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</si>
  <si>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</si>
  <si>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</si>
  <si>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</si>
  <si>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</si>
  <si>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</si>
  <si>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</si>
  <si>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</si>
  <si>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</si>
  <si>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</si>
  <si>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</si>
  <si>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</si>
  <si>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</si>
  <si>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</si>
  <si>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</si>
  <si>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</si>
  <si>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</si>
  <si>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</si>
  <si>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</si>
  <si>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</si>
  <si>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</si>
  <si>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</si>
  <si>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</si>
  <si>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</si>
  <si>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</si>
  <si>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</si>
  <si>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</si>
  <si>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</si>
  <si>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</si>
  <si>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</si>
  <si>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</si>
  <si>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</si>
  <si>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</si>
  <si>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</si>
  <si>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</si>
  <si>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</si>
  <si>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</si>
  <si>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</si>
  <si>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</si>
  <si>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</si>
  <si>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</si>
  <si>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</si>
  <si>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56253</t>
  </si>
  <si>
    <t>0003708</t>
  </si>
  <si>
    <t>0020605</t>
  </si>
  <si>
    <t>COLOMYCIN INJEKCE 1 000 000 MEZINÁRODNÍCH JEDNOTEK</t>
  </si>
  <si>
    <t>0026127</t>
  </si>
  <si>
    <t>OFLOXIN</t>
  </si>
  <si>
    <t>0076353</t>
  </si>
  <si>
    <t>0083417</t>
  </si>
  <si>
    <t>0092290</t>
  </si>
  <si>
    <t>EDICIN</t>
  </si>
  <si>
    <t>0094155</t>
  </si>
  <si>
    <t>ABAKTAL</t>
  </si>
  <si>
    <t>0121238</t>
  </si>
  <si>
    <t>CEFTRIAXON KABI</t>
  </si>
  <si>
    <t>0121240</t>
  </si>
  <si>
    <t>0131654</t>
  </si>
  <si>
    <t>CEFTAZIDIM KABI</t>
  </si>
  <si>
    <t>0131656</t>
  </si>
  <si>
    <t>0142077</t>
  </si>
  <si>
    <t>TIENAM 500 MG/500 MG I.V.</t>
  </si>
  <si>
    <t>0156258</t>
  </si>
  <si>
    <t>0500720</t>
  </si>
  <si>
    <t>MYCAMINE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</si>
  <si>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</si>
  <si>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</si>
  <si>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</si>
  <si>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</si>
  <si>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</si>
  <si>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</si>
  <si>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</si>
  <si>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0195147</t>
  </si>
  <si>
    <t>0216183</t>
  </si>
  <si>
    <t>0216704</t>
  </si>
  <si>
    <t>LINEZOLID KABI</t>
  </si>
  <si>
    <t>0230686</t>
  </si>
  <si>
    <t>0218400</t>
  </si>
  <si>
    <t>0242332</t>
  </si>
  <si>
    <t>0007905</t>
  </si>
  <si>
    <t>Erytrocyty z odběru plné krve</t>
  </si>
  <si>
    <t>0007963</t>
  </si>
  <si>
    <t>Erytrocyty z aferézy</t>
  </si>
  <si>
    <t>0407942</t>
  </si>
  <si>
    <t>Poíplatek za ozáoení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</si>
  <si>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</si>
  <si>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</si>
  <si>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</si>
  <si>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</si>
  <si>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</si>
  <si>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</si>
  <si>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</si>
  <si>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</si>
  <si>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</si>
  <si>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</si>
  <si>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0054513</t>
  </si>
  <si>
    <t>0054517</t>
  </si>
  <si>
    <t>0067017</t>
  </si>
  <si>
    <t xml:space="preserve">IMPLANTÁT SPINÁLNÍ SYSTÉM CERVIFIX                </t>
  </si>
  <si>
    <t>0067020</t>
  </si>
  <si>
    <t>0069500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</si>
  <si>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</si>
  <si>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</si>
  <si>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</si>
  <si>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</si>
  <si>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</si>
  <si>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</si>
  <si>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</si>
  <si>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</si>
  <si>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</si>
  <si>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</si>
  <si>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</si>
  <si>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</si>
  <si>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0096309</t>
  </si>
  <si>
    <t xml:space="preserve">IMPLANTÁT SPINÁLNÍ SYSTÉM EXPEDIUM                </t>
  </si>
  <si>
    <t>0162667</t>
  </si>
  <si>
    <t>0163241</t>
  </si>
  <si>
    <t>0163243</t>
  </si>
  <si>
    <t>0163249</t>
  </si>
  <si>
    <t>0163251</t>
  </si>
  <si>
    <t>0013054</t>
  </si>
  <si>
    <t>STAPLER KOŽNÍ, 35 NEREZ.OCEL. NÁPLNÍ PMW35,PMR35</t>
  </si>
  <si>
    <t>0048652</t>
  </si>
  <si>
    <t>0068204</t>
  </si>
  <si>
    <t>0082141</t>
  </si>
  <si>
    <t>NPWT-RENASYS F PŘEVAZOVÝ SET MALÝ S</t>
  </si>
  <si>
    <t>0193162</t>
  </si>
  <si>
    <t>IMPLANTÁT KRANIOFACIÁLNÍ ,  LE FORTE SYSTÉM</t>
  </si>
  <si>
    <t>0066966</t>
  </si>
  <si>
    <t>0043968</t>
  </si>
  <si>
    <t>0002263</t>
  </si>
  <si>
    <t>FIXÁTOR ZEVNÍ JEDNOROVINNÝ TUBULÁRNÍ,SYNTHES KOSTI</t>
  </si>
  <si>
    <t>0163034</t>
  </si>
  <si>
    <t>IMPLANTÁT MANDIBULÁRNÍ DOLNÍ ČELIST SYNTHES</t>
  </si>
  <si>
    <t>0142062</t>
  </si>
  <si>
    <t>0114455</t>
  </si>
  <si>
    <t>IMPL. SPINÁL STABIL.SYSTÉM VIRAGE OCT OKCIPITÁL.KR</t>
  </si>
  <si>
    <t>0114453</t>
  </si>
  <si>
    <t>IMPL.SPINÁL.STABIL.SYSTÉM VIRAGE OCT OKCIPITÁL.KRČ</t>
  </si>
  <si>
    <t>0142096</t>
  </si>
  <si>
    <t>0142127</t>
  </si>
  <si>
    <t>0142097</t>
  </si>
  <si>
    <t>0142102</t>
  </si>
  <si>
    <t>0067878</t>
  </si>
  <si>
    <t>0059128</t>
  </si>
  <si>
    <t>KLIP PERMANENTNÍ MOZKOVÝ ANEURYSMATICKÝ FE780K</t>
  </si>
  <si>
    <t>0107484</t>
  </si>
  <si>
    <t>DLAHA LCP HUMERUS DISTÁLNÍ MALÝ FRAGMNENT OCEL TIT</t>
  </si>
  <si>
    <t>0068191</t>
  </si>
  <si>
    <t>0043986</t>
  </si>
  <si>
    <t>0043985</t>
  </si>
  <si>
    <t>0059115</t>
  </si>
  <si>
    <t>KLIP PERMANENTNÍ MOZKOVÝ ANEURYSMATICKÝ FE762K</t>
  </si>
  <si>
    <t>0049876</t>
  </si>
  <si>
    <t>0161011</t>
  </si>
  <si>
    <t>0163279</t>
  </si>
  <si>
    <t>IMPLANTÁT MANDIBULÁRNÍ LA FÓRTE SYSTÉM</t>
  </si>
  <si>
    <t>0068192</t>
  </si>
  <si>
    <t>0048656</t>
  </si>
  <si>
    <t>PROSTŘEDEK HEMOSTATICKÝ - SURGICEL NU-KNIT</t>
  </si>
  <si>
    <t>00651</t>
  </si>
  <si>
    <t>OD TYPU 51 - PRO NEMOCNICE TYPU 3, (KATEGORIE 6) -</t>
  </si>
  <si>
    <t>00655</t>
  </si>
  <si>
    <t>OD TYPU 55 - PRO NEMOCNICE TYPU 3, (KATEGORIE 6) -</t>
  </si>
  <si>
    <t>04830</t>
  </si>
  <si>
    <t>SUTURA RÁNY SLIZNICE DO 5 CM, 1 VRSTVA</t>
  </si>
  <si>
    <t>04860</t>
  </si>
  <si>
    <t>IMOBILIZACE ČELISTÍ</t>
  </si>
  <si>
    <t>51819</t>
  </si>
  <si>
    <t>OŠETŘENÍ A OBVAZ ROZSÁHLÉ RÁNY V CELKOVÉ ANESTEZII</t>
  </si>
  <si>
    <t>61147</t>
  </si>
  <si>
    <t>UZAVŘENÍ DEFEKTU KOŽNÍM LALOKEM MÍSTNÍM DO 10 CM^2</t>
  </si>
  <si>
    <t>65219</t>
  </si>
  <si>
    <t>KOMPLEXNÍ OŠETŘENÍ VĚTŠÍCH OBLIČEJOVÝCH DEFEKTŮ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</si>
  <si>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</si>
  <si>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</si>
  <si>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</si>
  <si>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</si>
  <si>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</si>
  <si>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</si>
  <si>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</si>
  <si>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</si>
  <si>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</si>
  <si>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</si>
  <si>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</si>
  <si>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</si>
  <si>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</si>
  <si>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</si>
  <si>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</si>
  <si>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65211</t>
  </si>
  <si>
    <t>OŠETŘENÍ ZLOMENINY ČELISTI DESTIČKOVOU ŠROUBOVANOU</t>
  </si>
  <si>
    <t>65215</t>
  </si>
  <si>
    <t>DENTÁLNÍ DRÁTĚNÁ DLAHA Z VOLNÉ RUKY - JEDNA ČELIST</t>
  </si>
  <si>
    <t>61111</t>
  </si>
  <si>
    <t>PRIMÁRNÍ OŠETŘENÍ TRAUMATICKÉ TETOVÁŽE Á 20 MIN.</t>
  </si>
  <si>
    <t>91993</t>
  </si>
  <si>
    <t>(DRG) KLINICKÉ STADIUM ZHOUBNÉHO NOVOTVARU III</t>
  </si>
  <si>
    <t>6F1</t>
  </si>
  <si>
    <t>61151</t>
  </si>
  <si>
    <t>UZAVŘENÍ DEFEKTU KOŽNÍM LALOKEM MÍSTNÍM NAD 20 CM^</t>
  </si>
  <si>
    <t>6F5</t>
  </si>
  <si>
    <t>04410</t>
  </si>
  <si>
    <t>INJEKČNÍ  ANESTESIE</t>
  </si>
  <si>
    <t>71653</t>
  </si>
  <si>
    <t>ZAVŘENÁ REPOZICE FRAKTURY KŮSTEK NOSNÍCH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</si>
  <si>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</si>
  <si>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</si>
  <si>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</si>
  <si>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</si>
  <si>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</si>
  <si>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</si>
  <si>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</si>
  <si>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</si>
  <si>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ARTROSKOPIE</t>
  </si>
  <si>
    <t>66133</t>
  </si>
  <si>
    <t>UDRŽOVÁNÍ PROPLACHOVÉ LAVÁŽE ZA JEDEN DEN</t>
  </si>
  <si>
    <t>66839</t>
  </si>
  <si>
    <t>EXSTIRPACE NÁDORU MĚKKÝCH TKÁNÍ - POVRCHOVĚ ULOŽEN</t>
  </si>
  <si>
    <t>66893</t>
  </si>
  <si>
    <t>PUNKČNÍ BIOPSIE KOSTI NEBO KLOUBU</t>
  </si>
  <si>
    <t>66815</t>
  </si>
  <si>
    <t>AUTOGENNÍ ŠTĚP</t>
  </si>
  <si>
    <t>66827</t>
  </si>
  <si>
    <t>ZAVEDENÍ EXTENZE - SKELETÁLNÍ TRAKCE</t>
  </si>
  <si>
    <t>66915</t>
  </si>
  <si>
    <t>DEKOMPRESE FASCIÁLNÍHO LOŽE</t>
  </si>
  <si>
    <t>7F1</t>
  </si>
  <si>
    <t>71022</t>
  </si>
  <si>
    <t>CÍLENÉ VYŠETŘENÍ OTORINOLARYNGOLOGEM</t>
  </si>
  <si>
    <t>71313</t>
  </si>
  <si>
    <t>NEPŘÍMÁ LARYNGOSKOPIE ZVĚTŠOVACÍ ENDOSKOPICKOU OPT</t>
  </si>
  <si>
    <t>71641</t>
  </si>
  <si>
    <t>SUBMUKÓZNÍ RESEKCE NOSNÍ PŘEPÁŽKY</t>
  </si>
  <si>
    <t>71651</t>
  </si>
  <si>
    <t>SEPTOPLASTIKA</t>
  </si>
  <si>
    <t>71681</t>
  </si>
  <si>
    <t>SFENOIDOTOMIE</t>
  </si>
  <si>
    <t>71635</t>
  </si>
  <si>
    <t>MUKOTOMIE NEBO KONCHEKTOMIE</t>
  </si>
  <si>
    <t>71840</t>
  </si>
  <si>
    <t>ENDONASÁLNÍ REKONSTRUKČNÍ OPERACE PŘI LIKVOREE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</si>
  <si>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</si>
  <si>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</si>
  <si>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</si>
  <si>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</si>
  <si>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</si>
  <si>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</si>
  <si>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</si>
  <si>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</si>
  <si>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</si>
  <si>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</si>
  <si>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</si>
  <si>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</si>
  <si>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</si>
  <si>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</si>
  <si>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</si>
  <si>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</si>
  <si>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</si>
  <si>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</si>
  <si>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</si>
  <si>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</si>
  <si>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</si>
  <si>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</si>
  <si>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</si>
  <si>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</si>
  <si>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</si>
  <si>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</si>
  <si>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</si>
  <si>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</si>
  <si>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</si>
  <si>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</si>
  <si>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</si>
  <si>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</si>
  <si>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</si>
  <si>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</si>
  <si>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</si>
  <si>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</si>
  <si>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</si>
  <si>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</si>
  <si>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</si>
  <si>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</si>
  <si>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</si>
  <si>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</si>
  <si>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</si>
  <si>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</si>
  <si>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</si>
  <si>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</si>
  <si>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</si>
  <si>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</si>
  <si>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</si>
  <si>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</si>
  <si>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</si>
  <si>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</si>
  <si>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</si>
  <si>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</si>
  <si>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</si>
  <si>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</si>
  <si>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</si>
  <si>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</si>
  <si>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</si>
  <si>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</si>
  <si>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</si>
  <si>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</si>
  <si>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</si>
  <si>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</si>
  <si>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</si>
  <si>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</si>
  <si>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</si>
  <si>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</si>
  <si>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</si>
  <si>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</si>
  <si>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</si>
  <si>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</si>
  <si>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</si>
  <si>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</si>
  <si>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</si>
  <si>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01063</t>
  </si>
  <si>
    <t xml:space="preserve">JINÉ VÝKONY PŘI ONEMOCNĚNÍCH A PORUCHÁCH NERVOVÉHO SYSTÉMU S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</si>
  <si>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</si>
  <si>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</si>
  <si>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</si>
  <si>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</si>
  <si>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</si>
  <si>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</si>
  <si>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</si>
  <si>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</si>
  <si>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</si>
  <si>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</si>
  <si>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</si>
  <si>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</si>
  <si>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</si>
  <si>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</si>
  <si>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</si>
  <si>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</si>
  <si>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</si>
  <si>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</si>
  <si>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</si>
  <si>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</si>
  <si>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</si>
  <si>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</si>
  <si>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</si>
  <si>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</si>
  <si>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</si>
  <si>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</si>
  <si>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</si>
  <si>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</si>
  <si>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</si>
  <si>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</si>
  <si>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</si>
  <si>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</si>
  <si>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</si>
  <si>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</si>
  <si>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</si>
  <si>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</si>
  <si>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</si>
  <si>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</si>
  <si>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</si>
  <si>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</si>
  <si>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</si>
  <si>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05053</t>
  </si>
  <si>
    <t xml:space="preserve">KORONÁRNÍ BYPASS SE SRDEČNÍ KATETRIZACÍ S MCC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</si>
  <si>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</si>
  <si>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</si>
  <si>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</si>
  <si>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</si>
  <si>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</si>
  <si>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</si>
  <si>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</si>
  <si>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</si>
  <si>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</si>
  <si>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</si>
  <si>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</si>
  <si>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</si>
  <si>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</si>
  <si>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</si>
  <si>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</si>
  <si>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</si>
  <si>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</si>
  <si>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</si>
  <si>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</si>
  <si>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</si>
  <si>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</si>
  <si>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</si>
  <si>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</si>
  <si>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</si>
  <si>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</si>
  <si>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</si>
  <si>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</si>
  <si>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</si>
  <si>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</si>
  <si>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</si>
  <si>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</si>
  <si>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</si>
  <si>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</si>
  <si>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</si>
  <si>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</si>
  <si>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</si>
  <si>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</si>
  <si>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</si>
  <si>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</si>
  <si>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</si>
  <si>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</si>
  <si>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</si>
  <si>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</si>
  <si>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</si>
  <si>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</si>
  <si>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</si>
  <si>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</si>
  <si>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</si>
  <si>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</si>
  <si>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</si>
  <si>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</si>
  <si>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</si>
  <si>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</si>
  <si>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</si>
  <si>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</si>
  <si>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</si>
  <si>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</si>
  <si>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</si>
  <si>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</si>
  <si>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</si>
  <si>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</si>
  <si>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</si>
  <si>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</si>
  <si>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</si>
  <si>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</si>
  <si>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</si>
  <si>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</si>
  <si>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</si>
  <si>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</si>
  <si>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</si>
  <si>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</si>
  <si>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</si>
  <si>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</si>
  <si>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</si>
  <si>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</si>
  <si>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</si>
  <si>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</si>
  <si>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</si>
  <si>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</si>
  <si>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</si>
  <si>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</si>
  <si>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</si>
  <si>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</si>
  <si>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</si>
  <si>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</si>
  <si>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</si>
  <si>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</si>
  <si>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</si>
  <si>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</si>
  <si>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</si>
  <si>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</si>
  <si>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</si>
  <si>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</si>
  <si>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</si>
  <si>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</si>
  <si>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</si>
  <si>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</si>
  <si>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</si>
  <si>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</si>
  <si>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</si>
  <si>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</si>
  <si>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</si>
  <si>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</si>
  <si>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</si>
  <si>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</si>
  <si>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</si>
  <si>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</si>
  <si>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</si>
  <si>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</si>
  <si>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</si>
  <si>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</si>
  <si>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</si>
  <si>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</si>
  <si>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</si>
  <si>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</si>
  <si>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</si>
  <si>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0002099</t>
  </si>
  <si>
    <t>18F-FLT inj.</t>
  </si>
  <si>
    <t>47353</t>
  </si>
  <si>
    <t>POZITRONOVÁ EMISNÍ TOMOGRAFIE (PET) LIMITOVANÉ OBL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</si>
  <si>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</si>
  <si>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</si>
  <si>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</si>
  <si>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</si>
  <si>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</si>
  <si>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</si>
  <si>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</si>
  <si>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</si>
  <si>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</si>
  <si>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</si>
  <si>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</si>
  <si>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</si>
  <si>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</si>
  <si>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</si>
  <si>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</si>
  <si>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</si>
  <si>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</si>
  <si>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</si>
  <si>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</si>
  <si>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</si>
  <si>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</si>
  <si>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</si>
  <si>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</si>
  <si>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</si>
  <si>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</si>
  <si>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</si>
  <si>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</si>
  <si>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</si>
  <si>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</si>
  <si>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</si>
  <si>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</si>
  <si>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</si>
  <si>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</si>
  <si>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</si>
  <si>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</si>
  <si>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</si>
  <si>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</si>
  <si>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</si>
  <si>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</si>
  <si>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</si>
  <si>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</si>
  <si>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</si>
  <si>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</si>
  <si>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</si>
  <si>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</si>
  <si>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</si>
  <si>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</si>
  <si>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</si>
  <si>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</si>
  <si>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</si>
  <si>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</si>
  <si>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</si>
  <si>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</si>
  <si>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</si>
  <si>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</si>
  <si>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</si>
  <si>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</si>
  <si>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</si>
  <si>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</si>
  <si>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</si>
  <si>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</si>
  <si>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</si>
  <si>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</si>
  <si>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</si>
  <si>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</si>
  <si>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</si>
  <si>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</si>
  <si>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</si>
  <si>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</si>
  <si>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</si>
  <si>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</si>
  <si>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</si>
  <si>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</si>
  <si>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</si>
  <si>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</si>
  <si>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</si>
  <si>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</si>
  <si>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</si>
  <si>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</si>
  <si>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</si>
  <si>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</si>
  <si>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</si>
  <si>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</si>
  <si>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</si>
  <si>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</si>
  <si>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</si>
  <si>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</si>
  <si>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</si>
  <si>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</si>
  <si>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</si>
  <si>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</si>
  <si>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</si>
  <si>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</si>
  <si>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</si>
  <si>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</si>
  <si>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</si>
  <si>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</si>
  <si>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</si>
  <si>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</si>
  <si>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</si>
  <si>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</si>
  <si>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</si>
  <si>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</si>
  <si>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</si>
  <si>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</si>
  <si>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</si>
  <si>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</si>
  <si>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</si>
  <si>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</si>
  <si>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</si>
  <si>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</si>
  <si>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</si>
  <si>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</si>
  <si>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</si>
  <si>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</si>
  <si>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</si>
  <si>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</si>
  <si>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</si>
  <si>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</si>
  <si>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</si>
  <si>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</si>
  <si>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</si>
  <si>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</si>
  <si>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</si>
  <si>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</si>
  <si>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</si>
  <si>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</si>
  <si>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</si>
  <si>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</si>
  <si>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</si>
  <si>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</si>
  <si>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</si>
  <si>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</si>
  <si>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</si>
  <si>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</si>
  <si>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</si>
  <si>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</si>
  <si>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</si>
  <si>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</si>
  <si>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</si>
  <si>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</si>
  <si>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</si>
  <si>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</si>
  <si>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</si>
  <si>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</si>
  <si>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</si>
  <si>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</si>
  <si>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</si>
  <si>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</si>
  <si>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</si>
  <si>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</si>
  <si>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</si>
  <si>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</si>
  <si>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</si>
  <si>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</si>
  <si>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</si>
  <si>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</si>
  <si>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</si>
  <si>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</si>
  <si>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</si>
  <si>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</si>
  <si>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</si>
  <si>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</si>
  <si>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</si>
  <si>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</si>
  <si>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</si>
  <si>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</si>
  <si>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</si>
  <si>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</si>
  <si>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</si>
  <si>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</si>
  <si>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</si>
  <si>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</si>
  <si>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</si>
  <si>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</si>
  <si>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</si>
  <si>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</si>
  <si>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</si>
  <si>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</si>
  <si>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</si>
  <si>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</si>
  <si>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</si>
  <si>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</si>
  <si>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</si>
  <si>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</si>
  <si>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</si>
  <si>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</si>
  <si>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</si>
  <si>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</si>
  <si>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</si>
  <si>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</si>
  <si>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</si>
  <si>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</si>
  <si>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</si>
  <si>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</si>
  <si>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</si>
  <si>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</si>
  <si>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</si>
  <si>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</si>
  <si>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</si>
  <si>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</si>
  <si>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</si>
  <si>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</si>
  <si>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</si>
  <si>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</si>
  <si>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</si>
  <si>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</si>
  <si>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</si>
  <si>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</si>
  <si>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</si>
  <si>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</si>
  <si>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</si>
  <si>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</si>
  <si>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</si>
  <si>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</si>
  <si>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</si>
  <si>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</si>
  <si>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</si>
  <si>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</si>
  <si>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</si>
  <si>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</si>
  <si>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</si>
  <si>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</si>
  <si>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</si>
  <si>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</si>
  <si>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</si>
  <si>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</si>
  <si>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</si>
  <si>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</si>
  <si>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</si>
  <si>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</si>
  <si>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</si>
  <si>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</si>
  <si>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</si>
  <si>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</si>
  <si>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</si>
  <si>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</si>
  <si>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</si>
  <si>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</si>
  <si>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</si>
  <si>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</si>
  <si>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</si>
  <si>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</si>
  <si>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</si>
  <si>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</si>
  <si>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</si>
  <si>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</si>
  <si>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</si>
  <si>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</si>
  <si>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</si>
  <si>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</si>
  <si>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</si>
  <si>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</si>
  <si>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</si>
  <si>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</si>
  <si>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</si>
  <si>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</si>
  <si>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</si>
  <si>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</si>
  <si>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</si>
  <si>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</si>
  <si>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</si>
  <si>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</si>
  <si>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</si>
  <si>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</si>
  <si>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</si>
  <si>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</si>
  <si>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</si>
  <si>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</si>
  <si>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</si>
  <si>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</si>
  <si>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</si>
  <si>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</si>
  <si>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</si>
  <si>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</si>
  <si>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</si>
  <si>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</si>
  <si>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</si>
  <si>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</si>
  <si>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</si>
  <si>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</si>
  <si>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</si>
  <si>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</si>
  <si>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</si>
  <si>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</si>
  <si>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</si>
  <si>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</si>
  <si>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</si>
  <si>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</si>
  <si>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</si>
  <si>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</si>
  <si>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</si>
  <si>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</si>
  <si>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</si>
  <si>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</si>
  <si>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</si>
  <si>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</si>
  <si>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</si>
  <si>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</si>
  <si>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</si>
  <si>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</si>
  <si>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</si>
  <si>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</si>
  <si>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</si>
  <si>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</si>
  <si>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</si>
  <si>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</si>
  <si>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</si>
  <si>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</si>
  <si>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</si>
  <si>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</si>
  <si>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</si>
  <si>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</si>
  <si>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</si>
  <si>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</si>
  <si>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</si>
  <si>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</si>
  <si>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</si>
  <si>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</si>
  <si>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</si>
  <si>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</si>
  <si>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</si>
  <si>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</si>
  <si>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</si>
  <si>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</si>
  <si>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</si>
  <si>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</si>
  <si>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</si>
  <si>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</si>
  <si>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</si>
  <si>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</si>
  <si>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</si>
  <si>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</si>
  <si>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</si>
  <si>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</si>
  <si>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</si>
  <si>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</si>
  <si>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</si>
  <si>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</si>
  <si>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</si>
  <si>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</si>
  <si>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</si>
  <si>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</si>
  <si>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</si>
  <si>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</si>
  <si>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</si>
  <si>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</si>
  <si>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</si>
  <si>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</si>
  <si>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</si>
  <si>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</si>
  <si>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</si>
  <si>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</si>
  <si>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</si>
  <si>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</si>
  <si>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</si>
  <si>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</si>
  <si>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</si>
  <si>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</si>
  <si>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</si>
  <si>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</si>
  <si>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</si>
  <si>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</si>
  <si>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</si>
  <si>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</si>
  <si>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</si>
  <si>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</si>
  <si>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</si>
  <si>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</si>
  <si>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</si>
  <si>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</si>
  <si>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</si>
  <si>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</si>
  <si>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</si>
  <si>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</si>
  <si>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</si>
  <si>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</si>
  <si>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</si>
  <si>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</si>
  <si>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</si>
  <si>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</si>
  <si>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</si>
  <si>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</si>
  <si>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</si>
  <si>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</si>
  <si>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</si>
  <si>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</si>
  <si>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</si>
  <si>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</si>
  <si>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</si>
  <si>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</si>
  <si>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</si>
  <si>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</si>
  <si>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</si>
  <si>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</si>
  <si>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</si>
  <si>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</si>
  <si>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</si>
  <si>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</si>
  <si>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</si>
  <si>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</si>
  <si>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</si>
  <si>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</si>
  <si>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</si>
  <si>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</si>
  <si>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</si>
  <si>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</si>
  <si>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</si>
  <si>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</si>
  <si>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</si>
  <si>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</si>
  <si>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</si>
  <si>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</si>
  <si>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</si>
  <si>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</si>
  <si>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</si>
  <si>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</si>
  <si>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</si>
  <si>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</si>
  <si>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</si>
  <si>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</si>
  <si>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</si>
  <si>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</si>
  <si>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</si>
  <si>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</si>
  <si>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</si>
  <si>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</si>
  <si>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</si>
  <si>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</si>
  <si>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</si>
  <si>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</si>
  <si>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</si>
  <si>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</si>
  <si>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</si>
  <si>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</si>
  <si>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</si>
  <si>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</si>
  <si>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</si>
  <si>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</si>
  <si>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0059986</t>
  </si>
  <si>
    <t>SYSTÉM BALÓN UZÁVĚROVÝ EQUINOX 104-4011..104-4470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</si>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</sst>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0.32678101762967982</c:v>
                </c:pt>
                <c:pt idx="1">
                  <c:v>1.0162772448381168</c:v>
                </c:pt>
                <c:pt idx="2">
                  <c:v>0.95770364250915829</c:v>
                </c:pt>
                <c:pt idx="3">
                  <c:v>0.91832355085940032</c:v>
                </c:pt>
                <c:pt idx="4">
                  <c:v>0.94826996500075844</c:v>
                </c:pt>
                <c:pt idx="5">
                  <c:v>0.97272683137774674</c:v>
                </c:pt>
                <c:pt idx="6">
                  <c:v>0.95817551368266296</c:v>
                </c:pt>
                <c:pt idx="7">
                  <c:v>0.98733659049225486</c:v>
                </c:pt>
                <c:pt idx="8">
                  <c:v>1.0139649983750609</c:v>
                </c:pt>
                <c:pt idx="9">
                  <c:v>1.0089998375843676</c:v>
                </c:pt>
                <c:pt idx="10">
                  <c:v>0.96639814531547641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0.97970520123980032</c:v>
                </c:pt>
                <c:pt idx="1">
                  <c:v>0.97970520123980032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  <c:pt idx="3">
                  <c:v>0.71604938271604934</c:v>
                </c:pt>
                <c:pt idx="4">
                  <c:v>0.7137404580152672</c:v>
                </c:pt>
                <c:pt idx="5">
                  <c:v>0.71125680011159154</c:v>
                </c:pt>
                <c:pt idx="6">
                  <c:v>0.7072407986528747</c:v>
                </c:pt>
                <c:pt idx="7">
                  <c:v>0.70366925064599484</c:v>
                </c:pt>
                <c:pt idx="8">
                  <c:v>0.7059626763768776</c:v>
                </c:pt>
                <c:pt idx="9">
                  <c:v>0.70810328028580705</c:v>
                </c:pt>
                <c:pt idx="10">
                  <c:v>0.70484645611992436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2" tableBorderDxfId="11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8" totalsRowShown="0">
  <autoFilter ref="C3:S16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2052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2526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2527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2540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4330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4360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4370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4447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4448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5246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5420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6188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D660C37-94EF-4851-A8F5-8CBF721D6FA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151180.1040379972</v>
      </c>
      <c r="D4" s="280">
        <f ca="1">IF(ISERROR(VLOOKUP("Náklady celkem",INDIRECT("HI!$A:$G"),5,0)),0,VLOOKUP("Náklady celkem",INDIRECT("HI!$A:$G"),5,0))</f>
        <v>160018.7439200001</v>
      </c>
      <c r="E4" s="281">
        <f ca="1">IF(C4=0,0,D4/C4)</f>
        <v>1.0584643061217991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6351.908674285889</v>
      </c>
      <c r="D7" s="288">
        <f>IF(ISERROR(HI!E5),"",HI!E5)</f>
        <v>6584.9574100000027</v>
      </c>
      <c r="E7" s="285">
        <f t="shared" ref="E7:E15" si="0">IF(C7=0,0,D7/C7)</f>
        <v>1.0366895602037782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0.82967333987819003</v>
      </c>
      <c r="E8" s="285">
        <f t="shared" si="0"/>
        <v>0.92185926653132222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0.18631235154394299</v>
      </c>
      <c r="E9" s="285">
        <f>IF(C9=0,0,D9/C9)</f>
        <v>0.62104117181314333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0.86189909626136862</v>
      </c>
      <c r="E11" s="285">
        <f t="shared" si="0"/>
        <v>1.4364984937689478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0.74838195908285043</v>
      </c>
      <c r="E12" s="285">
        <f t="shared" si="0"/>
        <v>0.93547744885356299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58849.577330261229</v>
      </c>
      <c r="D15" s="288">
        <f>IF(ISERROR(HI!E6),"",HI!E6)</f>
        <v>60095.487070000003</v>
      </c>
      <c r="E15" s="285">
        <f t="shared" si="0"/>
        <v>1.0211710907071903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70665.787777587888</v>
      </c>
      <c r="D16" s="284">
        <f ca="1">IF(ISERROR(VLOOKUP("Osobní náklady (Kč) *",INDIRECT("HI!$A:$G"),5,0)),0,VLOOKUP("Osobní náklady (Kč) *",INDIRECT("HI!$A:$G"),5,0))</f>
        <v>74999.427450000003</v>
      </c>
      <c r="E16" s="285">
        <f ca="1">IF(C16=0,0,D16/C16)</f>
        <v>1.0613258524202933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148111.93424999999</v>
      </c>
      <c r="D18" s="303">
        <f ca="1">IF(ISERROR(VLOOKUP("Výnosy celkem",INDIRECT("HI!$A:$G"),5,0)),0,VLOOKUP("Výnosy celkem",INDIRECT("HI!$A:$G"),5,0))</f>
        <v>154641.81748</v>
      </c>
      <c r="E18" s="304">
        <f t="shared" ref="E18:E31" ca="1" si="1">IF(C18=0,0,D18/C18)</f>
        <v>1.0440874887163254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2330.0842500000003</v>
      </c>
      <c r="D19" s="284">
        <f ca="1">IF(ISERROR(VLOOKUP("Ambulance *",INDIRECT("HI!$A:$G"),5,0)),0,VLOOKUP("Ambulance *",INDIRECT("HI!$A:$G"),5,0))</f>
        <v>2225.1374800000017</v>
      </c>
      <c r="E19" s="285">
        <f t="shared" ca="1" si="1"/>
        <v>0.95496009639994839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0.95496009639994839</v>
      </c>
      <c r="E20" s="285">
        <f t="shared" si="1"/>
        <v>0.95496009639994839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0.95496009639994817</v>
      </c>
      <c r="E21" s="285">
        <f t="shared" si="1"/>
        <v>0.95496009639994817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1.0616656400347975</v>
      </c>
      <c r="E23" s="285">
        <f t="shared" si="1"/>
        <v>1.2490184000409381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145781.84999999998</v>
      </c>
      <c r="D24" s="284">
        <f ca="1">IF(ISERROR(VLOOKUP("Hospitalizace *",INDIRECT("HI!$A:$G"),5,0)),0,VLOOKUP("Hospitalizace *",INDIRECT("HI!$A:$G"),5,0))</f>
        <v>152416.68</v>
      </c>
      <c r="E24" s="285">
        <f ca="1">IF(C24=0,0,D24/C24)</f>
        <v>1.045512044194802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1.045512044194802</v>
      </c>
      <c r="E25" s="285">
        <f t="shared" si="1"/>
        <v>1.045512044194802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1.045512044194802</v>
      </c>
      <c r="E26" s="285">
        <f t="shared" si="1"/>
        <v>1.045512044194802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1.0496977837474815</v>
      </c>
      <c r="E29" s="285">
        <f t="shared" si="1"/>
        <v>1.1049450355236647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0.70484645611992436</v>
      </c>
      <c r="E30" s="285">
        <f t="shared" si="1"/>
        <v>0.70484645611992436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0.99197997159130824</v>
      </c>
      <c r="E31" s="285">
        <f t="shared" si="1"/>
        <v>1.0441894437803245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FD1A946-C69D-427C-87F9-C922669BF28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6063.7233099999994</v>
      </c>
      <c r="C5" s="33">
        <v>6364.1066600000004</v>
      </c>
      <c r="D5" s="12"/>
      <c r="E5" s="226">
        <v>6584.9574100000027</v>
      </c>
      <c r="F5" s="32">
        <v>6351.908674285889</v>
      </c>
      <c r="G5" s="225">
        <f>E5-F5</f>
        <v>233.04873571411372</v>
      </c>
      <c r="H5" s="231">
        <f>IF(F5&lt;0.00000001,"",E5/F5)</f>
        <v>1.0366895602037782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50126.619400000003</v>
      </c>
      <c r="C6" s="35">
        <v>57588.647089999991</v>
      </c>
      <c r="D6" s="12"/>
      <c r="E6" s="227">
        <v>60095.487070000003</v>
      </c>
      <c r="F6" s="34">
        <v>58849.577330261229</v>
      </c>
      <c r="G6" s="228">
        <f>E6-F6</f>
        <v>1245.9097397387741</v>
      </c>
      <c r="H6" s="232">
        <f>IF(F6&lt;0.00000001,"",E6/F6)</f>
        <v>1.0211710907071903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59991.002730000007</v>
      </c>
      <c r="C7" s="35">
        <v>67498.264980000007</v>
      </c>
      <c r="D7" s="12"/>
      <c r="E7" s="227">
        <v>74999.427450000003</v>
      </c>
      <c r="F7" s="34">
        <v>70665.787777587888</v>
      </c>
      <c r="G7" s="228">
        <f>E7-F7</f>
        <v>4333.639672412115</v>
      </c>
      <c r="H7" s="232">
        <f>IF(F7&lt;0.00000001,"",E7/F7)</f>
        <v>1.0613258524202933</v>
      </c>
    </row>
    <row r="8" spans="1:10" ht="14.45" customHeight="1" thickBot="1" x14ac:dyDescent="0.25">
      <c r="A8" s="1" t="s">
        <v>96</v>
      </c>
      <c r="B8" s="15">
        <v>17114.883129999995</v>
      </c>
      <c r="C8" s="37">
        <v>16811.35876000001</v>
      </c>
      <c r="D8" s="12"/>
      <c r="E8" s="229">
        <v>18338.871990000058</v>
      </c>
      <c r="F8" s="36">
        <v>15312.830255862216</v>
      </c>
      <c r="G8" s="230">
        <f>E8-F8</f>
        <v>3026.0417341378416</v>
      </c>
      <c r="H8" s="233">
        <f>IF(F8&lt;0.00000001,"",E8/F8)</f>
        <v>1.1976147899229395</v>
      </c>
    </row>
    <row r="9" spans="1:10" ht="14.45" customHeight="1" thickBot="1" x14ac:dyDescent="0.25">
      <c r="A9" s="2" t="s">
        <v>97</v>
      </c>
      <c r="B9" s="3">
        <v>133296.22857000001</v>
      </c>
      <c r="C9" s="39">
        <v>148262.37749000001</v>
      </c>
      <c r="D9" s="12"/>
      <c r="E9" s="3">
        <v>160018.7439200001</v>
      </c>
      <c r="F9" s="38">
        <v>151180.1040379972</v>
      </c>
      <c r="G9" s="38">
        <f>E9-F9</f>
        <v>8838.639882002899</v>
      </c>
      <c r="H9" s="234">
        <f>IF(F9&lt;0.00000001,"",E9/F9)</f>
        <v>1.0584643061217991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2223.9580900000024</v>
      </c>
      <c r="C11" s="33">
        <f>IF(ISERROR(VLOOKUP("Celkem:",'ZV Vykáz.-A'!A:H,5,0)),0,VLOOKUP("Celkem:",'ZV Vykáz.-A'!A:H,5,0)/1000)</f>
        <v>2330.0842500000003</v>
      </c>
      <c r="D11" s="12"/>
      <c r="E11" s="226">
        <f>IF(ISERROR(VLOOKUP("Celkem:",'ZV Vykáz.-A'!A:H,8,0)),0,VLOOKUP("Celkem:",'ZV Vykáz.-A'!A:H,8,0)/1000)</f>
        <v>2225.1374800000017</v>
      </c>
      <c r="F11" s="32">
        <f>C11</f>
        <v>2330.0842500000003</v>
      </c>
      <c r="G11" s="225">
        <f>E11-F11</f>
        <v>-104.94676999999865</v>
      </c>
      <c r="H11" s="231">
        <f>IF(F11&lt;0.00000001,"",E11/F11)</f>
        <v>0.95496009639994839</v>
      </c>
      <c r="I11" s="225">
        <f>E11-B11</f>
        <v>1.17938999999933</v>
      </c>
      <c r="J11" s="231">
        <f>IF(B11&lt;0.00000001,"",E11/B11)</f>
        <v>1.0005303112524029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142315.68000000002</v>
      </c>
      <c r="C12" s="37">
        <f>IF(ISERROR(VLOOKUP("Celkem",CaseMix!A:D,3,0)),0,VLOOKUP("Celkem",CaseMix!A:D,3,0)*30)</f>
        <v>145781.84999999998</v>
      </c>
      <c r="D12" s="12"/>
      <c r="E12" s="229">
        <f>IF(ISERROR(VLOOKUP("Celkem",CaseMix!A:D,4,0)),0,VLOOKUP("Celkem",CaseMix!A:D,4,0)*30)</f>
        <v>152416.68</v>
      </c>
      <c r="F12" s="36">
        <f>C12</f>
        <v>145781.84999999998</v>
      </c>
      <c r="G12" s="230">
        <f>E12-F12</f>
        <v>6634.8300000000163</v>
      </c>
      <c r="H12" s="233">
        <f>IF(F12&lt;0.00000001,"",E12/F12)</f>
        <v>1.045512044194802</v>
      </c>
      <c r="I12" s="230">
        <f>E12-B12</f>
        <v>10100.999999999971</v>
      </c>
      <c r="J12" s="233">
        <f>IF(B12&lt;0.00000001,"",E12/B12)</f>
        <v>1.0709760161353967</v>
      </c>
    </row>
    <row r="13" spans="1:10" ht="14.45" customHeight="1" thickBot="1" x14ac:dyDescent="0.25">
      <c r="A13" s="4" t="s">
        <v>100</v>
      </c>
      <c r="B13" s="9">
        <f>SUM(B11:B12)</f>
        <v>144539.63809000002</v>
      </c>
      <c r="C13" s="41">
        <f>SUM(C11:C12)</f>
        <v>148111.93424999999</v>
      </c>
      <c r="D13" s="12"/>
      <c r="E13" s="9">
        <f>SUM(E11:E12)</f>
        <v>154641.81748</v>
      </c>
      <c r="F13" s="40">
        <f>SUM(F11:F12)</f>
        <v>148111.93424999999</v>
      </c>
      <c r="G13" s="40">
        <f>E13-F13</f>
        <v>6529.8832300000067</v>
      </c>
      <c r="H13" s="235">
        <f>IF(F13&lt;0.00000001,"",E13/F13)</f>
        <v>1.0440874887163254</v>
      </c>
      <c r="I13" s="40">
        <f>SUM(I11:I12)</f>
        <v>10102.17938999997</v>
      </c>
      <c r="J13" s="235">
        <f>IF(B13&lt;0.00000001,"",E13/B13)</f>
        <v>1.0698921038096809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1.0843490445350117</v>
      </c>
      <c r="C15" s="43">
        <f>IF(C9=0,"",C13/C9)</f>
        <v>0.99898529051977347</v>
      </c>
      <c r="D15" s="12"/>
      <c r="E15" s="10">
        <f>IF(E9=0,"",E13/E9)</f>
        <v>0.96639814619037223</v>
      </c>
      <c r="F15" s="42">
        <f>IF(F9=0,"",F13/F9)</f>
        <v>0.97970520123980032</v>
      </c>
      <c r="G15" s="42">
        <f>IF(ISERROR(F15-E15),"",E15-F15)</f>
        <v>-1.3307055049428085E-2</v>
      </c>
      <c r="H15" s="236">
        <f>IF(ISERROR(F15-E15),"",IF(F15&lt;0.00000001,"",E15/F15))</f>
        <v>0.98641728651375105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E31E5107-AA04-46A4-A1E3-B754E696FE9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0.32678101762967982</v>
      </c>
      <c r="C4" s="323">
        <f t="shared" ref="C4:M4" si="0">(C10+C8)/C6</f>
        <v>1.0162772448381168</v>
      </c>
      <c r="D4" s="323">
        <f t="shared" si="0"/>
        <v>0.95770364250915829</v>
      </c>
      <c r="E4" s="323">
        <f t="shared" si="0"/>
        <v>0.91832355085940032</v>
      </c>
      <c r="F4" s="323">
        <f t="shared" si="0"/>
        <v>0.94826996500075844</v>
      </c>
      <c r="G4" s="323">
        <f t="shared" si="0"/>
        <v>0.97272683137774674</v>
      </c>
      <c r="H4" s="323">
        <f t="shared" si="0"/>
        <v>0.95817551368266296</v>
      </c>
      <c r="I4" s="323">
        <f t="shared" si="0"/>
        <v>0.98733659049225486</v>
      </c>
      <c r="J4" s="323">
        <f t="shared" si="0"/>
        <v>1.0139649983750609</v>
      </c>
      <c r="K4" s="323">
        <f t="shared" si="0"/>
        <v>1.0089998375843676</v>
      </c>
      <c r="L4" s="323">
        <f t="shared" si="0"/>
        <v>0.96639814531547641</v>
      </c>
      <c r="M4" s="323">
        <f t="shared" si="0"/>
        <v>1.3905479355046314E-2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14533.1666199999</v>
      </c>
      <c r="F5" s="323">
        <f>IF(ISERROR(VLOOKUP($A5,'Man Tab'!$A:$Q,COLUMN()+2,0)),0,VLOOKUP($A5,'Man Tab'!$A:$Q,COLUMN()+2,0))</f>
        <v>13557.970670000001</v>
      </c>
      <c r="G5" s="323">
        <f>IF(ISERROR(VLOOKUP($A5,'Man Tab'!$A:$Q,COLUMN()+2,0)),0,VLOOKUP($A5,'Man Tab'!$A:$Q,COLUMN()+2,0))</f>
        <v>13708.053620000001</v>
      </c>
      <c r="H5" s="323">
        <f>IF(ISERROR(VLOOKUP($A5,'Man Tab'!$A:$Q,COLUMN()+2,0)),0,VLOOKUP($A5,'Man Tab'!$A:$Q,COLUMN()+2,0))</f>
        <v>15117.828519999999</v>
      </c>
      <c r="I5" s="323">
        <f>IF(ISERROR(VLOOKUP($A5,'Man Tab'!$A:$Q,COLUMN()+2,0)),0,VLOOKUP($A5,'Man Tab'!$A:$Q,COLUMN()+2,0))</f>
        <v>12555.07864</v>
      </c>
      <c r="J5" s="323">
        <f>IF(ISERROR(VLOOKUP($A5,'Man Tab'!$A:$Q,COLUMN()+2,0)),0,VLOOKUP($A5,'Man Tab'!$A:$Q,COLUMN()+2,0))</f>
        <v>12709.507239999901</v>
      </c>
      <c r="K5" s="323">
        <f>IF(ISERROR(VLOOKUP($A5,'Man Tab'!$A:$Q,COLUMN()+2,0)),0,VLOOKUP($A5,'Man Tab'!$A:$Q,COLUMN()+2,0))</f>
        <v>15102.50001</v>
      </c>
      <c r="L5" s="323">
        <f>IF(ISERROR(VLOOKUP($A5,'Man Tab'!$A:$Q,COLUMN()+2,0)),0,VLOOKUP($A5,'Man Tab'!$A:$Q,COLUMN()+2,0))</f>
        <v>23283.446370000001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53984.358849999902</v>
      </c>
      <c r="F6" s="325">
        <f t="shared" si="1"/>
        <v>67542.329519999897</v>
      </c>
      <c r="G6" s="325">
        <f t="shared" si="1"/>
        <v>81250.383139999904</v>
      </c>
      <c r="H6" s="325">
        <f t="shared" si="1"/>
        <v>96368.211659999899</v>
      </c>
      <c r="I6" s="325">
        <f t="shared" si="1"/>
        <v>108923.29029999991</v>
      </c>
      <c r="J6" s="325">
        <f t="shared" si="1"/>
        <v>121632.79753999981</v>
      </c>
      <c r="K6" s="325">
        <f t="shared" si="1"/>
        <v>136735.29754999981</v>
      </c>
      <c r="L6" s="325">
        <f t="shared" si="1"/>
        <v>160018.7439199998</v>
      </c>
      <c r="M6" s="325">
        <f t="shared" si="1"/>
        <v>160018.7439199998</v>
      </c>
    </row>
    <row r="7" spans="1:13" ht="14.45" customHeight="1" x14ac:dyDescent="0.2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>
        <v>1622.693</v>
      </c>
      <c r="F7" s="324">
        <v>2097.8809999999999</v>
      </c>
      <c r="G7" s="324">
        <v>2592.0659999999998</v>
      </c>
      <c r="H7" s="324">
        <v>3029.9009999999998</v>
      </c>
      <c r="I7" s="324">
        <v>3531.1060000000002</v>
      </c>
      <c r="J7" s="324">
        <v>4049.643</v>
      </c>
      <c r="K7" s="324">
        <v>4531.576</v>
      </c>
      <c r="L7" s="324">
        <v>5080.5559999999996</v>
      </c>
      <c r="M7" s="324"/>
    </row>
    <row r="8" spans="1:13" ht="14.45" customHeight="1" x14ac:dyDescent="0.2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48680.79</v>
      </c>
      <c r="F8" s="325">
        <f t="shared" si="2"/>
        <v>62936.429999999993</v>
      </c>
      <c r="G8" s="325">
        <f t="shared" si="2"/>
        <v>77761.98</v>
      </c>
      <c r="H8" s="325">
        <f t="shared" si="2"/>
        <v>90897.03</v>
      </c>
      <c r="I8" s="325">
        <f t="shared" si="2"/>
        <v>105933.18000000001</v>
      </c>
      <c r="J8" s="325">
        <f t="shared" si="2"/>
        <v>121489.29000000001</v>
      </c>
      <c r="K8" s="325">
        <f t="shared" si="2"/>
        <v>135947.28</v>
      </c>
      <c r="L8" s="325">
        <f t="shared" si="2"/>
        <v>152416.68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237047.25</v>
      </c>
      <c r="C9" s="324">
        <v>218688.61000000002</v>
      </c>
      <c r="D9" s="324">
        <v>190984.64</v>
      </c>
      <c r="E9" s="324">
        <v>247597.61</v>
      </c>
      <c r="F9" s="324">
        <v>217614.34</v>
      </c>
      <c r="G9" s="324">
        <v>160515.29</v>
      </c>
      <c r="H9" s="324">
        <v>168182.97</v>
      </c>
      <c r="I9" s="324">
        <v>170139.36</v>
      </c>
      <c r="J9" s="324">
        <v>231339.29</v>
      </c>
      <c r="K9" s="324">
        <v>176503.66</v>
      </c>
      <c r="L9" s="324">
        <v>206524.32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237.04724999999999</v>
      </c>
      <c r="C10" s="325">
        <f t="shared" ref="C10:M10" si="3">C9/1000+B10</f>
        <v>455.73586</v>
      </c>
      <c r="D10" s="325">
        <f t="shared" si="3"/>
        <v>646.72050000000002</v>
      </c>
      <c r="E10" s="325">
        <f t="shared" si="3"/>
        <v>894.31810999999993</v>
      </c>
      <c r="F10" s="325">
        <f t="shared" si="3"/>
        <v>1111.93245</v>
      </c>
      <c r="G10" s="325">
        <f t="shared" si="3"/>
        <v>1272.4477400000001</v>
      </c>
      <c r="H10" s="325">
        <f t="shared" si="3"/>
        <v>1440.6307100000001</v>
      </c>
      <c r="I10" s="325">
        <f t="shared" si="3"/>
        <v>1610.77007</v>
      </c>
      <c r="J10" s="325">
        <f t="shared" si="3"/>
        <v>1842.1093599999999</v>
      </c>
      <c r="K10" s="325">
        <f t="shared" si="3"/>
        <v>2018.61302</v>
      </c>
      <c r="L10" s="325">
        <f t="shared" si="3"/>
        <v>2225.1373400000002</v>
      </c>
      <c r="M10" s="325">
        <f t="shared" si="3"/>
        <v>2225.1373400000002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0.97970520123980032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0.97970520123980032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204668D-D26B-4664-A83E-3C9D7F92000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6929.3550337717998</v>
      </c>
      <c r="C7" s="56">
        <v>577.44625281431695</v>
      </c>
      <c r="D7" s="56">
        <v>484.858190000001</v>
      </c>
      <c r="E7" s="56">
        <v>542.87226000000101</v>
      </c>
      <c r="F7" s="56">
        <v>594.685149999999</v>
      </c>
      <c r="G7" s="56">
        <v>757.46336999999698</v>
      </c>
      <c r="H7" s="56">
        <v>608.26092000000006</v>
      </c>
      <c r="I7" s="56">
        <v>450.36787999999802</v>
      </c>
      <c r="J7" s="56">
        <v>534.14198999999996</v>
      </c>
      <c r="K7" s="56">
        <v>838.85386000000199</v>
      </c>
      <c r="L7" s="56">
        <v>654.51656999999705</v>
      </c>
      <c r="M7" s="56">
        <v>435.79439000000002</v>
      </c>
      <c r="N7" s="56">
        <v>683.14283</v>
      </c>
      <c r="O7" s="56">
        <v>0</v>
      </c>
      <c r="P7" s="57">
        <v>6584.95740999999</v>
      </c>
      <c r="Q7" s="185">
        <v>1.0366895427939999</v>
      </c>
    </row>
    <row r="8" spans="1:17" ht="14.45" customHeight="1" x14ac:dyDescent="0.2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69.039999999998997</v>
      </c>
      <c r="H8" s="56">
        <v>86.67</v>
      </c>
      <c r="I8" s="56">
        <v>91.399999999998997</v>
      </c>
      <c r="J8" s="56">
        <v>159.69999999999999</v>
      </c>
      <c r="K8" s="56">
        <v>102.23</v>
      </c>
      <c r="L8" s="56">
        <v>148.60999999999899</v>
      </c>
      <c r="M8" s="56">
        <v>90.152879999999996</v>
      </c>
      <c r="N8" s="56">
        <v>86.53</v>
      </c>
      <c r="O8" s="56">
        <v>0</v>
      </c>
      <c r="P8" s="57">
        <v>1002.87288</v>
      </c>
      <c r="Q8" s="185">
        <v>1.1269092451010001</v>
      </c>
    </row>
    <row r="9" spans="1:17" ht="14.45" customHeight="1" x14ac:dyDescent="0.2">
      <c r="A9" s="19" t="s">
        <v>37</v>
      </c>
      <c r="B9" s="55">
        <v>64199.539978279798</v>
      </c>
      <c r="C9" s="56">
        <v>5349.9616648566498</v>
      </c>
      <c r="D9" s="56">
        <v>5492.2375400000101</v>
      </c>
      <c r="E9" s="56">
        <v>3143.6659600000098</v>
      </c>
      <c r="F9" s="56">
        <v>5194.06220999999</v>
      </c>
      <c r="G9" s="56">
        <v>5090.71665999998</v>
      </c>
      <c r="H9" s="56">
        <v>4992.9956400000001</v>
      </c>
      <c r="I9" s="56">
        <v>5182.9997699999803</v>
      </c>
      <c r="J9" s="56">
        <v>3967.15443</v>
      </c>
      <c r="K9" s="56">
        <v>3781.6403600000099</v>
      </c>
      <c r="L9" s="56">
        <v>4218.3009099999799</v>
      </c>
      <c r="M9" s="56">
        <v>6124.1102899999996</v>
      </c>
      <c r="N9" s="56">
        <v>12907.603300000001</v>
      </c>
      <c r="O9" s="56">
        <v>0</v>
      </c>
      <c r="P9" s="57">
        <v>60095.487070000003</v>
      </c>
      <c r="Q9" s="185">
        <v>1.0211710736470001</v>
      </c>
    </row>
    <row r="10" spans="1:17" ht="14.45" customHeight="1" x14ac:dyDescent="0.2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57.154119999998997</v>
      </c>
      <c r="H10" s="56">
        <v>65.197419999999994</v>
      </c>
      <c r="I10" s="56">
        <v>71.208969999998999</v>
      </c>
      <c r="J10" s="56">
        <v>51.828020000000002</v>
      </c>
      <c r="K10" s="56">
        <v>60.535679999999999</v>
      </c>
      <c r="L10" s="56">
        <v>56.071399999999002</v>
      </c>
      <c r="M10" s="56">
        <v>59.59686</v>
      </c>
      <c r="N10" s="56">
        <v>55.28651</v>
      </c>
      <c r="O10" s="56">
        <v>0</v>
      </c>
      <c r="P10" s="57">
        <v>651.24771999999996</v>
      </c>
      <c r="Q10" s="185">
        <v>1.102951182842</v>
      </c>
    </row>
    <row r="11" spans="1:17" ht="14.45" customHeight="1" x14ac:dyDescent="0.2">
      <c r="A11" s="19" t="s">
        <v>39</v>
      </c>
      <c r="B11" s="55">
        <v>1162.3186733094999</v>
      </c>
      <c r="C11" s="56">
        <v>96.859889442457998</v>
      </c>
      <c r="D11" s="56">
        <v>97.664429999999996</v>
      </c>
      <c r="E11" s="56">
        <v>93.53031</v>
      </c>
      <c r="F11" s="56">
        <v>91.732669999999004</v>
      </c>
      <c r="G11" s="56">
        <v>108.28339</v>
      </c>
      <c r="H11" s="56">
        <v>115.49211</v>
      </c>
      <c r="I11" s="56">
        <v>94.959439999999006</v>
      </c>
      <c r="J11" s="56">
        <v>86.863919999999993</v>
      </c>
      <c r="K11" s="56">
        <v>82.40401</v>
      </c>
      <c r="L11" s="56">
        <v>78.829359999998999</v>
      </c>
      <c r="M11" s="56">
        <v>99.396339999999995</v>
      </c>
      <c r="N11" s="56">
        <v>56.472569999999997</v>
      </c>
      <c r="O11" s="56">
        <v>0</v>
      </c>
      <c r="P11" s="57">
        <v>1005.62855</v>
      </c>
      <c r="Q11" s="185">
        <v>0.94384556702400002</v>
      </c>
    </row>
    <row r="12" spans="1:17" ht="14.45" customHeight="1" x14ac:dyDescent="0.2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65.299559999999005</v>
      </c>
      <c r="H12" s="56">
        <v>74.229169999999996</v>
      </c>
      <c r="I12" s="56">
        <v>6.0668599999990001</v>
      </c>
      <c r="J12" s="56">
        <v>4.5773700000000002</v>
      </c>
      <c r="K12" s="56">
        <v>4.0933000000000002</v>
      </c>
      <c r="L12" s="56">
        <v>8.5402899999990005</v>
      </c>
      <c r="M12" s="56">
        <v>36.210999999999999</v>
      </c>
      <c r="N12" s="56">
        <v>43.284300000000002</v>
      </c>
      <c r="O12" s="56">
        <v>0</v>
      </c>
      <c r="P12" s="57">
        <v>263.24955999999997</v>
      </c>
      <c r="Q12" s="185">
        <v>1.351903853829</v>
      </c>
    </row>
    <row r="13" spans="1:17" ht="14.45" customHeight="1" x14ac:dyDescent="0.2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226.83820999999901</v>
      </c>
      <c r="H13" s="56">
        <v>225.98003</v>
      </c>
      <c r="I13" s="56">
        <v>195.07722999999899</v>
      </c>
      <c r="J13" s="56">
        <v>212.57442</v>
      </c>
      <c r="K13" s="56">
        <v>206.76043000000001</v>
      </c>
      <c r="L13" s="56">
        <v>200.29801999999901</v>
      </c>
      <c r="M13" s="56">
        <v>170.94135</v>
      </c>
      <c r="N13" s="56">
        <v>192.59891999999999</v>
      </c>
      <c r="O13" s="56">
        <v>0</v>
      </c>
      <c r="P13" s="57">
        <v>2280.7278500000002</v>
      </c>
      <c r="Q13" s="185">
        <v>1.0580291665970001</v>
      </c>
    </row>
    <row r="14" spans="1:17" ht="14.45" customHeight="1" x14ac:dyDescent="0.2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203.719999999999</v>
      </c>
      <c r="H14" s="56">
        <v>195.39</v>
      </c>
      <c r="I14" s="56">
        <v>168.91199999999901</v>
      </c>
      <c r="J14" s="56">
        <v>162.34700000000001</v>
      </c>
      <c r="K14" s="56">
        <v>164.374</v>
      </c>
      <c r="L14" s="56">
        <v>167.605999999999</v>
      </c>
      <c r="M14" s="56">
        <v>219.01</v>
      </c>
      <c r="N14" s="56">
        <v>241.73500000000001</v>
      </c>
      <c r="O14" s="56">
        <v>0</v>
      </c>
      <c r="P14" s="57">
        <v>2352.404</v>
      </c>
      <c r="Q14" s="185">
        <v>0.97838799733799997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362.46883999999801</v>
      </c>
      <c r="H17" s="56">
        <v>106.46217</v>
      </c>
      <c r="I17" s="56">
        <v>521.98065999999801</v>
      </c>
      <c r="J17" s="56">
        <v>49.703510000000001</v>
      </c>
      <c r="K17" s="56">
        <v>25.913219999999999</v>
      </c>
      <c r="L17" s="56">
        <v>61.338059999998997</v>
      </c>
      <c r="M17" s="56">
        <v>758.51998000000003</v>
      </c>
      <c r="N17" s="56">
        <v>66.043090000000007</v>
      </c>
      <c r="O17" s="56">
        <v>0</v>
      </c>
      <c r="P17" s="57">
        <v>2348.9350899999999</v>
      </c>
      <c r="Q17" s="185">
        <v>2.1159102265960001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11.971999999998999</v>
      </c>
      <c r="H18" s="56">
        <v>11.976000000000001</v>
      </c>
      <c r="I18" s="56">
        <v>0</v>
      </c>
      <c r="J18" s="56">
        <v>0</v>
      </c>
      <c r="K18" s="56">
        <v>0</v>
      </c>
      <c r="L18" s="56">
        <v>10.63</v>
      </c>
      <c r="M18" s="56">
        <v>4.3419999999999996</v>
      </c>
      <c r="N18" s="56">
        <v>27.443999999999999</v>
      </c>
      <c r="O18" s="56">
        <v>0</v>
      </c>
      <c r="P18" s="57">
        <v>79.004999999999001</v>
      </c>
      <c r="Q18" s="185" t="s">
        <v>329</v>
      </c>
    </row>
    <row r="19" spans="1:17" ht="14.45" customHeight="1" x14ac:dyDescent="0.2">
      <c r="A19" s="19" t="s">
        <v>47</v>
      </c>
      <c r="B19" s="55">
        <v>2928.5854350312402</v>
      </c>
      <c r="C19" s="56">
        <v>244.04878625260301</v>
      </c>
      <c r="D19" s="56">
        <v>301.88686000000098</v>
      </c>
      <c r="E19" s="56">
        <v>162.03524999999999</v>
      </c>
      <c r="F19" s="56">
        <v>301.20992999999902</v>
      </c>
      <c r="G19" s="56">
        <v>643.73961999999699</v>
      </c>
      <c r="H19" s="56">
        <v>258.14044000000001</v>
      </c>
      <c r="I19" s="56">
        <v>252.33448999999899</v>
      </c>
      <c r="J19" s="56">
        <v>294.86398000000003</v>
      </c>
      <c r="K19" s="56">
        <v>268.43824999999998</v>
      </c>
      <c r="L19" s="56">
        <v>229.56048999999899</v>
      </c>
      <c r="M19" s="56">
        <v>414.23002000000002</v>
      </c>
      <c r="N19" s="56">
        <v>332.61896000000002</v>
      </c>
      <c r="O19" s="56">
        <v>0</v>
      </c>
      <c r="P19" s="57">
        <v>3459.0582899999999</v>
      </c>
      <c r="Q19" s="185">
        <v>1.2885122248459999</v>
      </c>
    </row>
    <row r="20" spans="1:17" ht="14.45" customHeight="1" x14ac:dyDescent="0.2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6496.9984399999703</v>
      </c>
      <c r="H20" s="56">
        <v>6465.11456</v>
      </c>
      <c r="I20" s="56">
        <v>6337.6578199999803</v>
      </c>
      <c r="J20" s="56">
        <v>9140.1013000000003</v>
      </c>
      <c r="K20" s="56">
        <v>6530.1798600000102</v>
      </c>
      <c r="L20" s="56">
        <v>6417.3135499999698</v>
      </c>
      <c r="M20" s="56">
        <v>6391.0533500000001</v>
      </c>
      <c r="N20" s="56">
        <v>8256.7626500000006</v>
      </c>
      <c r="O20" s="56">
        <v>0</v>
      </c>
      <c r="P20" s="57">
        <v>74999.427449999901</v>
      </c>
      <c r="Q20" s="185">
        <v>1.0613258363510001</v>
      </c>
    </row>
    <row r="21" spans="1:17" ht="14.45" customHeight="1" x14ac:dyDescent="0.2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276.96762999999902</v>
      </c>
      <c r="H21" s="56">
        <v>276.96755999999999</v>
      </c>
      <c r="I21" s="56">
        <v>276.96655999999899</v>
      </c>
      <c r="J21" s="56">
        <v>276.96656000000002</v>
      </c>
      <c r="K21" s="56">
        <v>276.96656000000002</v>
      </c>
      <c r="L21" s="56">
        <v>285.13055999999898</v>
      </c>
      <c r="M21" s="56">
        <v>285.13056</v>
      </c>
      <c r="N21" s="56">
        <v>287.28356000000002</v>
      </c>
      <c r="O21" s="56">
        <v>0</v>
      </c>
      <c r="P21" s="57">
        <v>3655.4282800000001</v>
      </c>
      <c r="Q21" s="185">
        <v>0.91735448396999997</v>
      </c>
    </row>
    <row r="22" spans="1:17" ht="14.45" customHeight="1" x14ac:dyDescent="0.2">
      <c r="A22" s="19" t="s">
        <v>50</v>
      </c>
      <c r="B22" s="55">
        <v>254</v>
      </c>
      <c r="C22" s="56">
        <v>21.166666666666</v>
      </c>
      <c r="D22" s="56">
        <v>21.725999999999999</v>
      </c>
      <c r="E22" s="56">
        <v>62.205559999999998</v>
      </c>
      <c r="F22" s="56">
        <v>206.90902</v>
      </c>
      <c r="G22" s="56">
        <v>151.303719999999</v>
      </c>
      <c r="H22" s="56">
        <v>52.490430000000003</v>
      </c>
      <c r="I22" s="56">
        <v>42.294799999999</v>
      </c>
      <c r="J22" s="56">
        <v>176.61697000000001</v>
      </c>
      <c r="K22" s="56">
        <v>212.68635</v>
      </c>
      <c r="L22" s="56">
        <v>163.00899999999899</v>
      </c>
      <c r="M22" s="56">
        <v>0</v>
      </c>
      <c r="N22" s="56">
        <v>39.308540000000001</v>
      </c>
      <c r="O22" s="56">
        <v>0</v>
      </c>
      <c r="P22" s="57">
        <v>1128.5503900000001</v>
      </c>
      <c r="Q22" s="185">
        <v>4.8470310236219998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-2.91038304567337E-11</v>
      </c>
      <c r="C24" s="56">
        <v>-1.8189894035458601E-12</v>
      </c>
      <c r="D24" s="56">
        <v>14.466570000003999</v>
      </c>
      <c r="E24" s="56">
        <v>1.5787299999990001</v>
      </c>
      <c r="F24" s="56">
        <v>14.598689999997999</v>
      </c>
      <c r="G24" s="56">
        <v>11.201059999999</v>
      </c>
      <c r="H24" s="56">
        <v>22.604219999999</v>
      </c>
      <c r="I24" s="56">
        <v>15.827140000003</v>
      </c>
      <c r="J24" s="56">
        <v>0.38905000000099998</v>
      </c>
      <c r="K24" s="56">
        <v>2.7600000009999999E-3</v>
      </c>
      <c r="L24" s="56">
        <v>9.7530299999980006</v>
      </c>
      <c r="M24" s="56">
        <v>14.010990000002</v>
      </c>
      <c r="N24" s="56">
        <v>7.3321400000020001</v>
      </c>
      <c r="O24" s="56">
        <v>0</v>
      </c>
      <c r="P24" s="57">
        <v>111.76438000000999</v>
      </c>
      <c r="Q24" s="185"/>
    </row>
    <row r="25" spans="1:17" ht="14.45" customHeight="1" x14ac:dyDescent="0.2">
      <c r="A25" s="21" t="s">
        <v>53</v>
      </c>
      <c r="B25" s="58">
        <v>164923.75229469899</v>
      </c>
      <c r="C25" s="59">
        <v>13743.6460245583</v>
      </c>
      <c r="D25" s="59">
        <v>13915.15114</v>
      </c>
      <c r="E25" s="59">
        <v>11379.527050000001</v>
      </c>
      <c r="F25" s="59">
        <v>14156.51404</v>
      </c>
      <c r="G25" s="59">
        <v>14533.1666199999</v>
      </c>
      <c r="H25" s="59">
        <v>13557.970670000001</v>
      </c>
      <c r="I25" s="59">
        <v>13708.053620000001</v>
      </c>
      <c r="J25" s="59">
        <v>15117.828519999999</v>
      </c>
      <c r="K25" s="59">
        <v>12555.07864</v>
      </c>
      <c r="L25" s="59">
        <v>12709.507239999901</v>
      </c>
      <c r="M25" s="59">
        <v>15102.50001</v>
      </c>
      <c r="N25" s="59">
        <v>23283.446370000001</v>
      </c>
      <c r="O25" s="59">
        <v>0</v>
      </c>
      <c r="P25" s="60">
        <v>160018.74392000001</v>
      </c>
      <c r="Q25" s="186">
        <v>1.0584642904929999</v>
      </c>
    </row>
    <row r="26" spans="1:17" ht="14.45" customHeight="1" x14ac:dyDescent="0.2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1133.52433</v>
      </c>
      <c r="H26" s="56">
        <v>947.41061999999999</v>
      </c>
      <c r="I26" s="56">
        <v>1186.3536799999999</v>
      </c>
      <c r="J26" s="56">
        <v>1285.5066999999999</v>
      </c>
      <c r="K26" s="56">
        <v>922.62815000000001</v>
      </c>
      <c r="L26" s="56">
        <v>907.38585999999998</v>
      </c>
      <c r="M26" s="56">
        <v>1045.2631100000001</v>
      </c>
      <c r="N26" s="56">
        <v>840.56554000000006</v>
      </c>
      <c r="O26" s="56">
        <v>0</v>
      </c>
      <c r="P26" s="57">
        <v>11345.6898</v>
      </c>
      <c r="Q26" s="185">
        <v>1.004921200379</v>
      </c>
    </row>
    <row r="27" spans="1:17" ht="14.45" customHeight="1" x14ac:dyDescent="0.2">
      <c r="A27" s="22" t="s">
        <v>55</v>
      </c>
      <c r="B27" s="58">
        <v>177240.25645520899</v>
      </c>
      <c r="C27" s="59">
        <v>14770.021371267399</v>
      </c>
      <c r="D27" s="59">
        <v>14919.603150000001</v>
      </c>
      <c r="E27" s="59">
        <v>12483.429959999999</v>
      </c>
      <c r="F27" s="59">
        <v>15125.210929999999</v>
      </c>
      <c r="G27" s="59">
        <v>15666.6909499999</v>
      </c>
      <c r="H27" s="59">
        <v>14505.381289999999</v>
      </c>
      <c r="I27" s="59">
        <v>14894.407300000001</v>
      </c>
      <c r="J27" s="59">
        <v>16403.335220000001</v>
      </c>
      <c r="K27" s="59">
        <v>13477.70679</v>
      </c>
      <c r="L27" s="59">
        <v>13616.893099999899</v>
      </c>
      <c r="M27" s="59">
        <v>16147.76312</v>
      </c>
      <c r="N27" s="59">
        <v>24124.011910000001</v>
      </c>
      <c r="O27" s="59">
        <v>0</v>
      </c>
      <c r="P27" s="60">
        <v>171364.43372</v>
      </c>
      <c r="Q27" s="186">
        <v>1.0547435573749999</v>
      </c>
    </row>
    <row r="28" spans="1:17" ht="14.45" customHeight="1" x14ac:dyDescent="0.2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0.30303000000000002</v>
      </c>
      <c r="H28" s="56">
        <v>0.42574000000000001</v>
      </c>
      <c r="I28" s="56">
        <v>102.69383000000001</v>
      </c>
      <c r="J28" s="56">
        <v>0.86</v>
      </c>
      <c r="K28" s="56">
        <v>94.438919999999001</v>
      </c>
      <c r="L28" s="56">
        <v>0.60260999999999998</v>
      </c>
      <c r="M28" s="56">
        <v>0.30987999999900001</v>
      </c>
      <c r="N28" s="56">
        <v>125.79889</v>
      </c>
      <c r="O28" s="56">
        <v>0</v>
      </c>
      <c r="P28" s="57">
        <v>413.64954999999998</v>
      </c>
      <c r="Q28" s="185">
        <v>0.73024002814199995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18.844999999999999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18.844999999999999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F36F10F-8E0B-4B89-976C-2DF676DB9AC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154892.243323804</v>
      </c>
      <c r="C6" s="701">
        <v>159028.14965000001</v>
      </c>
      <c r="D6" s="702">
        <v>4135.9063261965102</v>
      </c>
      <c r="E6" s="703">
        <v>1.026701829849</v>
      </c>
      <c r="F6" s="701">
        <v>164923.75229469899</v>
      </c>
      <c r="G6" s="702">
        <v>151180.106270141</v>
      </c>
      <c r="H6" s="704">
        <v>23283.446370000001</v>
      </c>
      <c r="I6" s="701">
        <v>160018.74392000001</v>
      </c>
      <c r="J6" s="702">
        <v>8838.6376498588907</v>
      </c>
      <c r="K6" s="705">
        <v>0.97025893295200005</v>
      </c>
    </row>
    <row r="7" spans="1:11" ht="14.45" customHeight="1" thickBot="1" x14ac:dyDescent="0.25">
      <c r="A7" s="720" t="s">
        <v>332</v>
      </c>
      <c r="B7" s="701">
        <v>75591.558522174397</v>
      </c>
      <c r="C7" s="701">
        <v>74205.060750000193</v>
      </c>
      <c r="D7" s="702">
        <v>-1386.49777217429</v>
      </c>
      <c r="E7" s="703">
        <v>0.98165803431900001</v>
      </c>
      <c r="F7" s="701">
        <v>79093.164650640203</v>
      </c>
      <c r="G7" s="702">
        <v>72502.067596420195</v>
      </c>
      <c r="H7" s="704">
        <v>14266.655570000001</v>
      </c>
      <c r="I7" s="701">
        <v>74236.987099999897</v>
      </c>
      <c r="J7" s="702">
        <v>1734.91950357976</v>
      </c>
      <c r="K7" s="705">
        <v>0.93860180494599998</v>
      </c>
    </row>
    <row r="8" spans="1:11" ht="14.45" customHeight="1" thickBot="1" x14ac:dyDescent="0.25">
      <c r="A8" s="721" t="s">
        <v>333</v>
      </c>
      <c r="B8" s="701">
        <v>73298.123089497894</v>
      </c>
      <c r="C8" s="701">
        <v>71943.5287500001</v>
      </c>
      <c r="D8" s="702">
        <v>-1354.5943394977901</v>
      </c>
      <c r="E8" s="703">
        <v>0.98151938572999997</v>
      </c>
      <c r="F8" s="701">
        <v>76470.218625063906</v>
      </c>
      <c r="G8" s="702">
        <v>70097.700406308606</v>
      </c>
      <c r="H8" s="704">
        <v>14024.92057</v>
      </c>
      <c r="I8" s="701">
        <v>71884.583099999902</v>
      </c>
      <c r="J8" s="702">
        <v>1786.8826936913499</v>
      </c>
      <c r="K8" s="705">
        <v>0.94003370714000001</v>
      </c>
    </row>
    <row r="9" spans="1:11" ht="14.45" customHeight="1" thickBot="1" x14ac:dyDescent="0.25">
      <c r="A9" s="722" t="s">
        <v>334</v>
      </c>
      <c r="B9" s="706">
        <v>0</v>
      </c>
      <c r="C9" s="706">
        <v>4.6899999990000002E-3</v>
      </c>
      <c r="D9" s="707">
        <v>4.6899999990000002E-3</v>
      </c>
      <c r="E9" s="708" t="s">
        <v>329</v>
      </c>
      <c r="F9" s="706">
        <v>0</v>
      </c>
      <c r="G9" s="707">
        <v>0</v>
      </c>
      <c r="H9" s="709">
        <v>2.14E-3</v>
      </c>
      <c r="I9" s="706">
        <v>1.6060000000000001E-2</v>
      </c>
      <c r="J9" s="707">
        <v>1.6060000000000001E-2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4.6899999990000002E-3</v>
      </c>
      <c r="D10" s="702">
        <v>4.6899999990000002E-3</v>
      </c>
      <c r="E10" s="711" t="s">
        <v>329</v>
      </c>
      <c r="F10" s="701">
        <v>0</v>
      </c>
      <c r="G10" s="702">
        <v>0</v>
      </c>
      <c r="H10" s="704">
        <v>2.14E-3</v>
      </c>
      <c r="I10" s="701">
        <v>1.6060000000000001E-2</v>
      </c>
      <c r="J10" s="702">
        <v>1.6060000000000001E-2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6905.8472750353303</v>
      </c>
      <c r="C11" s="706">
        <v>6944.2004000000097</v>
      </c>
      <c r="D11" s="707">
        <v>38.353124964684</v>
      </c>
      <c r="E11" s="713">
        <v>1.0055537175139999</v>
      </c>
      <c r="F11" s="706">
        <v>6929.3550337717998</v>
      </c>
      <c r="G11" s="707">
        <v>6351.9087809574803</v>
      </c>
      <c r="H11" s="709">
        <v>683.14283</v>
      </c>
      <c r="I11" s="706">
        <v>6584.95740999999</v>
      </c>
      <c r="J11" s="707">
        <v>233.04862904251101</v>
      </c>
      <c r="K11" s="714">
        <v>0.95029874756099997</v>
      </c>
    </row>
    <row r="12" spans="1:11" ht="14.45" customHeight="1" thickBot="1" x14ac:dyDescent="0.25">
      <c r="A12" s="723" t="s">
        <v>337</v>
      </c>
      <c r="B12" s="701">
        <v>3924.9155201325202</v>
      </c>
      <c r="C12" s="701">
        <v>3980.3257600000102</v>
      </c>
      <c r="D12" s="702">
        <v>55.410239867484002</v>
      </c>
      <c r="E12" s="703">
        <v>1.014117562424</v>
      </c>
      <c r="F12" s="701">
        <v>3949.5622260489899</v>
      </c>
      <c r="G12" s="702">
        <v>3620.4320405449098</v>
      </c>
      <c r="H12" s="704">
        <v>428.03928999999999</v>
      </c>
      <c r="I12" s="701">
        <v>3861.4046800000001</v>
      </c>
      <c r="J12" s="702">
        <v>240.97263945508999</v>
      </c>
      <c r="K12" s="705">
        <v>0.97767916011800005</v>
      </c>
    </row>
    <row r="13" spans="1:11" ht="14.45" customHeight="1" thickBot="1" x14ac:dyDescent="0.25">
      <c r="A13" s="723" t="s">
        <v>338</v>
      </c>
      <c r="B13" s="701">
        <v>170.33175490280601</v>
      </c>
      <c r="C13" s="701">
        <v>155.25806</v>
      </c>
      <c r="D13" s="702">
        <v>-15.073694902806</v>
      </c>
      <c r="E13" s="703">
        <v>0.91150390652900004</v>
      </c>
      <c r="F13" s="701">
        <v>130</v>
      </c>
      <c r="G13" s="702">
        <v>119.166666666667</v>
      </c>
      <c r="H13" s="704">
        <v>-0.78627999999999998</v>
      </c>
      <c r="I13" s="701">
        <v>101.94721</v>
      </c>
      <c r="J13" s="702">
        <v>-17.219456666666002</v>
      </c>
      <c r="K13" s="705">
        <v>0.78420930769200003</v>
      </c>
    </row>
    <row r="14" spans="1:11" ht="14.45" customHeight="1" thickBot="1" x14ac:dyDescent="0.25">
      <c r="A14" s="723" t="s">
        <v>339</v>
      </c>
      <c r="B14" s="701">
        <v>140</v>
      </c>
      <c r="C14" s="701">
        <v>140.34055000000001</v>
      </c>
      <c r="D14" s="702">
        <v>0.34055000000000002</v>
      </c>
      <c r="E14" s="703">
        <v>1.0024325000000001</v>
      </c>
      <c r="F14" s="701">
        <v>140</v>
      </c>
      <c r="G14" s="702">
        <v>128.333333333333</v>
      </c>
      <c r="H14" s="704">
        <v>0.74424000000000001</v>
      </c>
      <c r="I14" s="701">
        <v>72.402370000000005</v>
      </c>
      <c r="J14" s="702">
        <v>-55.930963333332997</v>
      </c>
      <c r="K14" s="705">
        <v>0.51715978571400001</v>
      </c>
    </row>
    <row r="15" spans="1:11" ht="14.45" customHeight="1" thickBot="1" x14ac:dyDescent="0.25">
      <c r="A15" s="723" t="s">
        <v>340</v>
      </c>
      <c r="B15" s="701">
        <v>720</v>
      </c>
      <c r="C15" s="701">
        <v>843.16530000000103</v>
      </c>
      <c r="D15" s="702">
        <v>123.165300000001</v>
      </c>
      <c r="E15" s="703">
        <v>1.171062916666</v>
      </c>
      <c r="F15" s="701">
        <v>790</v>
      </c>
      <c r="G15" s="702">
        <v>724.16666666666697</v>
      </c>
      <c r="H15" s="704">
        <v>116.717</v>
      </c>
      <c r="I15" s="701">
        <v>837.21353999999906</v>
      </c>
      <c r="J15" s="702">
        <v>113.046873333333</v>
      </c>
      <c r="K15" s="705">
        <v>1.0597639746830001</v>
      </c>
    </row>
    <row r="16" spans="1:11" ht="14.45" customHeight="1" thickBot="1" x14ac:dyDescent="0.25">
      <c r="A16" s="723" t="s">
        <v>341</v>
      </c>
      <c r="B16" s="701">
        <v>1030</v>
      </c>
      <c r="C16" s="701">
        <v>1130.03972</v>
      </c>
      <c r="D16" s="702">
        <v>100.03972000000201</v>
      </c>
      <c r="E16" s="703">
        <v>1.0971259417470001</v>
      </c>
      <c r="F16" s="701">
        <v>1209.79280772281</v>
      </c>
      <c r="G16" s="702">
        <v>1108.9767404125801</v>
      </c>
      <c r="H16" s="704">
        <v>87.886709999999994</v>
      </c>
      <c r="I16" s="701">
        <v>1061.8559299999999</v>
      </c>
      <c r="J16" s="702">
        <v>-47.120810412578003</v>
      </c>
      <c r="K16" s="705">
        <v>0.87771717869499999</v>
      </c>
    </row>
    <row r="17" spans="1:11" ht="14.45" customHeight="1" thickBot="1" x14ac:dyDescent="0.25">
      <c r="A17" s="723" t="s">
        <v>342</v>
      </c>
      <c r="B17" s="701">
        <v>430</v>
      </c>
      <c r="C17" s="701">
        <v>392.92199000000102</v>
      </c>
      <c r="D17" s="702">
        <v>-37.078009999998997</v>
      </c>
      <c r="E17" s="703">
        <v>0.91377206976699998</v>
      </c>
      <c r="F17" s="701">
        <v>430</v>
      </c>
      <c r="G17" s="702">
        <v>394.16666666666703</v>
      </c>
      <c r="H17" s="704">
        <v>31.092310000000001</v>
      </c>
      <c r="I17" s="701">
        <v>450.60780999999997</v>
      </c>
      <c r="J17" s="702">
        <v>56.441143333332001</v>
      </c>
      <c r="K17" s="705">
        <v>1.0479251395339999</v>
      </c>
    </row>
    <row r="18" spans="1:11" ht="14.45" customHeight="1" thickBot="1" x14ac:dyDescent="0.25">
      <c r="A18" s="723" t="s">
        <v>343</v>
      </c>
      <c r="B18" s="701">
        <v>35</v>
      </c>
      <c r="C18" s="701">
        <v>11.457470000000001</v>
      </c>
      <c r="D18" s="702">
        <v>-23.542529999999999</v>
      </c>
      <c r="E18" s="703">
        <v>0.32735628571399999</v>
      </c>
      <c r="F18" s="701">
        <v>20</v>
      </c>
      <c r="G18" s="702">
        <v>18.333333333333002</v>
      </c>
      <c r="H18" s="704">
        <v>0</v>
      </c>
      <c r="I18" s="701">
        <v>7.7262300000000002</v>
      </c>
      <c r="J18" s="702">
        <v>-10.607103333333001</v>
      </c>
      <c r="K18" s="705">
        <v>0.38631149999999997</v>
      </c>
    </row>
    <row r="19" spans="1:11" ht="14.45" customHeight="1" thickBot="1" x14ac:dyDescent="0.25">
      <c r="A19" s="723" t="s">
        <v>344</v>
      </c>
      <c r="B19" s="701">
        <v>195.6</v>
      </c>
      <c r="C19" s="701">
        <v>88.98648</v>
      </c>
      <c r="D19" s="702">
        <v>-106.61351999999999</v>
      </c>
      <c r="E19" s="703">
        <v>0.45494110429399998</v>
      </c>
      <c r="F19" s="701">
        <v>0</v>
      </c>
      <c r="G19" s="702">
        <v>0</v>
      </c>
      <c r="H19" s="704">
        <v>0</v>
      </c>
      <c r="I19" s="701">
        <v>0</v>
      </c>
      <c r="J19" s="702">
        <v>0</v>
      </c>
      <c r="K19" s="712" t="s">
        <v>329</v>
      </c>
    </row>
    <row r="20" spans="1:11" ht="14.45" customHeight="1" thickBot="1" x14ac:dyDescent="0.25">
      <c r="A20" s="723" t="s">
        <v>345</v>
      </c>
      <c r="B20" s="701">
        <v>260</v>
      </c>
      <c r="C20" s="701">
        <v>201.70507000000001</v>
      </c>
      <c r="D20" s="702">
        <v>-58.294929999998999</v>
      </c>
      <c r="E20" s="703">
        <v>0.77578873076900001</v>
      </c>
      <c r="F20" s="701">
        <v>260</v>
      </c>
      <c r="G20" s="702">
        <v>238.333333333333</v>
      </c>
      <c r="H20" s="704">
        <v>19.449560000000002</v>
      </c>
      <c r="I20" s="701">
        <v>191.79964000000001</v>
      </c>
      <c r="J20" s="702">
        <v>-46.533693333332998</v>
      </c>
      <c r="K20" s="705">
        <v>0.73769092307600004</v>
      </c>
    </row>
    <row r="21" spans="1:11" ht="14.45" customHeight="1" thickBot="1" x14ac:dyDescent="0.25">
      <c r="A21" s="722" t="s">
        <v>346</v>
      </c>
      <c r="B21" s="706">
        <v>1356.7879879572299</v>
      </c>
      <c r="C21" s="706">
        <v>905.32500000000095</v>
      </c>
      <c r="D21" s="707">
        <v>-451.46298795722998</v>
      </c>
      <c r="E21" s="713">
        <v>0.66725605476700001</v>
      </c>
      <c r="F21" s="706">
        <v>970.83518178029703</v>
      </c>
      <c r="G21" s="707">
        <v>889.93224996527294</v>
      </c>
      <c r="H21" s="709">
        <v>86.53</v>
      </c>
      <c r="I21" s="706">
        <v>1002.87288</v>
      </c>
      <c r="J21" s="707">
        <v>112.940630034726</v>
      </c>
      <c r="K21" s="714">
        <v>1.0330001413429999</v>
      </c>
    </row>
    <row r="22" spans="1:11" ht="14.45" customHeight="1" thickBot="1" x14ac:dyDescent="0.25">
      <c r="A22" s="723" t="s">
        <v>347</v>
      </c>
      <c r="B22" s="701">
        <v>1159.1402394045799</v>
      </c>
      <c r="C22" s="701">
        <v>775.74500000000103</v>
      </c>
      <c r="D22" s="702">
        <v>-383.395239404584</v>
      </c>
      <c r="E22" s="703">
        <v>0.66924171349399997</v>
      </c>
      <c r="F22" s="701">
        <v>821.767050459031</v>
      </c>
      <c r="G22" s="702">
        <v>753.28646292077804</v>
      </c>
      <c r="H22" s="704">
        <v>78.209999999999994</v>
      </c>
      <c r="I22" s="701">
        <v>888.03287999999895</v>
      </c>
      <c r="J22" s="702">
        <v>134.746417079221</v>
      </c>
      <c r="K22" s="705">
        <v>1.0806382167590001</v>
      </c>
    </row>
    <row r="23" spans="1:11" ht="14.45" customHeight="1" thickBot="1" x14ac:dyDescent="0.25">
      <c r="A23" s="723" t="s">
        <v>348</v>
      </c>
      <c r="B23" s="701">
        <v>197.64774855264699</v>
      </c>
      <c r="C23" s="701">
        <v>129.58000000000001</v>
      </c>
      <c r="D23" s="702">
        <v>-68.067748552645995</v>
      </c>
      <c r="E23" s="703">
        <v>0.65561080735199995</v>
      </c>
      <c r="F23" s="701">
        <v>149.068131321267</v>
      </c>
      <c r="G23" s="702">
        <v>136.64578704449499</v>
      </c>
      <c r="H23" s="704">
        <v>8.32</v>
      </c>
      <c r="I23" s="701">
        <v>114.84</v>
      </c>
      <c r="J23" s="702">
        <v>-21.805787044494</v>
      </c>
      <c r="K23" s="705">
        <v>0.77038599050000001</v>
      </c>
    </row>
    <row r="24" spans="1:11" ht="14.45" customHeight="1" thickBot="1" x14ac:dyDescent="0.25">
      <c r="A24" s="722" t="s">
        <v>349</v>
      </c>
      <c r="B24" s="706">
        <v>60640.013354868599</v>
      </c>
      <c r="C24" s="706">
        <v>59913.187650000102</v>
      </c>
      <c r="D24" s="707">
        <v>-726.82570486848294</v>
      </c>
      <c r="E24" s="713">
        <v>0.98801409062000001</v>
      </c>
      <c r="F24" s="706">
        <v>64199.539978279798</v>
      </c>
      <c r="G24" s="707">
        <v>58849.578313423102</v>
      </c>
      <c r="H24" s="709">
        <v>12907.603300000001</v>
      </c>
      <c r="I24" s="706">
        <v>60095.487070000003</v>
      </c>
      <c r="J24" s="707">
        <v>1245.90875657682</v>
      </c>
      <c r="K24" s="714">
        <v>0.936073484176</v>
      </c>
    </row>
    <row r="25" spans="1:11" ht="14.45" customHeight="1" thickBot="1" x14ac:dyDescent="0.25">
      <c r="A25" s="723" t="s">
        <v>350</v>
      </c>
      <c r="B25" s="701">
        <v>16799.605617995101</v>
      </c>
      <c r="C25" s="701">
        <v>15784.852709999999</v>
      </c>
      <c r="D25" s="702">
        <v>-1014.75290799502</v>
      </c>
      <c r="E25" s="703">
        <v>0.93959662321399995</v>
      </c>
      <c r="F25" s="701">
        <v>18400.3771217828</v>
      </c>
      <c r="G25" s="702">
        <v>16867.012361634199</v>
      </c>
      <c r="H25" s="704">
        <v>1453.8094000000001</v>
      </c>
      <c r="I25" s="701">
        <v>16327.614020000001</v>
      </c>
      <c r="J25" s="702">
        <v>-539.39834163420699</v>
      </c>
      <c r="K25" s="705">
        <v>0.88735214022700004</v>
      </c>
    </row>
    <row r="26" spans="1:11" ht="14.45" customHeight="1" thickBot="1" x14ac:dyDescent="0.25">
      <c r="A26" s="723" t="s">
        <v>351</v>
      </c>
      <c r="B26" s="701">
        <v>8000.1457892917397</v>
      </c>
      <c r="C26" s="701">
        <v>7877.1408200000196</v>
      </c>
      <c r="D26" s="702">
        <v>-123.004969291728</v>
      </c>
      <c r="E26" s="703">
        <v>0.984624659033</v>
      </c>
      <c r="F26" s="701">
        <v>8000</v>
      </c>
      <c r="G26" s="702">
        <v>7333.3333333333303</v>
      </c>
      <c r="H26" s="704">
        <v>1941.6727100000001</v>
      </c>
      <c r="I26" s="701">
        <v>6375.7968899999996</v>
      </c>
      <c r="J26" s="702">
        <v>-957.53644333333898</v>
      </c>
      <c r="K26" s="705">
        <v>0.79697461124900004</v>
      </c>
    </row>
    <row r="27" spans="1:11" ht="14.45" customHeight="1" thickBot="1" x14ac:dyDescent="0.25">
      <c r="A27" s="723" t="s">
        <v>352</v>
      </c>
      <c r="B27" s="701">
        <v>23170.322709851</v>
      </c>
      <c r="C27" s="701">
        <v>23070.099409999999</v>
      </c>
      <c r="D27" s="702">
        <v>-100.22329985095</v>
      </c>
      <c r="E27" s="703">
        <v>0.99567449702300004</v>
      </c>
      <c r="F27" s="701">
        <v>25000</v>
      </c>
      <c r="G27" s="702">
        <v>22916.666666666701</v>
      </c>
      <c r="H27" s="704">
        <v>8561.1597899999997</v>
      </c>
      <c r="I27" s="701">
        <v>24804.766930000002</v>
      </c>
      <c r="J27" s="702">
        <v>1888.1002633333001</v>
      </c>
      <c r="K27" s="705">
        <v>0.992190677199</v>
      </c>
    </row>
    <row r="28" spans="1:11" ht="14.45" customHeight="1" thickBot="1" x14ac:dyDescent="0.25">
      <c r="A28" s="723" t="s">
        <v>353</v>
      </c>
      <c r="B28" s="701">
        <v>3810.1483565318999</v>
      </c>
      <c r="C28" s="701">
        <v>4106.1402700000099</v>
      </c>
      <c r="D28" s="702">
        <v>295.99191346811</v>
      </c>
      <c r="E28" s="703">
        <v>1.0776851413040001</v>
      </c>
      <c r="F28" s="701">
        <v>3810</v>
      </c>
      <c r="G28" s="702">
        <v>3492.5</v>
      </c>
      <c r="H28" s="704">
        <v>267.74653999999998</v>
      </c>
      <c r="I28" s="701">
        <v>3039.68444</v>
      </c>
      <c r="J28" s="702">
        <v>-452.81556000000199</v>
      </c>
      <c r="K28" s="705">
        <v>0.79781743831999996</v>
      </c>
    </row>
    <row r="29" spans="1:11" ht="14.45" customHeight="1" thickBot="1" x14ac:dyDescent="0.25">
      <c r="A29" s="723" t="s">
        <v>354</v>
      </c>
      <c r="B29" s="701">
        <v>15</v>
      </c>
      <c r="C29" s="701">
        <v>12.884740000000001</v>
      </c>
      <c r="D29" s="702">
        <v>-2.1152599999990001</v>
      </c>
      <c r="E29" s="703">
        <v>0.85898266666599998</v>
      </c>
      <c r="F29" s="701">
        <v>10</v>
      </c>
      <c r="G29" s="702">
        <v>9.1666666666659999</v>
      </c>
      <c r="H29" s="704">
        <v>0</v>
      </c>
      <c r="I29" s="701">
        <v>5.8872299999989997</v>
      </c>
      <c r="J29" s="702">
        <v>-3.2794366666660002</v>
      </c>
      <c r="K29" s="705">
        <v>0.58872299999900002</v>
      </c>
    </row>
    <row r="30" spans="1:11" ht="14.45" customHeight="1" thickBot="1" x14ac:dyDescent="0.25">
      <c r="A30" s="723" t="s">
        <v>355</v>
      </c>
      <c r="B30" s="701">
        <v>0</v>
      </c>
      <c r="C30" s="701">
        <v>0.47139999999999999</v>
      </c>
      <c r="D30" s="702">
        <v>0.47139999999999999</v>
      </c>
      <c r="E30" s="711" t="s">
        <v>356</v>
      </c>
      <c r="F30" s="701">
        <v>1</v>
      </c>
      <c r="G30" s="702">
        <v>0.91666666666600005</v>
      </c>
      <c r="H30" s="704">
        <v>0</v>
      </c>
      <c r="I30" s="701">
        <v>0.15639999999900001</v>
      </c>
      <c r="J30" s="702">
        <v>-0.76026666666599996</v>
      </c>
      <c r="K30" s="705">
        <v>0.15639999999900001</v>
      </c>
    </row>
    <row r="31" spans="1:11" ht="14.45" customHeight="1" thickBot="1" x14ac:dyDescent="0.25">
      <c r="A31" s="723" t="s">
        <v>357</v>
      </c>
      <c r="B31" s="701">
        <v>1615.06521006307</v>
      </c>
      <c r="C31" s="701">
        <v>1699.27917</v>
      </c>
      <c r="D31" s="702">
        <v>84.213959936936007</v>
      </c>
      <c r="E31" s="703">
        <v>1.0521427614259999</v>
      </c>
      <c r="F31" s="701">
        <v>1612.36503351587</v>
      </c>
      <c r="G31" s="702">
        <v>1478.00128072288</v>
      </c>
      <c r="H31" s="704">
        <v>144.45205000000001</v>
      </c>
      <c r="I31" s="701">
        <v>1551.1494499999999</v>
      </c>
      <c r="J31" s="702">
        <v>73.148169277118001</v>
      </c>
      <c r="K31" s="705">
        <v>0.96203366964399994</v>
      </c>
    </row>
    <row r="32" spans="1:11" ht="14.45" customHeight="1" thickBot="1" x14ac:dyDescent="0.25">
      <c r="A32" s="723" t="s">
        <v>358</v>
      </c>
      <c r="B32" s="701">
        <v>4619.6189300987398</v>
      </c>
      <c r="C32" s="701">
        <v>4706.9550100000097</v>
      </c>
      <c r="D32" s="702">
        <v>87.336079901266999</v>
      </c>
      <c r="E32" s="703">
        <v>1.0189054727719999</v>
      </c>
      <c r="F32" s="701">
        <v>4707.7568575646701</v>
      </c>
      <c r="G32" s="702">
        <v>4315.4437861009401</v>
      </c>
      <c r="H32" s="704">
        <v>377.55209000000002</v>
      </c>
      <c r="I32" s="701">
        <v>5232.2767299999896</v>
      </c>
      <c r="J32" s="702">
        <v>916.83294389905097</v>
      </c>
      <c r="K32" s="705">
        <v>1.1114160922709999</v>
      </c>
    </row>
    <row r="33" spans="1:11" ht="14.45" customHeight="1" thickBot="1" x14ac:dyDescent="0.25">
      <c r="A33" s="723" t="s">
        <v>359</v>
      </c>
      <c r="B33" s="701">
        <v>75</v>
      </c>
      <c r="C33" s="701">
        <v>89.398790000000005</v>
      </c>
      <c r="D33" s="702">
        <v>14.39879</v>
      </c>
      <c r="E33" s="703">
        <v>1.1919838666660001</v>
      </c>
      <c r="F33" s="701">
        <v>91</v>
      </c>
      <c r="G33" s="702">
        <v>83.416666666666003</v>
      </c>
      <c r="H33" s="704">
        <v>22.352</v>
      </c>
      <c r="I33" s="701">
        <v>138.55196000000001</v>
      </c>
      <c r="J33" s="702">
        <v>55.135293333333003</v>
      </c>
      <c r="K33" s="705">
        <v>1.5225490109890001</v>
      </c>
    </row>
    <row r="34" spans="1:11" ht="14.45" customHeight="1" thickBot="1" x14ac:dyDescent="0.25">
      <c r="A34" s="723" t="s">
        <v>360</v>
      </c>
      <c r="B34" s="701">
        <v>770</v>
      </c>
      <c r="C34" s="701">
        <v>804.00012000000095</v>
      </c>
      <c r="D34" s="702">
        <v>34.000120000000997</v>
      </c>
      <c r="E34" s="703">
        <v>1.0441560000000001</v>
      </c>
      <c r="F34" s="701">
        <v>770</v>
      </c>
      <c r="G34" s="702">
        <v>705.83333333333303</v>
      </c>
      <c r="H34" s="704">
        <v>55.50367</v>
      </c>
      <c r="I34" s="701">
        <v>756.63585</v>
      </c>
      <c r="J34" s="702">
        <v>50.802516666666001</v>
      </c>
      <c r="K34" s="705">
        <v>0.982643961038</v>
      </c>
    </row>
    <row r="35" spans="1:11" ht="14.45" customHeight="1" thickBot="1" x14ac:dyDescent="0.25">
      <c r="A35" s="723" t="s">
        <v>361</v>
      </c>
      <c r="B35" s="701">
        <v>90</v>
      </c>
      <c r="C35" s="701">
        <v>177.54597999999999</v>
      </c>
      <c r="D35" s="702">
        <v>87.54598</v>
      </c>
      <c r="E35" s="703">
        <v>1.972733111111</v>
      </c>
      <c r="F35" s="701">
        <v>120</v>
      </c>
      <c r="G35" s="702">
        <v>110</v>
      </c>
      <c r="H35" s="704">
        <v>4.47506</v>
      </c>
      <c r="I35" s="701">
        <v>74.416659999999993</v>
      </c>
      <c r="J35" s="702">
        <v>-35.58334</v>
      </c>
      <c r="K35" s="705">
        <v>0.62013883333300002</v>
      </c>
    </row>
    <row r="36" spans="1:11" ht="14.45" customHeight="1" thickBot="1" x14ac:dyDescent="0.25">
      <c r="A36" s="723" t="s">
        <v>362</v>
      </c>
      <c r="B36" s="701">
        <v>390</v>
      </c>
      <c r="C36" s="701">
        <v>476.25569000000098</v>
      </c>
      <c r="D36" s="702">
        <v>86.255690000000001</v>
      </c>
      <c r="E36" s="703">
        <v>1.2211684358970001</v>
      </c>
      <c r="F36" s="701">
        <v>480</v>
      </c>
      <c r="G36" s="702">
        <v>440</v>
      </c>
      <c r="H36" s="704">
        <v>25.839849999999998</v>
      </c>
      <c r="I36" s="701">
        <v>316.52519999999998</v>
      </c>
      <c r="J36" s="702">
        <v>-123.4748</v>
      </c>
      <c r="K36" s="705">
        <v>0.65942750000000006</v>
      </c>
    </row>
    <row r="37" spans="1:11" ht="14.45" customHeight="1" thickBot="1" x14ac:dyDescent="0.25">
      <c r="A37" s="723" t="s">
        <v>363</v>
      </c>
      <c r="B37" s="701">
        <v>180</v>
      </c>
      <c r="C37" s="701">
        <v>181.30772999999999</v>
      </c>
      <c r="D37" s="702">
        <v>1.3077300000000001</v>
      </c>
      <c r="E37" s="703">
        <v>1.007265166666</v>
      </c>
      <c r="F37" s="701">
        <v>150</v>
      </c>
      <c r="G37" s="702">
        <v>137.5</v>
      </c>
      <c r="H37" s="704">
        <v>0</v>
      </c>
      <c r="I37" s="701">
        <v>281.27975999999899</v>
      </c>
      <c r="J37" s="702">
        <v>143.77975999999899</v>
      </c>
      <c r="K37" s="705">
        <v>1.8751983999990001</v>
      </c>
    </row>
    <row r="38" spans="1:11" ht="14.45" customHeight="1" thickBot="1" x14ac:dyDescent="0.25">
      <c r="A38" s="723" t="s">
        <v>364</v>
      </c>
      <c r="B38" s="701">
        <v>750.10674103710403</v>
      </c>
      <c r="C38" s="701">
        <v>613.26134000000104</v>
      </c>
      <c r="D38" s="702">
        <v>-136.84540103710299</v>
      </c>
      <c r="E38" s="703">
        <v>0.81756542962400003</v>
      </c>
      <c r="F38" s="701">
        <v>750</v>
      </c>
      <c r="G38" s="702">
        <v>687.5</v>
      </c>
      <c r="H38" s="704">
        <v>31.035080000000001</v>
      </c>
      <c r="I38" s="701">
        <v>595.05031999999903</v>
      </c>
      <c r="J38" s="702">
        <v>-92.449680000000001</v>
      </c>
      <c r="K38" s="705">
        <v>0.79340042666599997</v>
      </c>
    </row>
    <row r="39" spans="1:11" ht="14.45" customHeight="1" thickBot="1" x14ac:dyDescent="0.25">
      <c r="A39" s="723" t="s">
        <v>365</v>
      </c>
      <c r="B39" s="701">
        <v>340</v>
      </c>
      <c r="C39" s="701">
        <v>295.10027000000099</v>
      </c>
      <c r="D39" s="702">
        <v>-44.899729999999003</v>
      </c>
      <c r="E39" s="703">
        <v>0.86794197058800004</v>
      </c>
      <c r="F39" s="701">
        <v>297.04096541649</v>
      </c>
      <c r="G39" s="702">
        <v>272.28755163178198</v>
      </c>
      <c r="H39" s="704">
        <v>22.00506</v>
      </c>
      <c r="I39" s="701">
        <v>284.60721000000001</v>
      </c>
      <c r="J39" s="702">
        <v>12.319658368217</v>
      </c>
      <c r="K39" s="705">
        <v>0.95814127724999998</v>
      </c>
    </row>
    <row r="40" spans="1:11" ht="14.45" customHeight="1" thickBot="1" x14ac:dyDescent="0.25">
      <c r="A40" s="723" t="s">
        <v>366</v>
      </c>
      <c r="B40" s="701">
        <v>15</v>
      </c>
      <c r="C40" s="701">
        <v>6.1452</v>
      </c>
      <c r="D40" s="702">
        <v>-8.8547999999990008</v>
      </c>
      <c r="E40" s="703">
        <v>0.40967999999999999</v>
      </c>
      <c r="F40" s="701">
        <v>0</v>
      </c>
      <c r="G40" s="702">
        <v>0</v>
      </c>
      <c r="H40" s="704">
        <v>0</v>
      </c>
      <c r="I40" s="701">
        <v>311.08801999999997</v>
      </c>
      <c r="J40" s="702">
        <v>311.08801999999997</v>
      </c>
      <c r="K40" s="712" t="s">
        <v>329</v>
      </c>
    </row>
    <row r="41" spans="1:11" ht="14.45" customHeight="1" thickBot="1" x14ac:dyDescent="0.25">
      <c r="A41" s="723" t="s">
        <v>367</v>
      </c>
      <c r="B41" s="701">
        <v>0</v>
      </c>
      <c r="C41" s="701">
        <v>12.349</v>
      </c>
      <c r="D41" s="702">
        <v>12.349</v>
      </c>
      <c r="E41" s="711" t="s">
        <v>356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2" t="s">
        <v>368</v>
      </c>
      <c r="B42" s="706">
        <v>635.82602787072597</v>
      </c>
      <c r="C42" s="706">
        <v>658.79668000000095</v>
      </c>
      <c r="D42" s="707">
        <v>22.970652129274001</v>
      </c>
      <c r="E42" s="713">
        <v>1.0361272598510001</v>
      </c>
      <c r="F42" s="706">
        <v>644.13735551846696</v>
      </c>
      <c r="G42" s="707">
        <v>590.45924255859404</v>
      </c>
      <c r="H42" s="709">
        <v>55.28651</v>
      </c>
      <c r="I42" s="706">
        <v>651.24771999999996</v>
      </c>
      <c r="J42" s="707">
        <v>60.788477441405</v>
      </c>
      <c r="K42" s="714">
        <v>1.0110385842709999</v>
      </c>
    </row>
    <row r="43" spans="1:11" ht="14.45" customHeight="1" thickBot="1" x14ac:dyDescent="0.25">
      <c r="A43" s="723" t="s">
        <v>369</v>
      </c>
      <c r="B43" s="701">
        <v>541.71733041511902</v>
      </c>
      <c r="C43" s="701">
        <v>584.31020000000103</v>
      </c>
      <c r="D43" s="702">
        <v>42.592869584882003</v>
      </c>
      <c r="E43" s="703">
        <v>1.0786256359049999</v>
      </c>
      <c r="F43" s="701">
        <v>570.69789262351298</v>
      </c>
      <c r="G43" s="702">
        <v>523.13973490488695</v>
      </c>
      <c r="H43" s="704">
        <v>50.762230000000002</v>
      </c>
      <c r="I43" s="701">
        <v>568.83893</v>
      </c>
      <c r="J43" s="702">
        <v>45.699195095112003</v>
      </c>
      <c r="K43" s="705">
        <v>0.99674265027499998</v>
      </c>
    </row>
    <row r="44" spans="1:11" ht="14.45" customHeight="1" thickBot="1" x14ac:dyDescent="0.25">
      <c r="A44" s="723" t="s">
        <v>370</v>
      </c>
      <c r="B44" s="701">
        <v>94.108697455607</v>
      </c>
      <c r="C44" s="701">
        <v>74.48648</v>
      </c>
      <c r="D44" s="702">
        <v>-19.622217455607</v>
      </c>
      <c r="E44" s="703">
        <v>0.79149411280600002</v>
      </c>
      <c r="F44" s="701">
        <v>73.439462894952996</v>
      </c>
      <c r="G44" s="702">
        <v>67.319507653707007</v>
      </c>
      <c r="H44" s="704">
        <v>4.5242800000000001</v>
      </c>
      <c r="I44" s="701">
        <v>82.408789999999996</v>
      </c>
      <c r="J44" s="702">
        <v>15.089282346292</v>
      </c>
      <c r="K44" s="705">
        <v>1.1221322535789999</v>
      </c>
    </row>
    <row r="45" spans="1:11" ht="14.45" customHeight="1" thickBot="1" x14ac:dyDescent="0.25">
      <c r="A45" s="722" t="s">
        <v>371</v>
      </c>
      <c r="B45" s="706">
        <v>1073.37270312296</v>
      </c>
      <c r="C45" s="706">
        <v>1147.51774</v>
      </c>
      <c r="D45" s="707">
        <v>74.145036877042998</v>
      </c>
      <c r="E45" s="713">
        <v>1.069076693175</v>
      </c>
      <c r="F45" s="706">
        <v>1162.3186733094999</v>
      </c>
      <c r="G45" s="707">
        <v>1065.45878386704</v>
      </c>
      <c r="H45" s="709">
        <v>56.472569999999997</v>
      </c>
      <c r="I45" s="706">
        <v>1005.62855</v>
      </c>
      <c r="J45" s="707">
        <v>-59.830233867044001</v>
      </c>
      <c r="K45" s="714">
        <v>0.86519176977199996</v>
      </c>
    </row>
    <row r="46" spans="1:11" ht="14.45" customHeight="1" thickBot="1" x14ac:dyDescent="0.25">
      <c r="A46" s="723" t="s">
        <v>372</v>
      </c>
      <c r="B46" s="701">
        <v>0</v>
      </c>
      <c r="C46" s="701">
        <v>1.1494999999990001</v>
      </c>
      <c r="D46" s="702">
        <v>1.1494999999990001</v>
      </c>
      <c r="E46" s="711" t="s">
        <v>329</v>
      </c>
      <c r="F46" s="701">
        <v>0</v>
      </c>
      <c r="G46" s="702">
        <v>0</v>
      </c>
      <c r="H46" s="704">
        <v>-39.308540000000001</v>
      </c>
      <c r="I46" s="701">
        <v>-29.714409999998999</v>
      </c>
      <c r="J46" s="702">
        <v>-29.714409999998999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75</v>
      </c>
      <c r="C47" s="701">
        <v>65.794889999999995</v>
      </c>
      <c r="D47" s="702">
        <v>-9.2051099999989994</v>
      </c>
      <c r="E47" s="703">
        <v>0.87726519999999997</v>
      </c>
      <c r="F47" s="701">
        <v>81.729005974811002</v>
      </c>
      <c r="G47" s="702">
        <v>74.918255476910005</v>
      </c>
      <c r="H47" s="704">
        <v>5.5204399999999998</v>
      </c>
      <c r="I47" s="701">
        <v>70.300719999999998</v>
      </c>
      <c r="J47" s="702">
        <v>-4.6175354769099997</v>
      </c>
      <c r="K47" s="705">
        <v>0.86016854312000002</v>
      </c>
    </row>
    <row r="48" spans="1:11" ht="14.45" customHeight="1" thickBot="1" x14ac:dyDescent="0.25">
      <c r="A48" s="723" t="s">
        <v>374</v>
      </c>
      <c r="B48" s="701">
        <v>411.57572987162803</v>
      </c>
      <c r="C48" s="701">
        <v>488.01177000000098</v>
      </c>
      <c r="D48" s="702">
        <v>76.436040128371999</v>
      </c>
      <c r="E48" s="703">
        <v>1.185715615816</v>
      </c>
      <c r="F48" s="701">
        <v>470</v>
      </c>
      <c r="G48" s="702">
        <v>430.83333333333297</v>
      </c>
      <c r="H48" s="704">
        <v>33.152299999999997</v>
      </c>
      <c r="I48" s="701">
        <v>398.83945999999997</v>
      </c>
      <c r="J48" s="702">
        <v>-31.993873333332999</v>
      </c>
      <c r="K48" s="705">
        <v>0.84859459574399998</v>
      </c>
    </row>
    <row r="49" spans="1:11" ht="14.45" customHeight="1" thickBot="1" x14ac:dyDescent="0.25">
      <c r="A49" s="723" t="s">
        <v>375</v>
      </c>
      <c r="B49" s="701">
        <v>115</v>
      </c>
      <c r="C49" s="701">
        <v>104.19626</v>
      </c>
      <c r="D49" s="702">
        <v>-10.803739999998999</v>
      </c>
      <c r="E49" s="703">
        <v>0.90605443478199998</v>
      </c>
      <c r="F49" s="701">
        <v>133.6754319426</v>
      </c>
      <c r="G49" s="702">
        <v>122.53581261405</v>
      </c>
      <c r="H49" s="704">
        <v>8.8543900000000004</v>
      </c>
      <c r="I49" s="701">
        <v>106.08301</v>
      </c>
      <c r="J49" s="702">
        <v>-16.45280261405</v>
      </c>
      <c r="K49" s="705">
        <v>0.793586438871</v>
      </c>
    </row>
    <row r="50" spans="1:11" ht="14.45" customHeight="1" thickBot="1" x14ac:dyDescent="0.25">
      <c r="A50" s="723" t="s">
        <v>376</v>
      </c>
      <c r="B50" s="701">
        <v>53.320483009919002</v>
      </c>
      <c r="C50" s="701">
        <v>12.765280000000001</v>
      </c>
      <c r="D50" s="702">
        <v>-40.555203009918998</v>
      </c>
      <c r="E50" s="703">
        <v>0.23940668349899999</v>
      </c>
      <c r="F50" s="701">
        <v>12.414516542806</v>
      </c>
      <c r="G50" s="702">
        <v>11.379973497571999</v>
      </c>
      <c r="H50" s="704">
        <v>0</v>
      </c>
      <c r="I50" s="701">
        <v>5.6688400000000003</v>
      </c>
      <c r="J50" s="702">
        <v>-5.7111334975719998</v>
      </c>
      <c r="K50" s="705">
        <v>0.456629944505</v>
      </c>
    </row>
    <row r="51" spans="1:11" ht="14.45" customHeight="1" thickBot="1" x14ac:dyDescent="0.25">
      <c r="A51" s="723" t="s">
        <v>377</v>
      </c>
      <c r="B51" s="701">
        <v>5.2394330998819996</v>
      </c>
      <c r="C51" s="701">
        <v>3.6713499999999999</v>
      </c>
      <c r="D51" s="702">
        <v>-1.5680830998819999</v>
      </c>
      <c r="E51" s="703">
        <v>0.70071512127500002</v>
      </c>
      <c r="F51" s="701">
        <v>0</v>
      </c>
      <c r="G51" s="702">
        <v>0</v>
      </c>
      <c r="H51" s="704">
        <v>0.21485000000000001</v>
      </c>
      <c r="I51" s="701">
        <v>5.92781</v>
      </c>
      <c r="J51" s="702">
        <v>5.92781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0</v>
      </c>
      <c r="C52" s="701">
        <v>14.452159999999999</v>
      </c>
      <c r="D52" s="702">
        <v>14.452159999999999</v>
      </c>
      <c r="E52" s="711" t="s">
        <v>329</v>
      </c>
      <c r="F52" s="701">
        <v>0</v>
      </c>
      <c r="G52" s="702">
        <v>0</v>
      </c>
      <c r="H52" s="704">
        <v>2.1361300000000001</v>
      </c>
      <c r="I52" s="701">
        <v>12.065619999999999</v>
      </c>
      <c r="J52" s="702">
        <v>12.065619999999999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18.082650291650001</v>
      </c>
      <c r="C53" s="701">
        <v>7.1840400000000004</v>
      </c>
      <c r="D53" s="702">
        <v>-10.89861029165</v>
      </c>
      <c r="E53" s="703">
        <v>0.39728910774300003</v>
      </c>
      <c r="F53" s="701">
        <v>0</v>
      </c>
      <c r="G53" s="702">
        <v>0</v>
      </c>
      <c r="H53" s="704">
        <v>0.72819999999999996</v>
      </c>
      <c r="I53" s="701">
        <v>7.9882600000000004</v>
      </c>
      <c r="J53" s="702">
        <v>7.9882600000000004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250</v>
      </c>
      <c r="C54" s="701">
        <v>247.93038000000001</v>
      </c>
      <c r="D54" s="702">
        <v>-2.0696199999989999</v>
      </c>
      <c r="E54" s="703">
        <v>0.99172152000000002</v>
      </c>
      <c r="F54" s="701">
        <v>273.76556323029098</v>
      </c>
      <c r="G54" s="702">
        <v>250.95176629443301</v>
      </c>
      <c r="H54" s="704">
        <v>30.014240000000001</v>
      </c>
      <c r="I54" s="701">
        <v>260.65350999999998</v>
      </c>
      <c r="J54" s="702">
        <v>9.7017437055660007</v>
      </c>
      <c r="K54" s="705">
        <v>0.952104811592</v>
      </c>
    </row>
    <row r="55" spans="1:11" ht="14.45" customHeight="1" thickBot="1" x14ac:dyDescent="0.25">
      <c r="A55" s="723" t="s">
        <v>381</v>
      </c>
      <c r="B55" s="701">
        <v>35.154406849876999</v>
      </c>
      <c r="C55" s="701">
        <v>36.462380000000003</v>
      </c>
      <c r="D55" s="702">
        <v>1.3079731501230001</v>
      </c>
      <c r="E55" s="703">
        <v>1.0372065202430001</v>
      </c>
      <c r="F55" s="701">
        <v>32.742178972159003</v>
      </c>
      <c r="G55" s="702">
        <v>30.013664057812999</v>
      </c>
      <c r="H55" s="704">
        <v>0.83489999999999998</v>
      </c>
      <c r="I55" s="701">
        <v>25.93778</v>
      </c>
      <c r="J55" s="702">
        <v>-4.075884057813</v>
      </c>
      <c r="K55" s="705">
        <v>0.79218246354499999</v>
      </c>
    </row>
    <row r="56" spans="1:11" ht="14.45" customHeight="1" thickBot="1" x14ac:dyDescent="0.25">
      <c r="A56" s="723" t="s">
        <v>382</v>
      </c>
      <c r="B56" s="701">
        <v>0</v>
      </c>
      <c r="C56" s="701">
        <v>4.9973200000000002</v>
      </c>
      <c r="D56" s="702">
        <v>4.9973200000000002</v>
      </c>
      <c r="E56" s="711" t="s">
        <v>329</v>
      </c>
      <c r="F56" s="701">
        <v>0</v>
      </c>
      <c r="G56" s="702">
        <v>0</v>
      </c>
      <c r="H56" s="704">
        <v>0</v>
      </c>
      <c r="I56" s="701">
        <v>7.49979</v>
      </c>
      <c r="J56" s="702">
        <v>7.49979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15.972</v>
      </c>
      <c r="D57" s="702">
        <v>15.972</v>
      </c>
      <c r="E57" s="711" t="s">
        <v>356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1.2099999999990001</v>
      </c>
      <c r="J58" s="702">
        <v>1.2099999999990001</v>
      </c>
      <c r="K58" s="712" t="s">
        <v>356</v>
      </c>
    </row>
    <row r="59" spans="1:11" ht="14.45" customHeight="1" thickBot="1" x14ac:dyDescent="0.25">
      <c r="A59" s="723" t="s">
        <v>385</v>
      </c>
      <c r="B59" s="701">
        <v>0</v>
      </c>
      <c r="C59" s="701">
        <v>6.6376099999999996</v>
      </c>
      <c r="D59" s="702">
        <v>6.6376099999999996</v>
      </c>
      <c r="E59" s="711" t="s">
        <v>329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5" customHeight="1" thickBot="1" x14ac:dyDescent="0.25">
      <c r="A60" s="723" t="s">
        <v>386</v>
      </c>
      <c r="B60" s="701">
        <v>110</v>
      </c>
      <c r="C60" s="701">
        <v>138.15868</v>
      </c>
      <c r="D60" s="702">
        <v>28.15868</v>
      </c>
      <c r="E60" s="703">
        <v>1.2559880000000001</v>
      </c>
      <c r="F60" s="701">
        <v>157.99197664683399</v>
      </c>
      <c r="G60" s="702">
        <v>144.82597859293099</v>
      </c>
      <c r="H60" s="704">
        <v>14.325659999999999</v>
      </c>
      <c r="I60" s="701">
        <v>133.16816</v>
      </c>
      <c r="J60" s="702">
        <v>-11.657818592929999</v>
      </c>
      <c r="K60" s="705">
        <v>0.84287925770799998</v>
      </c>
    </row>
    <row r="61" spans="1:11" ht="14.45" customHeight="1" thickBot="1" x14ac:dyDescent="0.25">
      <c r="A61" s="723" t="s">
        <v>387</v>
      </c>
      <c r="B61" s="701">
        <v>0</v>
      </c>
      <c r="C61" s="701">
        <v>0.13411999999999999</v>
      </c>
      <c r="D61" s="702">
        <v>0.13411999999999999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5" customHeight="1" thickBot="1" x14ac:dyDescent="0.25">
      <c r="A62" s="722" t="s">
        <v>388</v>
      </c>
      <c r="B62" s="706">
        <v>606.38094507699998</v>
      </c>
      <c r="C62" s="706">
        <v>269.04878000000002</v>
      </c>
      <c r="D62" s="707">
        <v>-337.33216507700001</v>
      </c>
      <c r="E62" s="713">
        <v>0.443695967335</v>
      </c>
      <c r="F62" s="706">
        <v>212.42733894743401</v>
      </c>
      <c r="G62" s="707">
        <v>194.72506070181501</v>
      </c>
      <c r="H62" s="709">
        <v>43.284300000000002</v>
      </c>
      <c r="I62" s="706">
        <v>263.24955999999997</v>
      </c>
      <c r="J62" s="707">
        <v>68.524499298183997</v>
      </c>
      <c r="K62" s="714">
        <v>1.239245199343</v>
      </c>
    </row>
    <row r="63" spans="1:11" ht="14.45" customHeight="1" thickBot="1" x14ac:dyDescent="0.25">
      <c r="A63" s="723" t="s">
        <v>389</v>
      </c>
      <c r="B63" s="701">
        <v>0</v>
      </c>
      <c r="C63" s="701">
        <v>26.189240000000002</v>
      </c>
      <c r="D63" s="702">
        <v>26.189240000000002</v>
      </c>
      <c r="E63" s="711" t="s">
        <v>329</v>
      </c>
      <c r="F63" s="701">
        <v>0</v>
      </c>
      <c r="G63" s="702">
        <v>0</v>
      </c>
      <c r="H63" s="704">
        <v>0</v>
      </c>
      <c r="I63" s="701">
        <v>26.244589999999999</v>
      </c>
      <c r="J63" s="702">
        <v>26.244589999999999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26.426422801249</v>
      </c>
      <c r="C64" s="701">
        <v>37.884720000000002</v>
      </c>
      <c r="D64" s="702">
        <v>11.45829719875</v>
      </c>
      <c r="E64" s="703">
        <v>1.4335924421140001</v>
      </c>
      <c r="F64" s="701">
        <v>33.506673924457999</v>
      </c>
      <c r="G64" s="702">
        <v>30.714451097419001</v>
      </c>
      <c r="H64" s="704">
        <v>0.42354999999999998</v>
      </c>
      <c r="I64" s="701">
        <v>9.10745</v>
      </c>
      <c r="J64" s="702">
        <v>-21.607001097419001</v>
      </c>
      <c r="K64" s="705">
        <v>0.27181002866800003</v>
      </c>
    </row>
    <row r="65" spans="1:11" ht="14.45" customHeight="1" thickBot="1" x14ac:dyDescent="0.25">
      <c r="A65" s="723" t="s">
        <v>391</v>
      </c>
      <c r="B65" s="701">
        <v>7.7855596124869999</v>
      </c>
      <c r="C65" s="701">
        <v>16.607019999999999</v>
      </c>
      <c r="D65" s="702">
        <v>8.8214603875119995</v>
      </c>
      <c r="E65" s="703">
        <v>2.1330541189819998</v>
      </c>
      <c r="F65" s="701">
        <v>4.3087787839339997</v>
      </c>
      <c r="G65" s="702">
        <v>3.9497138852729998</v>
      </c>
      <c r="H65" s="704">
        <v>5.2370000000000001</v>
      </c>
      <c r="I65" s="701">
        <v>46.46264</v>
      </c>
      <c r="J65" s="702">
        <v>42.512926114726</v>
      </c>
      <c r="K65" s="705">
        <v>10.783250273426001</v>
      </c>
    </row>
    <row r="66" spans="1:11" ht="14.45" customHeight="1" thickBot="1" x14ac:dyDescent="0.25">
      <c r="A66" s="723" t="s">
        <v>392</v>
      </c>
      <c r="B66" s="701">
        <v>570.78196884818897</v>
      </c>
      <c r="C66" s="701">
        <v>174.13359</v>
      </c>
      <c r="D66" s="702">
        <v>-396.64837884818797</v>
      </c>
      <c r="E66" s="703">
        <v>0.30507899601499999</v>
      </c>
      <c r="F66" s="701">
        <v>151.85075784926499</v>
      </c>
      <c r="G66" s="702">
        <v>139.19652802849299</v>
      </c>
      <c r="H66" s="704">
        <v>37.268000000000001</v>
      </c>
      <c r="I66" s="701">
        <v>176.06908999999999</v>
      </c>
      <c r="J66" s="702">
        <v>36.872561971506002</v>
      </c>
      <c r="K66" s="705">
        <v>1.1594877265920001</v>
      </c>
    </row>
    <row r="67" spans="1:11" ht="14.45" customHeight="1" thickBot="1" x14ac:dyDescent="0.25">
      <c r="A67" s="723" t="s">
        <v>393</v>
      </c>
      <c r="B67" s="701">
        <v>0</v>
      </c>
      <c r="C67" s="701">
        <v>4.4649000000000001</v>
      </c>
      <c r="D67" s="702">
        <v>4.4649000000000001</v>
      </c>
      <c r="E67" s="711" t="s">
        <v>329</v>
      </c>
      <c r="F67" s="701">
        <v>3.7598225497510001</v>
      </c>
      <c r="G67" s="702">
        <v>3.4465040039380002</v>
      </c>
      <c r="H67" s="704">
        <v>0</v>
      </c>
      <c r="I67" s="701">
        <v>1.4278</v>
      </c>
      <c r="J67" s="702">
        <v>-2.0187040039380002</v>
      </c>
      <c r="K67" s="705">
        <v>0.37975196464900002</v>
      </c>
    </row>
    <row r="68" spans="1:11" ht="14.45" customHeight="1" thickBot="1" x14ac:dyDescent="0.25">
      <c r="A68" s="723" t="s">
        <v>394</v>
      </c>
      <c r="B68" s="701">
        <v>1.386993815074</v>
      </c>
      <c r="C68" s="701">
        <v>9.7693100000000008</v>
      </c>
      <c r="D68" s="702">
        <v>8.3823161849249992</v>
      </c>
      <c r="E68" s="703">
        <v>7.0435137444900002</v>
      </c>
      <c r="F68" s="701">
        <v>8.94748867751</v>
      </c>
      <c r="G68" s="702">
        <v>8.2018646210509996</v>
      </c>
      <c r="H68" s="704">
        <v>0.35575000000000001</v>
      </c>
      <c r="I68" s="701">
        <v>3.937989999999</v>
      </c>
      <c r="J68" s="702">
        <v>-4.2638746210510003</v>
      </c>
      <c r="K68" s="705">
        <v>0.440122378684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10.053817162513999</v>
      </c>
      <c r="G69" s="702">
        <v>9.215999065638</v>
      </c>
      <c r="H69" s="704">
        <v>0</v>
      </c>
      <c r="I69" s="701">
        <v>0</v>
      </c>
      <c r="J69" s="702">
        <v>-9.215999065638</v>
      </c>
      <c r="K69" s="705">
        <v>0</v>
      </c>
    </row>
    <row r="70" spans="1:11" ht="14.45" customHeight="1" thickBot="1" x14ac:dyDescent="0.25">
      <c r="A70" s="722" t="s">
        <v>396</v>
      </c>
      <c r="B70" s="706">
        <v>2079.8947955661201</v>
      </c>
      <c r="C70" s="706">
        <v>2105.4478100000001</v>
      </c>
      <c r="D70" s="707">
        <v>25.553014433885</v>
      </c>
      <c r="E70" s="713">
        <v>1.0122857244929999</v>
      </c>
      <c r="F70" s="706">
        <v>2351.60506345665</v>
      </c>
      <c r="G70" s="707">
        <v>2155.6379748352601</v>
      </c>
      <c r="H70" s="709">
        <v>192.59891999999999</v>
      </c>
      <c r="I70" s="706">
        <v>2280.7278500000002</v>
      </c>
      <c r="J70" s="707">
        <v>125.089875164736</v>
      </c>
      <c r="K70" s="714">
        <v>0.96986006938000002</v>
      </c>
    </row>
    <row r="71" spans="1:11" ht="14.45" customHeight="1" thickBot="1" x14ac:dyDescent="0.25">
      <c r="A71" s="723" t="s">
        <v>397</v>
      </c>
      <c r="B71" s="701">
        <v>0</v>
      </c>
      <c r="C71" s="701">
        <v>6.8051700000000004</v>
      </c>
      <c r="D71" s="702">
        <v>6.8051700000000004</v>
      </c>
      <c r="E71" s="711" t="s">
        <v>329</v>
      </c>
      <c r="F71" s="701">
        <v>0</v>
      </c>
      <c r="G71" s="702">
        <v>0</v>
      </c>
      <c r="H71" s="704">
        <v>0</v>
      </c>
      <c r="I71" s="701">
        <v>0.45982000000000001</v>
      </c>
      <c r="J71" s="702">
        <v>0.45982000000000001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49.386052139329998</v>
      </c>
      <c r="C72" s="701">
        <v>49.224620000000002</v>
      </c>
      <c r="D72" s="702">
        <v>-0.16143213933</v>
      </c>
      <c r="E72" s="703">
        <v>0.99673122000299996</v>
      </c>
      <c r="F72" s="701">
        <v>0</v>
      </c>
      <c r="G72" s="702">
        <v>0</v>
      </c>
      <c r="H72" s="704">
        <v>0.62436000000000003</v>
      </c>
      <c r="I72" s="701">
        <v>34.457470000000001</v>
      </c>
      <c r="J72" s="702">
        <v>34.457470000000001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5.2542</v>
      </c>
      <c r="D73" s="702">
        <v>5.2542</v>
      </c>
      <c r="E73" s="711" t="s">
        <v>356</v>
      </c>
      <c r="F73" s="701">
        <v>0</v>
      </c>
      <c r="G73" s="702">
        <v>0</v>
      </c>
      <c r="H73" s="704">
        <v>0</v>
      </c>
      <c r="I73" s="701">
        <v>0.73944999999899996</v>
      </c>
      <c r="J73" s="702">
        <v>0.73944999999899996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0</v>
      </c>
      <c r="C74" s="701">
        <v>19.06251</v>
      </c>
      <c r="D74" s="702">
        <v>19.06251</v>
      </c>
      <c r="E74" s="711" t="s">
        <v>329</v>
      </c>
      <c r="F74" s="701">
        <v>0</v>
      </c>
      <c r="G74" s="702">
        <v>0</v>
      </c>
      <c r="H74" s="704">
        <v>0</v>
      </c>
      <c r="I74" s="701">
        <v>1.08735</v>
      </c>
      <c r="J74" s="702">
        <v>1.08735</v>
      </c>
      <c r="K74" s="712" t="s">
        <v>329</v>
      </c>
    </row>
    <row r="75" spans="1:11" ht="14.45" customHeight="1" thickBot="1" x14ac:dyDescent="0.25">
      <c r="A75" s="723" t="s">
        <v>401</v>
      </c>
      <c r="B75" s="701">
        <v>0</v>
      </c>
      <c r="C75" s="701">
        <v>-6.1499999999999999E-2</v>
      </c>
      <c r="D75" s="702">
        <v>-6.1499999999999999E-2</v>
      </c>
      <c r="E75" s="711" t="s">
        <v>356</v>
      </c>
      <c r="F75" s="701">
        <v>0</v>
      </c>
      <c r="G75" s="702">
        <v>0</v>
      </c>
      <c r="H75" s="704">
        <v>0</v>
      </c>
      <c r="I75" s="701">
        <v>-0.214</v>
      </c>
      <c r="J75" s="702">
        <v>-0.214</v>
      </c>
      <c r="K75" s="712" t="s">
        <v>329</v>
      </c>
    </row>
    <row r="76" spans="1:11" ht="14.45" customHeight="1" thickBot="1" x14ac:dyDescent="0.25">
      <c r="A76" s="723" t="s">
        <v>402</v>
      </c>
      <c r="B76" s="701">
        <v>510.181550775034</v>
      </c>
      <c r="C76" s="701">
        <v>537.91724000000102</v>
      </c>
      <c r="D76" s="702">
        <v>27.735689224965999</v>
      </c>
      <c r="E76" s="703">
        <v>1.054364351636</v>
      </c>
      <c r="F76" s="701">
        <v>540</v>
      </c>
      <c r="G76" s="702">
        <v>495</v>
      </c>
      <c r="H76" s="704">
        <v>45.185070000000003</v>
      </c>
      <c r="I76" s="701">
        <v>509.49263999999999</v>
      </c>
      <c r="J76" s="702">
        <v>14.492639999999</v>
      </c>
      <c r="K76" s="705">
        <v>0.94350488888799999</v>
      </c>
    </row>
    <row r="77" spans="1:11" ht="14.45" customHeight="1" thickBot="1" x14ac:dyDescent="0.25">
      <c r="A77" s="723" t="s">
        <v>403</v>
      </c>
      <c r="B77" s="701">
        <v>1360</v>
      </c>
      <c r="C77" s="701">
        <v>1315.92364</v>
      </c>
      <c r="D77" s="702">
        <v>-44.076359999997003</v>
      </c>
      <c r="E77" s="703">
        <v>0.96759091176400003</v>
      </c>
      <c r="F77" s="701">
        <v>1599.9355299956401</v>
      </c>
      <c r="G77" s="702">
        <v>1466.60756916267</v>
      </c>
      <c r="H77" s="704">
        <v>134.38882000000001</v>
      </c>
      <c r="I77" s="701">
        <v>1534.7537600000001</v>
      </c>
      <c r="J77" s="702">
        <v>68.146190837331005</v>
      </c>
      <c r="K77" s="705">
        <v>0.95925975217500004</v>
      </c>
    </row>
    <row r="78" spans="1:11" ht="14.45" customHeight="1" thickBot="1" x14ac:dyDescent="0.25">
      <c r="A78" s="723" t="s">
        <v>404</v>
      </c>
      <c r="B78" s="701">
        <v>160.32719265175299</v>
      </c>
      <c r="C78" s="701">
        <v>171.32193000000001</v>
      </c>
      <c r="D78" s="702">
        <v>10.994737348247</v>
      </c>
      <c r="E78" s="703">
        <v>1.068576871873</v>
      </c>
      <c r="F78" s="701">
        <v>211.669533461013</v>
      </c>
      <c r="G78" s="702">
        <v>194.03040567259501</v>
      </c>
      <c r="H78" s="704">
        <v>12.40067</v>
      </c>
      <c r="I78" s="701">
        <v>199.95135999999999</v>
      </c>
      <c r="J78" s="702">
        <v>5.920954327404</v>
      </c>
      <c r="K78" s="705">
        <v>0.94463930037800004</v>
      </c>
    </row>
    <row r="79" spans="1:11" ht="14.45" customHeight="1" thickBot="1" x14ac:dyDescent="0.25">
      <c r="A79" s="722" t="s">
        <v>405</v>
      </c>
      <c r="B79" s="706">
        <v>0</v>
      </c>
      <c r="C79" s="706">
        <v>0</v>
      </c>
      <c r="D79" s="707">
        <v>0</v>
      </c>
      <c r="E79" s="713">
        <v>1</v>
      </c>
      <c r="F79" s="706">
        <v>0</v>
      </c>
      <c r="G79" s="707">
        <v>0</v>
      </c>
      <c r="H79" s="709">
        <v>0</v>
      </c>
      <c r="I79" s="706">
        <v>0.39600000000000002</v>
      </c>
      <c r="J79" s="707">
        <v>0.39600000000000002</v>
      </c>
      <c r="K79" s="710" t="s">
        <v>356</v>
      </c>
    </row>
    <row r="80" spans="1:11" ht="14.45" customHeight="1" thickBot="1" x14ac:dyDescent="0.25">
      <c r="A80" s="723" t="s">
        <v>406</v>
      </c>
      <c r="B80" s="701">
        <v>0</v>
      </c>
      <c r="C80" s="701">
        <v>0</v>
      </c>
      <c r="D80" s="702">
        <v>0</v>
      </c>
      <c r="E80" s="703">
        <v>1</v>
      </c>
      <c r="F80" s="701">
        <v>0</v>
      </c>
      <c r="G80" s="702">
        <v>0</v>
      </c>
      <c r="H80" s="704">
        <v>0</v>
      </c>
      <c r="I80" s="701">
        <v>0.39600000000000002</v>
      </c>
      <c r="J80" s="702">
        <v>0.39600000000000002</v>
      </c>
      <c r="K80" s="712" t="s">
        <v>356</v>
      </c>
    </row>
    <row r="81" spans="1:11" ht="14.45" customHeight="1" thickBot="1" x14ac:dyDescent="0.25">
      <c r="A81" s="721" t="s">
        <v>42</v>
      </c>
      <c r="B81" s="701">
        <v>2293.4354326765101</v>
      </c>
      <c r="C81" s="701">
        <v>2261.5320000000002</v>
      </c>
      <c r="D81" s="702">
        <v>-31.903432676506998</v>
      </c>
      <c r="E81" s="703">
        <v>0.98608923877999999</v>
      </c>
      <c r="F81" s="701">
        <v>2622.9460255762701</v>
      </c>
      <c r="G81" s="702">
        <v>2404.3671901115799</v>
      </c>
      <c r="H81" s="704">
        <v>241.73500000000001</v>
      </c>
      <c r="I81" s="701">
        <v>2352.404</v>
      </c>
      <c r="J81" s="702">
        <v>-51.963190111583998</v>
      </c>
      <c r="K81" s="705">
        <v>0.89685566422700003</v>
      </c>
    </row>
    <row r="82" spans="1:11" ht="14.45" customHeight="1" thickBot="1" x14ac:dyDescent="0.25">
      <c r="A82" s="722" t="s">
        <v>407</v>
      </c>
      <c r="B82" s="706">
        <v>2293.4354326765101</v>
      </c>
      <c r="C82" s="706">
        <v>2261.5320000000002</v>
      </c>
      <c r="D82" s="707">
        <v>-31.903432676506998</v>
      </c>
      <c r="E82" s="713">
        <v>0.98608923877999999</v>
      </c>
      <c r="F82" s="706">
        <v>2622.9460255762701</v>
      </c>
      <c r="G82" s="707">
        <v>2404.3671901115799</v>
      </c>
      <c r="H82" s="709">
        <v>241.73500000000001</v>
      </c>
      <c r="I82" s="706">
        <v>2352.404</v>
      </c>
      <c r="J82" s="707">
        <v>-51.963190111583998</v>
      </c>
      <c r="K82" s="714">
        <v>0.89685566422700003</v>
      </c>
    </row>
    <row r="83" spans="1:11" ht="14.45" customHeight="1" thickBot="1" x14ac:dyDescent="0.25">
      <c r="A83" s="723" t="s">
        <v>408</v>
      </c>
      <c r="B83" s="701">
        <v>763.51065710169496</v>
      </c>
      <c r="C83" s="701">
        <v>795.56900000000098</v>
      </c>
      <c r="D83" s="702">
        <v>32.058342898306002</v>
      </c>
      <c r="E83" s="703">
        <v>1.0419880752149999</v>
      </c>
      <c r="F83" s="701">
        <v>1041.6474735187901</v>
      </c>
      <c r="G83" s="702">
        <v>954.84351739221995</v>
      </c>
      <c r="H83" s="704">
        <v>93.335999999999999</v>
      </c>
      <c r="I83" s="701">
        <v>1018.658</v>
      </c>
      <c r="J83" s="702">
        <v>63.814482607777997</v>
      </c>
      <c r="K83" s="705">
        <v>0.97792969876699998</v>
      </c>
    </row>
    <row r="84" spans="1:11" ht="14.45" customHeight="1" thickBot="1" x14ac:dyDescent="0.25">
      <c r="A84" s="723" t="s">
        <v>409</v>
      </c>
      <c r="B84" s="701">
        <v>213.17424084048099</v>
      </c>
      <c r="C84" s="701">
        <v>225.89</v>
      </c>
      <c r="D84" s="702">
        <v>12.715759159518999</v>
      </c>
      <c r="E84" s="703">
        <v>1.0596496045170001</v>
      </c>
      <c r="F84" s="701">
        <v>222.85281575740299</v>
      </c>
      <c r="G84" s="702">
        <v>204.28174777761899</v>
      </c>
      <c r="H84" s="704">
        <v>17.664000000000001</v>
      </c>
      <c r="I84" s="701">
        <v>201.35400000000001</v>
      </c>
      <c r="J84" s="702">
        <v>-2.927747777619</v>
      </c>
      <c r="K84" s="705">
        <v>0.90352908180900005</v>
      </c>
    </row>
    <row r="85" spans="1:11" ht="14.45" customHeight="1" thickBot="1" x14ac:dyDescent="0.25">
      <c r="A85" s="723" t="s">
        <v>410</v>
      </c>
      <c r="B85" s="701">
        <v>1316.7505347343399</v>
      </c>
      <c r="C85" s="701">
        <v>1240.0730000000001</v>
      </c>
      <c r="D85" s="702">
        <v>-76.677534734332994</v>
      </c>
      <c r="E85" s="703">
        <v>0.94176760691399997</v>
      </c>
      <c r="F85" s="701">
        <v>1358.4457363000799</v>
      </c>
      <c r="G85" s="702">
        <v>1245.2419249417401</v>
      </c>
      <c r="H85" s="704">
        <v>130.73500000000001</v>
      </c>
      <c r="I85" s="701">
        <v>1132.3920000000001</v>
      </c>
      <c r="J85" s="702">
        <v>-112.849924941743</v>
      </c>
      <c r="K85" s="705">
        <v>0.83359384165299999</v>
      </c>
    </row>
    <row r="86" spans="1:11" ht="14.45" customHeight="1" thickBot="1" x14ac:dyDescent="0.25">
      <c r="A86" s="724" t="s">
        <v>411</v>
      </c>
      <c r="B86" s="706">
        <v>4178.5361696336604</v>
      </c>
      <c r="C86" s="706">
        <v>4074.88472000001</v>
      </c>
      <c r="D86" s="707">
        <v>-103.65144963364899</v>
      </c>
      <c r="E86" s="713">
        <v>0.97519431556199998</v>
      </c>
      <c r="F86" s="706">
        <v>4139.63617405902</v>
      </c>
      <c r="G86" s="707">
        <v>3794.6664928874402</v>
      </c>
      <c r="H86" s="709">
        <v>426.10604999999998</v>
      </c>
      <c r="I86" s="706">
        <v>5886.99837999999</v>
      </c>
      <c r="J86" s="707">
        <v>2092.3318871125498</v>
      </c>
      <c r="K86" s="714">
        <v>1.422105260575</v>
      </c>
    </row>
    <row r="87" spans="1:11" ht="14.45" customHeight="1" thickBot="1" x14ac:dyDescent="0.25">
      <c r="A87" s="721" t="s">
        <v>45</v>
      </c>
      <c r="B87" s="701">
        <v>1337.2197460175801</v>
      </c>
      <c r="C87" s="701">
        <v>1164.04719</v>
      </c>
      <c r="D87" s="702">
        <v>-173.172556017582</v>
      </c>
      <c r="E87" s="703">
        <v>0.87049805648300005</v>
      </c>
      <c r="F87" s="701">
        <v>1211.0507390277901</v>
      </c>
      <c r="G87" s="702">
        <v>1110.1298441087999</v>
      </c>
      <c r="H87" s="704">
        <v>66.043090000000007</v>
      </c>
      <c r="I87" s="701">
        <v>2348.9350899999999</v>
      </c>
      <c r="J87" s="702">
        <v>1238.80524589119</v>
      </c>
      <c r="K87" s="705">
        <v>1.9395843743800001</v>
      </c>
    </row>
    <row r="88" spans="1:11" ht="14.45" customHeight="1" thickBot="1" x14ac:dyDescent="0.25">
      <c r="A88" s="725" t="s">
        <v>412</v>
      </c>
      <c r="B88" s="701">
        <v>1337.2197460175801</v>
      </c>
      <c r="C88" s="701">
        <v>1164.04719</v>
      </c>
      <c r="D88" s="702">
        <v>-173.172556017582</v>
      </c>
      <c r="E88" s="703">
        <v>0.87049805648300005</v>
      </c>
      <c r="F88" s="701">
        <v>1211.0507390277901</v>
      </c>
      <c r="G88" s="702">
        <v>1110.1298441087999</v>
      </c>
      <c r="H88" s="704">
        <v>66.043090000000007</v>
      </c>
      <c r="I88" s="701">
        <v>2348.9350899999999</v>
      </c>
      <c r="J88" s="702">
        <v>1238.80524589119</v>
      </c>
      <c r="K88" s="705">
        <v>1.9395843743800001</v>
      </c>
    </row>
    <row r="89" spans="1:11" ht="14.45" customHeight="1" thickBot="1" x14ac:dyDescent="0.25">
      <c r="A89" s="723" t="s">
        <v>413</v>
      </c>
      <c r="B89" s="701">
        <v>668.62502463781402</v>
      </c>
      <c r="C89" s="701">
        <v>581.57144000000096</v>
      </c>
      <c r="D89" s="702">
        <v>-87.053584637811994</v>
      </c>
      <c r="E89" s="703">
        <v>0.86980208423200001</v>
      </c>
      <c r="F89" s="701">
        <v>427.91803834851999</v>
      </c>
      <c r="G89" s="702">
        <v>392.25820181947603</v>
      </c>
      <c r="H89" s="704">
        <v>54.564799999999998</v>
      </c>
      <c r="I89" s="701">
        <v>1844.7644499999999</v>
      </c>
      <c r="J89" s="702">
        <v>1452.5062481805201</v>
      </c>
      <c r="K89" s="705">
        <v>4.3110228704529998</v>
      </c>
    </row>
    <row r="90" spans="1:11" ht="14.45" customHeight="1" thickBot="1" x14ac:dyDescent="0.25">
      <c r="A90" s="723" t="s">
        <v>414</v>
      </c>
      <c r="B90" s="701">
        <v>0</v>
      </c>
      <c r="C90" s="701">
        <v>3.6429999999999998</v>
      </c>
      <c r="D90" s="702">
        <v>3.6429999999999998</v>
      </c>
      <c r="E90" s="711" t="s">
        <v>356</v>
      </c>
      <c r="F90" s="701">
        <v>7.3553532581020002</v>
      </c>
      <c r="G90" s="702">
        <v>6.7424071532610004</v>
      </c>
      <c r="H90" s="704">
        <v>0</v>
      </c>
      <c r="I90" s="701">
        <v>0</v>
      </c>
      <c r="J90" s="702">
        <v>-6.7424071532610004</v>
      </c>
      <c r="K90" s="705">
        <v>0</v>
      </c>
    </row>
    <row r="91" spans="1:11" ht="14.45" customHeight="1" thickBot="1" x14ac:dyDescent="0.25">
      <c r="A91" s="723" t="s">
        <v>415</v>
      </c>
      <c r="B91" s="701">
        <v>81.651664046161997</v>
      </c>
      <c r="C91" s="701">
        <v>103.39892</v>
      </c>
      <c r="D91" s="702">
        <v>21.747255953838</v>
      </c>
      <c r="E91" s="703">
        <v>1.266341858526</v>
      </c>
      <c r="F91" s="701">
        <v>5.145535662596</v>
      </c>
      <c r="G91" s="702">
        <v>4.7167410240459997</v>
      </c>
      <c r="H91" s="704">
        <v>0.95901000000000003</v>
      </c>
      <c r="I91" s="701">
        <v>126.36275000000001</v>
      </c>
      <c r="J91" s="702">
        <v>121.646008975954</v>
      </c>
      <c r="K91" s="705">
        <v>24.557744477130001</v>
      </c>
    </row>
    <row r="92" spans="1:11" ht="14.45" customHeight="1" thickBot="1" x14ac:dyDescent="0.25">
      <c r="A92" s="723" t="s">
        <v>416</v>
      </c>
      <c r="B92" s="701">
        <v>426.541912138638</v>
      </c>
      <c r="C92" s="701">
        <v>310.20335999999998</v>
      </c>
      <c r="D92" s="702">
        <v>-116.33855213863799</v>
      </c>
      <c r="E92" s="703">
        <v>0.72725176863499996</v>
      </c>
      <c r="F92" s="701">
        <v>542.85508709056205</v>
      </c>
      <c r="G92" s="702">
        <v>497.61716316634801</v>
      </c>
      <c r="H92" s="704">
        <v>1.6577</v>
      </c>
      <c r="I92" s="701">
        <v>152.85221999999999</v>
      </c>
      <c r="J92" s="702">
        <v>-344.76494316634898</v>
      </c>
      <c r="K92" s="705">
        <v>0.281570945239</v>
      </c>
    </row>
    <row r="93" spans="1:11" ht="14.45" customHeight="1" thickBot="1" x14ac:dyDescent="0.25">
      <c r="A93" s="723" t="s">
        <v>417</v>
      </c>
      <c r="B93" s="701">
        <v>157.819549887618</v>
      </c>
      <c r="C93" s="701">
        <v>165.23047</v>
      </c>
      <c r="D93" s="702">
        <v>7.4109201123819997</v>
      </c>
      <c r="E93" s="703">
        <v>1.0469581881179999</v>
      </c>
      <c r="F93" s="701">
        <v>121.987942796502</v>
      </c>
      <c r="G93" s="702">
        <v>111.822280896793</v>
      </c>
      <c r="H93" s="704">
        <v>7.7846799999999998</v>
      </c>
      <c r="I93" s="701">
        <v>166.53863000000001</v>
      </c>
      <c r="J93" s="702">
        <v>54.716349103205999</v>
      </c>
      <c r="K93" s="705">
        <v>1.3652056603480001</v>
      </c>
    </row>
    <row r="94" spans="1:11" ht="14.45" customHeight="1" thickBot="1" x14ac:dyDescent="0.25">
      <c r="A94" s="723" t="s">
        <v>418</v>
      </c>
      <c r="B94" s="701">
        <v>2.5815953073509998</v>
      </c>
      <c r="C94" s="701">
        <v>0</v>
      </c>
      <c r="D94" s="702">
        <v>-2.5815953073509998</v>
      </c>
      <c r="E94" s="703">
        <v>0</v>
      </c>
      <c r="F94" s="701">
        <v>0</v>
      </c>
      <c r="G94" s="702">
        <v>0</v>
      </c>
      <c r="H94" s="704">
        <v>0</v>
      </c>
      <c r="I94" s="701">
        <v>7.7099599999989996</v>
      </c>
      <c r="J94" s="702">
        <v>7.7099599999989996</v>
      </c>
      <c r="K94" s="712" t="s">
        <v>356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4.4687066703819998</v>
      </c>
      <c r="G95" s="702">
        <v>4.0963144478500002</v>
      </c>
      <c r="H95" s="704">
        <v>0</v>
      </c>
      <c r="I95" s="701">
        <v>0</v>
      </c>
      <c r="J95" s="702">
        <v>-4.0963144478500002</v>
      </c>
      <c r="K95" s="705">
        <v>0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76.506995560030006</v>
      </c>
      <c r="G96" s="702">
        <v>70.131412596695</v>
      </c>
      <c r="H96" s="704">
        <v>1.0769</v>
      </c>
      <c r="I96" s="701">
        <v>1.0769</v>
      </c>
      <c r="J96" s="702">
        <v>-69.054512596695005</v>
      </c>
      <c r="K96" s="705">
        <v>1.4075837014E-2</v>
      </c>
    </row>
    <row r="97" spans="1:11" ht="14.45" customHeight="1" thickBot="1" x14ac:dyDescent="0.25">
      <c r="A97" s="723" t="s">
        <v>421</v>
      </c>
      <c r="B97" s="701">
        <v>0</v>
      </c>
      <c r="C97" s="701">
        <v>0</v>
      </c>
      <c r="D97" s="702">
        <v>0</v>
      </c>
      <c r="E97" s="703">
        <v>1</v>
      </c>
      <c r="F97" s="701">
        <v>24.813079641091001</v>
      </c>
      <c r="G97" s="702">
        <v>22.745323004332999</v>
      </c>
      <c r="H97" s="704">
        <v>0</v>
      </c>
      <c r="I97" s="701">
        <v>49.630180000000003</v>
      </c>
      <c r="J97" s="702">
        <v>26.884856995665999</v>
      </c>
      <c r="K97" s="705">
        <v>2.000162040257</v>
      </c>
    </row>
    <row r="98" spans="1:11" ht="14.45" customHeight="1" thickBot="1" x14ac:dyDescent="0.25">
      <c r="A98" s="726" t="s">
        <v>46</v>
      </c>
      <c r="B98" s="706">
        <v>0</v>
      </c>
      <c r="C98" s="706">
        <v>67.022999999999996</v>
      </c>
      <c r="D98" s="707">
        <v>67.022999999999996</v>
      </c>
      <c r="E98" s="708" t="s">
        <v>329</v>
      </c>
      <c r="F98" s="706">
        <v>0</v>
      </c>
      <c r="G98" s="707">
        <v>0</v>
      </c>
      <c r="H98" s="709">
        <v>27.443999999999999</v>
      </c>
      <c r="I98" s="706">
        <v>79.004999999999001</v>
      </c>
      <c r="J98" s="707">
        <v>79.004999999999001</v>
      </c>
      <c r="K98" s="710" t="s">
        <v>329</v>
      </c>
    </row>
    <row r="99" spans="1:11" ht="14.45" customHeight="1" thickBot="1" x14ac:dyDescent="0.25">
      <c r="A99" s="722" t="s">
        <v>422</v>
      </c>
      <c r="B99" s="706">
        <v>0</v>
      </c>
      <c r="C99" s="706">
        <v>62.241</v>
      </c>
      <c r="D99" s="707">
        <v>62.241</v>
      </c>
      <c r="E99" s="708" t="s">
        <v>329</v>
      </c>
      <c r="F99" s="706">
        <v>0</v>
      </c>
      <c r="G99" s="707">
        <v>0</v>
      </c>
      <c r="H99" s="709">
        <v>0.623</v>
      </c>
      <c r="I99" s="706">
        <v>52.183999999999003</v>
      </c>
      <c r="J99" s="707">
        <v>52.183999999999003</v>
      </c>
      <c r="K99" s="710" t="s">
        <v>329</v>
      </c>
    </row>
    <row r="100" spans="1:11" ht="14.45" customHeight="1" thickBot="1" x14ac:dyDescent="0.25">
      <c r="A100" s="723" t="s">
        <v>423</v>
      </c>
      <c r="B100" s="701">
        <v>0</v>
      </c>
      <c r="C100" s="701">
        <v>40.256</v>
      </c>
      <c r="D100" s="702">
        <v>40.256</v>
      </c>
      <c r="E100" s="711" t="s">
        <v>329</v>
      </c>
      <c r="F100" s="701">
        <v>0</v>
      </c>
      <c r="G100" s="702">
        <v>0</v>
      </c>
      <c r="H100" s="704">
        <v>0.623</v>
      </c>
      <c r="I100" s="701">
        <v>45.414999999998997</v>
      </c>
      <c r="J100" s="702">
        <v>45.414999999998997</v>
      </c>
      <c r="K100" s="712" t="s">
        <v>329</v>
      </c>
    </row>
    <row r="101" spans="1:11" ht="14.45" customHeight="1" thickBot="1" x14ac:dyDescent="0.25">
      <c r="A101" s="723" t="s">
        <v>424</v>
      </c>
      <c r="B101" s="701">
        <v>0</v>
      </c>
      <c r="C101" s="701">
        <v>21.984999999999999</v>
      </c>
      <c r="D101" s="702">
        <v>21.984999999999999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6.768999999999</v>
      </c>
      <c r="J101" s="702">
        <v>6.768999999999</v>
      </c>
      <c r="K101" s="712" t="s">
        <v>329</v>
      </c>
    </row>
    <row r="102" spans="1:11" ht="14.45" customHeight="1" thickBot="1" x14ac:dyDescent="0.25">
      <c r="A102" s="722" t="s">
        <v>425</v>
      </c>
      <c r="B102" s="706">
        <v>0</v>
      </c>
      <c r="C102" s="706">
        <v>4.7819999999989999</v>
      </c>
      <c r="D102" s="707">
        <v>4.7819999999989999</v>
      </c>
      <c r="E102" s="708" t="s">
        <v>356</v>
      </c>
      <c r="F102" s="706">
        <v>0</v>
      </c>
      <c r="G102" s="707">
        <v>0</v>
      </c>
      <c r="H102" s="709">
        <v>26.821000000000002</v>
      </c>
      <c r="I102" s="706">
        <v>26.821000000000002</v>
      </c>
      <c r="J102" s="707">
        <v>26.821000000000002</v>
      </c>
      <c r="K102" s="710" t="s">
        <v>329</v>
      </c>
    </row>
    <row r="103" spans="1:11" ht="14.45" customHeight="1" thickBot="1" x14ac:dyDescent="0.25">
      <c r="A103" s="723" t="s">
        <v>426</v>
      </c>
      <c r="B103" s="701">
        <v>0</v>
      </c>
      <c r="C103" s="701">
        <v>4.782</v>
      </c>
      <c r="D103" s="702">
        <v>4.782</v>
      </c>
      <c r="E103" s="711" t="s">
        <v>356</v>
      </c>
      <c r="F103" s="701">
        <v>0</v>
      </c>
      <c r="G103" s="702">
        <v>0</v>
      </c>
      <c r="H103" s="704">
        <v>26.821000000000002</v>
      </c>
      <c r="I103" s="701">
        <v>26.821000000000002</v>
      </c>
      <c r="J103" s="702">
        <v>26.821000000000002</v>
      </c>
      <c r="K103" s="712" t="s">
        <v>356</v>
      </c>
    </row>
    <row r="104" spans="1:11" ht="14.45" customHeight="1" thickBot="1" x14ac:dyDescent="0.25">
      <c r="A104" s="721" t="s">
        <v>47</v>
      </c>
      <c r="B104" s="701">
        <v>2841.3164236160701</v>
      </c>
      <c r="C104" s="701">
        <v>2843.8145300000101</v>
      </c>
      <c r="D104" s="702">
        <v>2.498106383933</v>
      </c>
      <c r="E104" s="703">
        <v>1.0008792073849999</v>
      </c>
      <c r="F104" s="701">
        <v>2928.5854350312402</v>
      </c>
      <c r="G104" s="702">
        <v>2684.53664877863</v>
      </c>
      <c r="H104" s="704">
        <v>332.61896000000002</v>
      </c>
      <c r="I104" s="701">
        <v>3459.0582899999999</v>
      </c>
      <c r="J104" s="702">
        <v>774.52164122136298</v>
      </c>
      <c r="K104" s="705">
        <v>1.1811362061090001</v>
      </c>
    </row>
    <row r="105" spans="1:11" ht="14.45" customHeight="1" thickBot="1" x14ac:dyDescent="0.25">
      <c r="A105" s="722" t="s">
        <v>427</v>
      </c>
      <c r="B105" s="706">
        <v>57.108338639353001</v>
      </c>
      <c r="C105" s="706">
        <v>57.89237</v>
      </c>
      <c r="D105" s="707">
        <v>0.78403136064599999</v>
      </c>
      <c r="E105" s="713">
        <v>1.0137288420449999</v>
      </c>
      <c r="F105" s="706">
        <v>58.435339927325998</v>
      </c>
      <c r="G105" s="707">
        <v>53.565728266716</v>
      </c>
      <c r="H105" s="709">
        <v>5.2099299999999999</v>
      </c>
      <c r="I105" s="706">
        <v>53.159489999999998</v>
      </c>
      <c r="J105" s="707">
        <v>-0.406238266716</v>
      </c>
      <c r="K105" s="714">
        <v>0.90971473882200005</v>
      </c>
    </row>
    <row r="106" spans="1:11" ht="14.45" customHeight="1" thickBot="1" x14ac:dyDescent="0.25">
      <c r="A106" s="723" t="s">
        <v>428</v>
      </c>
      <c r="B106" s="701">
        <v>15.927629474391001</v>
      </c>
      <c r="C106" s="701">
        <v>15.532400000000001</v>
      </c>
      <c r="D106" s="702">
        <v>-0.39522947439099998</v>
      </c>
      <c r="E106" s="703">
        <v>0.97518591984900005</v>
      </c>
      <c r="F106" s="701">
        <v>15.894110799711999</v>
      </c>
      <c r="G106" s="702">
        <v>14.569601566403</v>
      </c>
      <c r="H106" s="704">
        <v>1.4978</v>
      </c>
      <c r="I106" s="701">
        <v>13.250400000000001</v>
      </c>
      <c r="J106" s="702">
        <v>-1.3192015664029999</v>
      </c>
      <c r="K106" s="705">
        <v>0.83366727254899997</v>
      </c>
    </row>
    <row r="107" spans="1:11" ht="14.45" customHeight="1" thickBot="1" x14ac:dyDescent="0.25">
      <c r="A107" s="723" t="s">
        <v>429</v>
      </c>
      <c r="B107" s="701">
        <v>41.180709164961002</v>
      </c>
      <c r="C107" s="701">
        <v>42.359969999999997</v>
      </c>
      <c r="D107" s="702">
        <v>1.1792608350380001</v>
      </c>
      <c r="E107" s="703">
        <v>1.028636243982</v>
      </c>
      <c r="F107" s="701">
        <v>42.541229127614002</v>
      </c>
      <c r="G107" s="702">
        <v>38.996126700312999</v>
      </c>
      <c r="H107" s="704">
        <v>3.7121300000000002</v>
      </c>
      <c r="I107" s="701">
        <v>39.909089999999999</v>
      </c>
      <c r="J107" s="702">
        <v>0.91296329968599998</v>
      </c>
      <c r="K107" s="705">
        <v>0.93812733713600005</v>
      </c>
    </row>
    <row r="108" spans="1:11" ht="14.45" customHeight="1" thickBot="1" x14ac:dyDescent="0.25">
      <c r="A108" s="722" t="s">
        <v>430</v>
      </c>
      <c r="B108" s="706">
        <v>72.298388045132</v>
      </c>
      <c r="C108" s="706">
        <v>59.972799999999999</v>
      </c>
      <c r="D108" s="707">
        <v>-12.325588045131999</v>
      </c>
      <c r="E108" s="713">
        <v>0.82951780283900001</v>
      </c>
      <c r="F108" s="706">
        <v>61.149978768175004</v>
      </c>
      <c r="G108" s="707">
        <v>56.054147204160998</v>
      </c>
      <c r="H108" s="709">
        <v>5.6279999999999997E-2</v>
      </c>
      <c r="I108" s="706">
        <v>59.543460000000003</v>
      </c>
      <c r="J108" s="707">
        <v>3.4893127958379999</v>
      </c>
      <c r="K108" s="714">
        <v>0.97372822034299999</v>
      </c>
    </row>
    <row r="109" spans="1:11" ht="14.45" customHeight="1" thickBot="1" x14ac:dyDescent="0.25">
      <c r="A109" s="723" t="s">
        <v>431</v>
      </c>
      <c r="B109" s="701">
        <v>32.937464788732001</v>
      </c>
      <c r="C109" s="701">
        <v>31.32</v>
      </c>
      <c r="D109" s="702">
        <v>-1.6174647887319999</v>
      </c>
      <c r="E109" s="703">
        <v>0.950892857142</v>
      </c>
      <c r="F109" s="701">
        <v>30.999999999999002</v>
      </c>
      <c r="G109" s="702">
        <v>28.416666666666</v>
      </c>
      <c r="H109" s="704">
        <v>0</v>
      </c>
      <c r="I109" s="701">
        <v>32.534999999999997</v>
      </c>
      <c r="J109" s="702">
        <v>4.1183333333330001</v>
      </c>
      <c r="K109" s="705">
        <v>1.0495161290320001</v>
      </c>
    </row>
    <row r="110" spans="1:11" ht="14.45" customHeight="1" thickBot="1" x14ac:dyDescent="0.25">
      <c r="A110" s="723" t="s">
        <v>432</v>
      </c>
      <c r="B110" s="701">
        <v>39.360923256398998</v>
      </c>
      <c r="C110" s="701">
        <v>28.652799999999999</v>
      </c>
      <c r="D110" s="702">
        <v>-10.708123256399</v>
      </c>
      <c r="E110" s="703">
        <v>0.72795040434699998</v>
      </c>
      <c r="F110" s="701">
        <v>30.149978768175998</v>
      </c>
      <c r="G110" s="702">
        <v>27.637480537495001</v>
      </c>
      <c r="H110" s="704">
        <v>5.6279999999999997E-2</v>
      </c>
      <c r="I110" s="701">
        <v>27.008459999999999</v>
      </c>
      <c r="J110" s="702">
        <v>-0.629020537494</v>
      </c>
      <c r="K110" s="705">
        <v>0.89580361590500002</v>
      </c>
    </row>
    <row r="111" spans="1:11" ht="14.45" customHeight="1" thickBot="1" x14ac:dyDescent="0.25">
      <c r="A111" s="722" t="s">
        <v>433</v>
      </c>
      <c r="B111" s="706">
        <v>0</v>
      </c>
      <c r="C111" s="706">
        <v>7.26</v>
      </c>
      <c r="D111" s="707">
        <v>7.26</v>
      </c>
      <c r="E111" s="708" t="s">
        <v>356</v>
      </c>
      <c r="F111" s="706">
        <v>0</v>
      </c>
      <c r="G111" s="707">
        <v>0</v>
      </c>
      <c r="H111" s="709">
        <v>0</v>
      </c>
      <c r="I111" s="706">
        <v>0</v>
      </c>
      <c r="J111" s="707">
        <v>0</v>
      </c>
      <c r="K111" s="710" t="s">
        <v>329</v>
      </c>
    </row>
    <row r="112" spans="1:11" ht="14.45" customHeight="1" thickBot="1" x14ac:dyDescent="0.25">
      <c r="A112" s="723" t="s">
        <v>434</v>
      </c>
      <c r="B112" s="701">
        <v>0</v>
      </c>
      <c r="C112" s="701">
        <v>7.26</v>
      </c>
      <c r="D112" s="702">
        <v>7.26</v>
      </c>
      <c r="E112" s="711" t="s">
        <v>356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5" customHeight="1" thickBot="1" x14ac:dyDescent="0.25">
      <c r="A113" s="722" t="s">
        <v>435</v>
      </c>
      <c r="B113" s="706">
        <v>1667.41566474245</v>
      </c>
      <c r="C113" s="706">
        <v>1642.7124100000001</v>
      </c>
      <c r="D113" s="707">
        <v>-24.703254742447001</v>
      </c>
      <c r="E113" s="713">
        <v>0.98518470513</v>
      </c>
      <c r="F113" s="706">
        <v>1682.95211343714</v>
      </c>
      <c r="G113" s="707">
        <v>1542.7061039840401</v>
      </c>
      <c r="H113" s="709">
        <v>271.38292000000001</v>
      </c>
      <c r="I113" s="706">
        <v>2087.2128699999998</v>
      </c>
      <c r="J113" s="707">
        <v>544.50676601595603</v>
      </c>
      <c r="K113" s="714">
        <v>1.240209304433</v>
      </c>
    </row>
    <row r="114" spans="1:11" ht="14.45" customHeight="1" thickBot="1" x14ac:dyDescent="0.25">
      <c r="A114" s="723" t="s">
        <v>436</v>
      </c>
      <c r="B114" s="701">
        <v>1334.80369749381</v>
      </c>
      <c r="C114" s="701">
        <v>1310.9193600000001</v>
      </c>
      <c r="D114" s="702">
        <v>-23.884337493808001</v>
      </c>
      <c r="E114" s="703">
        <v>0.982106479373</v>
      </c>
      <c r="F114" s="701">
        <v>1359.0287571613401</v>
      </c>
      <c r="G114" s="702">
        <v>1245.7763607312299</v>
      </c>
      <c r="H114" s="704">
        <v>116.24397</v>
      </c>
      <c r="I114" s="701">
        <v>1250.0570399999999</v>
      </c>
      <c r="J114" s="702">
        <v>4.280679268768</v>
      </c>
      <c r="K114" s="705">
        <v>0.91981647438500003</v>
      </c>
    </row>
    <row r="115" spans="1:11" ht="14.45" customHeight="1" thickBot="1" x14ac:dyDescent="0.25">
      <c r="A115" s="723" t="s">
        <v>437</v>
      </c>
      <c r="B115" s="701">
        <v>5.6188528999480001</v>
      </c>
      <c r="C115" s="701">
        <v>19.928699999999999</v>
      </c>
      <c r="D115" s="702">
        <v>14.309847100051</v>
      </c>
      <c r="E115" s="703">
        <v>3.546755957996</v>
      </c>
      <c r="F115" s="701">
        <v>0</v>
      </c>
      <c r="G115" s="702">
        <v>0</v>
      </c>
      <c r="H115" s="704">
        <v>2.9039999999999999</v>
      </c>
      <c r="I115" s="701">
        <v>19.239000000000001</v>
      </c>
      <c r="J115" s="702">
        <v>19.239000000000001</v>
      </c>
      <c r="K115" s="712" t="s">
        <v>329</v>
      </c>
    </row>
    <row r="116" spans="1:11" ht="14.45" customHeight="1" thickBot="1" x14ac:dyDescent="0.25">
      <c r="A116" s="723" t="s">
        <v>438</v>
      </c>
      <c r="B116" s="701">
        <v>326.99311434869099</v>
      </c>
      <c r="C116" s="701">
        <v>311.86435</v>
      </c>
      <c r="D116" s="702">
        <v>-15.12876434869</v>
      </c>
      <c r="E116" s="703">
        <v>0.95373369136800001</v>
      </c>
      <c r="F116" s="701">
        <v>323.92335627579502</v>
      </c>
      <c r="G116" s="702">
        <v>296.92974325281199</v>
      </c>
      <c r="H116" s="704">
        <v>29.86795</v>
      </c>
      <c r="I116" s="701">
        <v>323.56452999999999</v>
      </c>
      <c r="J116" s="702">
        <v>26.634786747187999</v>
      </c>
      <c r="K116" s="705">
        <v>0.99889224944999999</v>
      </c>
    </row>
    <row r="117" spans="1:11" ht="14.45" customHeight="1" thickBot="1" x14ac:dyDescent="0.2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122.367</v>
      </c>
      <c r="I117" s="701">
        <v>494.35230000000001</v>
      </c>
      <c r="J117" s="702">
        <v>494.35230000000001</v>
      </c>
      <c r="K117" s="712" t="s">
        <v>356</v>
      </c>
    </row>
    <row r="118" spans="1:11" ht="14.45" customHeight="1" thickBot="1" x14ac:dyDescent="0.25">
      <c r="A118" s="722" t="s">
        <v>440</v>
      </c>
      <c r="B118" s="706">
        <v>1044.4571279485699</v>
      </c>
      <c r="C118" s="706">
        <v>1070.49145</v>
      </c>
      <c r="D118" s="707">
        <v>26.034322051437002</v>
      </c>
      <c r="E118" s="713">
        <v>1.024926175861</v>
      </c>
      <c r="F118" s="706">
        <v>1126.0480028986001</v>
      </c>
      <c r="G118" s="707">
        <v>1032.2106693237099</v>
      </c>
      <c r="H118" s="709">
        <v>55.969830000000002</v>
      </c>
      <c r="I118" s="706">
        <v>1177.9206200000001</v>
      </c>
      <c r="J118" s="707">
        <v>145.70995067628499</v>
      </c>
      <c r="K118" s="714">
        <v>1.0460660797470001</v>
      </c>
    </row>
    <row r="119" spans="1:11" ht="14.45" customHeight="1" thickBot="1" x14ac:dyDescent="0.25">
      <c r="A119" s="723" t="s">
        <v>441</v>
      </c>
      <c r="B119" s="701">
        <v>40</v>
      </c>
      <c r="C119" s="701">
        <v>67.446600000000004</v>
      </c>
      <c r="D119" s="702">
        <v>27.4466</v>
      </c>
      <c r="E119" s="703">
        <v>1.6861649999999999</v>
      </c>
      <c r="F119" s="701">
        <v>97.459567445828995</v>
      </c>
      <c r="G119" s="702">
        <v>89.337936825344002</v>
      </c>
      <c r="H119" s="704">
        <v>0</v>
      </c>
      <c r="I119" s="701">
        <v>3.6619999999999999</v>
      </c>
      <c r="J119" s="702">
        <v>-85.675936825343996</v>
      </c>
      <c r="K119" s="705">
        <v>3.7574556258999997E-2</v>
      </c>
    </row>
    <row r="120" spans="1:11" ht="14.45" customHeight="1" thickBot="1" x14ac:dyDescent="0.25">
      <c r="A120" s="723" t="s">
        <v>442</v>
      </c>
      <c r="B120" s="701">
        <v>573.502209843983</v>
      </c>
      <c r="C120" s="701">
        <v>533.36727000000099</v>
      </c>
      <c r="D120" s="702">
        <v>-40.134939843981002</v>
      </c>
      <c r="E120" s="703">
        <v>0.93001781134299999</v>
      </c>
      <c r="F120" s="701">
        <v>530.80671739202899</v>
      </c>
      <c r="G120" s="702">
        <v>486.57282427602701</v>
      </c>
      <c r="H120" s="704">
        <v>39.910029999999999</v>
      </c>
      <c r="I120" s="701">
        <v>740.89171999999803</v>
      </c>
      <c r="J120" s="702">
        <v>254.318895723971</v>
      </c>
      <c r="K120" s="705">
        <v>1.395784370703</v>
      </c>
    </row>
    <row r="121" spans="1:11" ht="14.45" customHeight="1" thickBot="1" x14ac:dyDescent="0.25">
      <c r="A121" s="723" t="s">
        <v>443</v>
      </c>
      <c r="B121" s="701">
        <v>38.669028626002003</v>
      </c>
      <c r="C121" s="701">
        <v>18.8063</v>
      </c>
      <c r="D121" s="702">
        <v>-19.862728626001999</v>
      </c>
      <c r="E121" s="703">
        <v>0.48634011942400002</v>
      </c>
      <c r="F121" s="701">
        <v>18</v>
      </c>
      <c r="G121" s="702">
        <v>16.5</v>
      </c>
      <c r="H121" s="704">
        <v>0</v>
      </c>
      <c r="I121" s="701">
        <v>18.5244</v>
      </c>
      <c r="J121" s="702">
        <v>2.0244</v>
      </c>
      <c r="K121" s="705">
        <v>1.0291333333329999</v>
      </c>
    </row>
    <row r="122" spans="1:11" ht="14.45" customHeight="1" thickBot="1" x14ac:dyDescent="0.25">
      <c r="A122" s="723" t="s">
        <v>444</v>
      </c>
      <c r="B122" s="701">
        <v>2.3136463418069999</v>
      </c>
      <c r="C122" s="701">
        <v>15.144740000000001</v>
      </c>
      <c r="D122" s="702">
        <v>12.831093658192</v>
      </c>
      <c r="E122" s="703">
        <v>6.5458318872390002</v>
      </c>
      <c r="F122" s="701">
        <v>14.31051494744</v>
      </c>
      <c r="G122" s="702">
        <v>13.117972035153</v>
      </c>
      <c r="H122" s="704">
        <v>0</v>
      </c>
      <c r="I122" s="701">
        <v>4.0945099999999996</v>
      </c>
      <c r="J122" s="702">
        <v>-9.0234620351530008</v>
      </c>
      <c r="K122" s="705">
        <v>0.28611898418999998</v>
      </c>
    </row>
    <row r="123" spans="1:11" ht="14.45" customHeight="1" thickBot="1" x14ac:dyDescent="0.25">
      <c r="A123" s="723" t="s">
        <v>445</v>
      </c>
      <c r="B123" s="701">
        <v>389.97224313677202</v>
      </c>
      <c r="C123" s="701">
        <v>435.72654000000102</v>
      </c>
      <c r="D123" s="702">
        <v>45.754296863227999</v>
      </c>
      <c r="E123" s="703">
        <v>1.117327060242</v>
      </c>
      <c r="F123" s="701">
        <v>465.47120311329701</v>
      </c>
      <c r="G123" s="702">
        <v>426.68193618718902</v>
      </c>
      <c r="H123" s="704">
        <v>11.33756</v>
      </c>
      <c r="I123" s="701">
        <v>406.02575000000002</v>
      </c>
      <c r="J123" s="702">
        <v>-20.656186187189</v>
      </c>
      <c r="K123" s="705">
        <v>0.87228972981399999</v>
      </c>
    </row>
    <row r="124" spans="1:11" ht="14.45" customHeight="1" thickBot="1" x14ac:dyDescent="0.2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4.7222400000000002</v>
      </c>
      <c r="I124" s="701">
        <v>4.7222400000000002</v>
      </c>
      <c r="J124" s="702">
        <v>4.7222400000000002</v>
      </c>
      <c r="K124" s="712" t="s">
        <v>356</v>
      </c>
    </row>
    <row r="125" spans="1:11" ht="14.45" customHeight="1" thickBot="1" x14ac:dyDescent="0.25">
      <c r="A125" s="722" t="s">
        <v>447</v>
      </c>
      <c r="B125" s="706">
        <v>3.6904240570000003E-2</v>
      </c>
      <c r="C125" s="706">
        <v>5.4855</v>
      </c>
      <c r="D125" s="707">
        <v>5.4485957594289998</v>
      </c>
      <c r="E125" s="713">
        <v>148.64145461718101</v>
      </c>
      <c r="F125" s="706">
        <v>0</v>
      </c>
      <c r="G125" s="707">
        <v>0</v>
      </c>
      <c r="H125" s="709">
        <v>0</v>
      </c>
      <c r="I125" s="706">
        <v>81.221849999998994</v>
      </c>
      <c r="J125" s="707">
        <v>81.221849999998994</v>
      </c>
      <c r="K125" s="710" t="s">
        <v>329</v>
      </c>
    </row>
    <row r="126" spans="1:11" ht="14.45" customHeight="1" thickBot="1" x14ac:dyDescent="0.25">
      <c r="A126" s="723" t="s">
        <v>448</v>
      </c>
      <c r="B126" s="701">
        <v>3.6904240570000003E-2</v>
      </c>
      <c r="C126" s="701">
        <v>0</v>
      </c>
      <c r="D126" s="702">
        <v>-3.6904240570000003E-2</v>
      </c>
      <c r="E126" s="703">
        <v>0</v>
      </c>
      <c r="F126" s="701">
        <v>0</v>
      </c>
      <c r="G126" s="702">
        <v>0</v>
      </c>
      <c r="H126" s="704">
        <v>0</v>
      </c>
      <c r="I126" s="701">
        <v>26.910999999998999</v>
      </c>
      <c r="J126" s="702">
        <v>26.910999999998999</v>
      </c>
      <c r="K126" s="712" t="s">
        <v>356</v>
      </c>
    </row>
    <row r="127" spans="1:11" ht="14.45" customHeight="1" thickBot="1" x14ac:dyDescent="0.25">
      <c r="A127" s="723" t="s">
        <v>449</v>
      </c>
      <c r="B127" s="701">
        <v>0</v>
      </c>
      <c r="C127" s="701">
        <v>5.4855</v>
      </c>
      <c r="D127" s="702">
        <v>5.4855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54.310849999999</v>
      </c>
      <c r="J127" s="702">
        <v>54.310849999999</v>
      </c>
      <c r="K127" s="712" t="s">
        <v>329</v>
      </c>
    </row>
    <row r="128" spans="1:11" ht="14.45" customHeight="1" thickBot="1" x14ac:dyDescent="0.25">
      <c r="A128" s="720" t="s">
        <v>48</v>
      </c>
      <c r="B128" s="701">
        <v>68759.480999999796</v>
      </c>
      <c r="C128" s="701">
        <v>73986.319170000104</v>
      </c>
      <c r="D128" s="702">
        <v>5226.8381700003101</v>
      </c>
      <c r="E128" s="703">
        <v>1.076016253962</v>
      </c>
      <c r="F128" s="701">
        <v>77089.951470000102</v>
      </c>
      <c r="G128" s="702">
        <v>70665.788847500095</v>
      </c>
      <c r="H128" s="704">
        <v>8256.7626500000006</v>
      </c>
      <c r="I128" s="701">
        <v>74999.427449999901</v>
      </c>
      <c r="J128" s="702">
        <v>4333.6386024998601</v>
      </c>
      <c r="K128" s="705">
        <v>0.97288201665499996</v>
      </c>
    </row>
    <row r="129" spans="1:11" ht="14.45" customHeight="1" thickBot="1" x14ac:dyDescent="0.25">
      <c r="A129" s="726" t="s">
        <v>450</v>
      </c>
      <c r="B129" s="706">
        <v>50590.280999999901</v>
      </c>
      <c r="C129" s="706">
        <v>54797.603000000097</v>
      </c>
      <c r="D129" s="707">
        <v>4207.3220000002502</v>
      </c>
      <c r="E129" s="713">
        <v>1.083164629981</v>
      </c>
      <c r="F129" s="706">
        <v>55940.770000000099</v>
      </c>
      <c r="G129" s="707">
        <v>51279.0391666668</v>
      </c>
      <c r="H129" s="709">
        <v>6165.1559999999999</v>
      </c>
      <c r="I129" s="706">
        <v>55349.042000000001</v>
      </c>
      <c r="J129" s="707">
        <v>4070.0028333331902</v>
      </c>
      <c r="K129" s="714">
        <v>0.98942224070200002</v>
      </c>
    </row>
    <row r="130" spans="1:11" ht="14.45" customHeight="1" thickBot="1" x14ac:dyDescent="0.25">
      <c r="A130" s="722" t="s">
        <v>451</v>
      </c>
      <c r="B130" s="706">
        <v>50469.999999999804</v>
      </c>
      <c r="C130" s="706">
        <v>54684.089000000102</v>
      </c>
      <c r="D130" s="707">
        <v>4214.0890000002501</v>
      </c>
      <c r="E130" s="713">
        <v>1.0834969090540001</v>
      </c>
      <c r="F130" s="706">
        <v>55839.570000000102</v>
      </c>
      <c r="G130" s="707">
        <v>51186.272500000101</v>
      </c>
      <c r="H130" s="709">
        <v>6161.5230000000001</v>
      </c>
      <c r="I130" s="706">
        <v>55113.802000000003</v>
      </c>
      <c r="J130" s="707">
        <v>3927.52949999987</v>
      </c>
      <c r="K130" s="714">
        <v>0.98700262197499999</v>
      </c>
    </row>
    <row r="131" spans="1:11" ht="14.45" customHeight="1" thickBot="1" x14ac:dyDescent="0.25">
      <c r="A131" s="723" t="s">
        <v>452</v>
      </c>
      <c r="B131" s="701">
        <v>50469.999999999804</v>
      </c>
      <c r="C131" s="701">
        <v>54684.089000000102</v>
      </c>
      <c r="D131" s="702">
        <v>4214.0890000002501</v>
      </c>
      <c r="E131" s="703">
        <v>1.0834969090540001</v>
      </c>
      <c r="F131" s="701">
        <v>55839.570000000102</v>
      </c>
      <c r="G131" s="702">
        <v>51186.272500000101</v>
      </c>
      <c r="H131" s="704">
        <v>6161.5230000000001</v>
      </c>
      <c r="I131" s="701">
        <v>55113.802000000003</v>
      </c>
      <c r="J131" s="702">
        <v>3927.52949999987</v>
      </c>
      <c r="K131" s="705">
        <v>0.98700262197499999</v>
      </c>
    </row>
    <row r="132" spans="1:11" ht="14.45" customHeight="1" thickBot="1" x14ac:dyDescent="0.25">
      <c r="A132" s="722" t="s">
        <v>453</v>
      </c>
      <c r="B132" s="706">
        <v>120.28100000000001</v>
      </c>
      <c r="C132" s="706">
        <v>76.513999999999996</v>
      </c>
      <c r="D132" s="707">
        <v>-43.766999999999001</v>
      </c>
      <c r="E132" s="713">
        <v>0.63612706911299999</v>
      </c>
      <c r="F132" s="706">
        <v>64.239999999999995</v>
      </c>
      <c r="G132" s="707">
        <v>58.886666666666002</v>
      </c>
      <c r="H132" s="709">
        <v>2.883</v>
      </c>
      <c r="I132" s="706">
        <v>159.99</v>
      </c>
      <c r="J132" s="707">
        <v>101.103333333333</v>
      </c>
      <c r="K132" s="714">
        <v>2.490504358655</v>
      </c>
    </row>
    <row r="133" spans="1:11" ht="14.45" customHeight="1" thickBot="1" x14ac:dyDescent="0.25">
      <c r="A133" s="723" t="s">
        <v>454</v>
      </c>
      <c r="B133" s="701">
        <v>120.28100000000001</v>
      </c>
      <c r="C133" s="701">
        <v>76.513999999999996</v>
      </c>
      <c r="D133" s="702">
        <v>-43.766999999999001</v>
      </c>
      <c r="E133" s="703">
        <v>0.63612706911299999</v>
      </c>
      <c r="F133" s="701">
        <v>64.239999999999995</v>
      </c>
      <c r="G133" s="702">
        <v>58.886666666666002</v>
      </c>
      <c r="H133" s="704">
        <v>2.883</v>
      </c>
      <c r="I133" s="701">
        <v>159.99</v>
      </c>
      <c r="J133" s="702">
        <v>101.103333333333</v>
      </c>
      <c r="K133" s="705">
        <v>2.490504358655</v>
      </c>
    </row>
    <row r="134" spans="1:11" ht="14.45" customHeight="1" thickBot="1" x14ac:dyDescent="0.25">
      <c r="A134" s="725" t="s">
        <v>455</v>
      </c>
      <c r="B134" s="701">
        <v>0</v>
      </c>
      <c r="C134" s="701">
        <v>37</v>
      </c>
      <c r="D134" s="702">
        <v>37</v>
      </c>
      <c r="E134" s="711" t="s">
        <v>329</v>
      </c>
      <c r="F134" s="701">
        <v>36.96</v>
      </c>
      <c r="G134" s="702">
        <v>33.880000000000003</v>
      </c>
      <c r="H134" s="704">
        <v>0.75</v>
      </c>
      <c r="I134" s="701">
        <v>75.249999999999005</v>
      </c>
      <c r="J134" s="702">
        <v>41.369999999999003</v>
      </c>
      <c r="K134" s="705">
        <v>2.035984848484</v>
      </c>
    </row>
    <row r="135" spans="1:11" ht="14.45" customHeight="1" thickBot="1" x14ac:dyDescent="0.25">
      <c r="A135" s="723" t="s">
        <v>456</v>
      </c>
      <c r="B135" s="701">
        <v>0</v>
      </c>
      <c r="C135" s="701">
        <v>37</v>
      </c>
      <c r="D135" s="702">
        <v>37</v>
      </c>
      <c r="E135" s="711" t="s">
        <v>329</v>
      </c>
      <c r="F135" s="701">
        <v>36.96</v>
      </c>
      <c r="G135" s="702">
        <v>33.880000000000003</v>
      </c>
      <c r="H135" s="704">
        <v>0.75</v>
      </c>
      <c r="I135" s="701">
        <v>75.249999999999005</v>
      </c>
      <c r="J135" s="702">
        <v>41.369999999999003</v>
      </c>
      <c r="K135" s="705">
        <v>2.035984848484</v>
      </c>
    </row>
    <row r="136" spans="1:11" ht="14.45" customHeight="1" thickBot="1" x14ac:dyDescent="0.25">
      <c r="A136" s="721" t="s">
        <v>457</v>
      </c>
      <c r="B136" s="701">
        <v>17159.8</v>
      </c>
      <c r="C136" s="701">
        <v>18093.477180000002</v>
      </c>
      <c r="D136" s="702">
        <v>933.67718000003902</v>
      </c>
      <c r="E136" s="703">
        <v>1.0544107262319999</v>
      </c>
      <c r="F136" s="701">
        <v>19709.68</v>
      </c>
      <c r="G136" s="702">
        <v>18067.206666666701</v>
      </c>
      <c r="H136" s="704">
        <v>1968.31106</v>
      </c>
      <c r="I136" s="701">
        <v>18544.833180000001</v>
      </c>
      <c r="J136" s="702">
        <v>477.62651333333599</v>
      </c>
      <c r="K136" s="705">
        <v>0.94089975991399999</v>
      </c>
    </row>
    <row r="137" spans="1:11" ht="14.45" customHeight="1" thickBot="1" x14ac:dyDescent="0.25">
      <c r="A137" s="722" t="s">
        <v>458</v>
      </c>
      <c r="B137" s="706">
        <v>4542.3000000000102</v>
      </c>
      <c r="C137" s="706">
        <v>4924.8890900000097</v>
      </c>
      <c r="D137" s="707">
        <v>382.58908999999801</v>
      </c>
      <c r="E137" s="713">
        <v>1.0842280540689999</v>
      </c>
      <c r="F137" s="706">
        <v>5355.1399999999903</v>
      </c>
      <c r="G137" s="707">
        <v>4908.8783333333204</v>
      </c>
      <c r="H137" s="709">
        <v>554.60592999999994</v>
      </c>
      <c r="I137" s="706">
        <v>4967.0223999999998</v>
      </c>
      <c r="J137" s="707">
        <v>58.144066666671002</v>
      </c>
      <c r="K137" s="714">
        <v>0.92752428507899998</v>
      </c>
    </row>
    <row r="138" spans="1:11" ht="14.45" customHeight="1" thickBot="1" x14ac:dyDescent="0.25">
      <c r="A138" s="723" t="s">
        <v>459</v>
      </c>
      <c r="B138" s="701">
        <v>4542.3000000000102</v>
      </c>
      <c r="C138" s="701">
        <v>4924.8890900000097</v>
      </c>
      <c r="D138" s="702">
        <v>382.58908999999801</v>
      </c>
      <c r="E138" s="703">
        <v>1.0842280540689999</v>
      </c>
      <c r="F138" s="701">
        <v>5355.1399999999903</v>
      </c>
      <c r="G138" s="702">
        <v>4908.8783333333204</v>
      </c>
      <c r="H138" s="704">
        <v>554.60592999999994</v>
      </c>
      <c r="I138" s="701">
        <v>4967.0223999999998</v>
      </c>
      <c r="J138" s="702">
        <v>58.144066666671002</v>
      </c>
      <c r="K138" s="705">
        <v>0.92752428507899998</v>
      </c>
    </row>
    <row r="139" spans="1:11" ht="14.45" customHeight="1" thickBot="1" x14ac:dyDescent="0.25">
      <c r="A139" s="722" t="s">
        <v>460</v>
      </c>
      <c r="B139" s="706">
        <v>12617.5</v>
      </c>
      <c r="C139" s="706">
        <v>13168.588089999999</v>
      </c>
      <c r="D139" s="707">
        <v>551.08809000003896</v>
      </c>
      <c r="E139" s="713">
        <v>1.04367648821</v>
      </c>
      <c r="F139" s="706">
        <v>14354.54</v>
      </c>
      <c r="G139" s="707">
        <v>13158.3283333333</v>
      </c>
      <c r="H139" s="709">
        <v>1413.7051300000001</v>
      </c>
      <c r="I139" s="706">
        <v>13577.81078</v>
      </c>
      <c r="J139" s="707">
        <v>419.48244666666301</v>
      </c>
      <c r="K139" s="714">
        <v>0.94588964745600002</v>
      </c>
    </row>
    <row r="140" spans="1:11" ht="14.45" customHeight="1" thickBot="1" x14ac:dyDescent="0.25">
      <c r="A140" s="723" t="s">
        <v>461</v>
      </c>
      <c r="B140" s="701">
        <v>12617.5</v>
      </c>
      <c r="C140" s="701">
        <v>13168.588089999999</v>
      </c>
      <c r="D140" s="702">
        <v>551.08809000003896</v>
      </c>
      <c r="E140" s="703">
        <v>1.04367648821</v>
      </c>
      <c r="F140" s="701">
        <v>14354.54</v>
      </c>
      <c r="G140" s="702">
        <v>13158.3283333333</v>
      </c>
      <c r="H140" s="704">
        <v>1413.7051300000001</v>
      </c>
      <c r="I140" s="701">
        <v>13577.81078</v>
      </c>
      <c r="J140" s="702">
        <v>419.48244666666301</v>
      </c>
      <c r="K140" s="705">
        <v>0.94588964745600002</v>
      </c>
    </row>
    <row r="141" spans="1:11" ht="14.45" customHeight="1" thickBot="1" x14ac:dyDescent="0.25">
      <c r="A141" s="721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249.48147</v>
      </c>
      <c r="G141" s="702">
        <v>228.69134750000001</v>
      </c>
      <c r="H141" s="704">
        <v>0</v>
      </c>
      <c r="I141" s="701">
        <v>0</v>
      </c>
      <c r="J141" s="702">
        <v>-228.69134750000001</v>
      </c>
      <c r="K141" s="705">
        <v>0</v>
      </c>
    </row>
    <row r="142" spans="1:11" ht="14.45" customHeight="1" thickBot="1" x14ac:dyDescent="0.2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249.48147</v>
      </c>
      <c r="G142" s="707">
        <v>228.69134750000001</v>
      </c>
      <c r="H142" s="709">
        <v>0</v>
      </c>
      <c r="I142" s="706">
        <v>0</v>
      </c>
      <c r="J142" s="707">
        <v>-228.69134750000001</v>
      </c>
      <c r="K142" s="714">
        <v>0</v>
      </c>
    </row>
    <row r="143" spans="1:11" ht="14.45" customHeight="1" thickBot="1" x14ac:dyDescent="0.2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249.48147</v>
      </c>
      <c r="G143" s="702">
        <v>228.69134750000001</v>
      </c>
      <c r="H143" s="704">
        <v>0</v>
      </c>
      <c r="I143" s="701">
        <v>0</v>
      </c>
      <c r="J143" s="702">
        <v>-228.69134750000001</v>
      </c>
      <c r="K143" s="705">
        <v>0</v>
      </c>
    </row>
    <row r="144" spans="1:11" ht="14.45" customHeight="1" thickBot="1" x14ac:dyDescent="0.25">
      <c r="A144" s="721" t="s">
        <v>465</v>
      </c>
      <c r="B144" s="701">
        <v>1009.4</v>
      </c>
      <c r="C144" s="701">
        <v>1095.2389900000001</v>
      </c>
      <c r="D144" s="702">
        <v>85.838989999998006</v>
      </c>
      <c r="E144" s="703">
        <v>1.085039617594</v>
      </c>
      <c r="F144" s="701">
        <v>1190.02</v>
      </c>
      <c r="G144" s="702">
        <v>1090.8516666666701</v>
      </c>
      <c r="H144" s="704">
        <v>123.29559</v>
      </c>
      <c r="I144" s="701">
        <v>1105.5522699999999</v>
      </c>
      <c r="J144" s="702">
        <v>14.700603333334</v>
      </c>
      <c r="K144" s="705">
        <v>0.92901990722799999</v>
      </c>
    </row>
    <row r="145" spans="1:11" ht="14.45" customHeight="1" thickBot="1" x14ac:dyDescent="0.25">
      <c r="A145" s="722" t="s">
        <v>466</v>
      </c>
      <c r="B145" s="706">
        <v>1009.4</v>
      </c>
      <c r="C145" s="706">
        <v>1095.2389900000001</v>
      </c>
      <c r="D145" s="707">
        <v>85.838989999998006</v>
      </c>
      <c r="E145" s="713">
        <v>1.085039617594</v>
      </c>
      <c r="F145" s="706">
        <v>1190.02</v>
      </c>
      <c r="G145" s="707">
        <v>1090.8516666666701</v>
      </c>
      <c r="H145" s="709">
        <v>123.29559</v>
      </c>
      <c r="I145" s="706">
        <v>1105.5522699999999</v>
      </c>
      <c r="J145" s="707">
        <v>14.700603333334</v>
      </c>
      <c r="K145" s="714">
        <v>0.92901990722799999</v>
      </c>
    </row>
    <row r="146" spans="1:11" ht="14.45" customHeight="1" thickBot="1" x14ac:dyDescent="0.25">
      <c r="A146" s="723" t="s">
        <v>467</v>
      </c>
      <c r="B146" s="701">
        <v>1009.4</v>
      </c>
      <c r="C146" s="701">
        <v>1095.2389900000001</v>
      </c>
      <c r="D146" s="702">
        <v>85.838989999998006</v>
      </c>
      <c r="E146" s="703">
        <v>1.085039617594</v>
      </c>
      <c r="F146" s="701">
        <v>1190.02</v>
      </c>
      <c r="G146" s="702">
        <v>1090.8516666666701</v>
      </c>
      <c r="H146" s="704">
        <v>123.29559</v>
      </c>
      <c r="I146" s="701">
        <v>1105.5522699999999</v>
      </c>
      <c r="J146" s="702">
        <v>14.700603333334</v>
      </c>
      <c r="K146" s="705">
        <v>0.92901990722799999</v>
      </c>
    </row>
    <row r="147" spans="1:11" ht="14.45" customHeight="1" thickBot="1" x14ac:dyDescent="0.25">
      <c r="A147" s="720" t="s">
        <v>468</v>
      </c>
      <c r="B147" s="701">
        <v>0</v>
      </c>
      <c r="C147" s="701">
        <v>132.91968</v>
      </c>
      <c r="D147" s="702">
        <v>132.91968</v>
      </c>
      <c r="E147" s="711" t="s">
        <v>329</v>
      </c>
      <c r="F147" s="701">
        <v>0</v>
      </c>
      <c r="G147" s="702">
        <v>0</v>
      </c>
      <c r="H147" s="704">
        <v>7.33</v>
      </c>
      <c r="I147" s="701">
        <v>111.35232000000001</v>
      </c>
      <c r="J147" s="702">
        <v>111.35232000000001</v>
      </c>
      <c r="K147" s="712" t="s">
        <v>329</v>
      </c>
    </row>
    <row r="148" spans="1:11" ht="14.45" customHeight="1" thickBot="1" x14ac:dyDescent="0.25">
      <c r="A148" s="721" t="s">
        <v>469</v>
      </c>
      <c r="B148" s="701">
        <v>0</v>
      </c>
      <c r="C148" s="701">
        <v>132.91968</v>
      </c>
      <c r="D148" s="702">
        <v>132.91968</v>
      </c>
      <c r="E148" s="711" t="s">
        <v>329</v>
      </c>
      <c r="F148" s="701">
        <v>0</v>
      </c>
      <c r="G148" s="702">
        <v>0</v>
      </c>
      <c r="H148" s="704">
        <v>7.33</v>
      </c>
      <c r="I148" s="701">
        <v>111.35232000000001</v>
      </c>
      <c r="J148" s="702">
        <v>111.35232000000001</v>
      </c>
      <c r="K148" s="712" t="s">
        <v>329</v>
      </c>
    </row>
    <row r="149" spans="1:11" ht="14.45" customHeight="1" thickBot="1" x14ac:dyDescent="0.25">
      <c r="A149" s="722" t="s">
        <v>470</v>
      </c>
      <c r="B149" s="706">
        <v>0</v>
      </c>
      <c r="C149" s="706">
        <v>113.31368000000001</v>
      </c>
      <c r="D149" s="707">
        <v>113.31368000000001</v>
      </c>
      <c r="E149" s="708" t="s">
        <v>329</v>
      </c>
      <c r="F149" s="706">
        <v>0</v>
      </c>
      <c r="G149" s="707">
        <v>0</v>
      </c>
      <c r="H149" s="709">
        <v>7.33</v>
      </c>
      <c r="I149" s="706">
        <v>95.442319999999</v>
      </c>
      <c r="J149" s="707">
        <v>95.442319999999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0.77349999999999997</v>
      </c>
      <c r="D150" s="702">
        <v>0.77349999999999997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7.9523200000000003</v>
      </c>
      <c r="J150" s="702">
        <v>7.9523200000000003</v>
      </c>
      <c r="K150" s="712" t="s">
        <v>329</v>
      </c>
    </row>
    <row r="151" spans="1:11" ht="14.45" customHeight="1" thickBot="1" x14ac:dyDescent="0.25">
      <c r="A151" s="723" t="s">
        <v>472</v>
      </c>
      <c r="B151" s="701">
        <v>0</v>
      </c>
      <c r="C151" s="701">
        <v>42.86918</v>
      </c>
      <c r="D151" s="702">
        <v>42.86918</v>
      </c>
      <c r="E151" s="711" t="s">
        <v>329</v>
      </c>
      <c r="F151" s="701">
        <v>0</v>
      </c>
      <c r="G151" s="702">
        <v>0</v>
      </c>
      <c r="H151" s="704">
        <v>3</v>
      </c>
      <c r="I151" s="701">
        <v>33.450000000000003</v>
      </c>
      <c r="J151" s="702">
        <v>33.450000000000003</v>
      </c>
      <c r="K151" s="712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69.671000000000006</v>
      </c>
      <c r="D152" s="702">
        <v>69.671000000000006</v>
      </c>
      <c r="E152" s="711" t="s">
        <v>329</v>
      </c>
      <c r="F152" s="701">
        <v>0</v>
      </c>
      <c r="G152" s="702">
        <v>0</v>
      </c>
      <c r="H152" s="704">
        <v>4.33</v>
      </c>
      <c r="I152" s="701">
        <v>54.039999999998997</v>
      </c>
      <c r="J152" s="702">
        <v>54.039999999998997</v>
      </c>
      <c r="K152" s="712" t="s">
        <v>329</v>
      </c>
    </row>
    <row r="153" spans="1:11" ht="14.45" customHeight="1" thickBot="1" x14ac:dyDescent="0.25">
      <c r="A153" s="725" t="s">
        <v>474</v>
      </c>
      <c r="B153" s="701">
        <v>0</v>
      </c>
      <c r="C153" s="701">
        <v>14.006</v>
      </c>
      <c r="D153" s="702">
        <v>14.006</v>
      </c>
      <c r="E153" s="711" t="s">
        <v>356</v>
      </c>
      <c r="F153" s="701">
        <v>0</v>
      </c>
      <c r="G153" s="702">
        <v>0</v>
      </c>
      <c r="H153" s="704">
        <v>0</v>
      </c>
      <c r="I153" s="701">
        <v>10.199999999999999</v>
      </c>
      <c r="J153" s="702">
        <v>10.199999999999999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14.006</v>
      </c>
      <c r="D154" s="702">
        <v>14.006</v>
      </c>
      <c r="E154" s="711" t="s">
        <v>356</v>
      </c>
      <c r="F154" s="701">
        <v>0</v>
      </c>
      <c r="G154" s="702">
        <v>0</v>
      </c>
      <c r="H154" s="704">
        <v>0</v>
      </c>
      <c r="I154" s="701">
        <v>10.199999999999999</v>
      </c>
      <c r="J154" s="702">
        <v>10.199999999999999</v>
      </c>
      <c r="K154" s="712" t="s">
        <v>329</v>
      </c>
    </row>
    <row r="155" spans="1:11" ht="14.45" customHeight="1" thickBot="1" x14ac:dyDescent="0.25">
      <c r="A155" s="725" t="s">
        <v>476</v>
      </c>
      <c r="B155" s="701">
        <v>0</v>
      </c>
      <c r="C155" s="701">
        <v>5.6</v>
      </c>
      <c r="D155" s="702">
        <v>5.6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5.71</v>
      </c>
      <c r="J155" s="702">
        <v>5.71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5.6</v>
      </c>
      <c r="D156" s="702">
        <v>5.6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5.71</v>
      </c>
      <c r="J156" s="702">
        <v>5.71</v>
      </c>
      <c r="K156" s="712" t="s">
        <v>329</v>
      </c>
    </row>
    <row r="157" spans="1:11" ht="14.45" customHeight="1" thickBot="1" x14ac:dyDescent="0.25">
      <c r="A157" s="720" t="s">
        <v>478</v>
      </c>
      <c r="B157" s="701">
        <v>6362.6676319958397</v>
      </c>
      <c r="C157" s="701">
        <v>6628.5718000000097</v>
      </c>
      <c r="D157" s="702">
        <v>265.90416800417</v>
      </c>
      <c r="E157" s="703">
        <v>1.0417913025450001</v>
      </c>
      <c r="F157" s="701">
        <v>4600.99999999994</v>
      </c>
      <c r="G157" s="702">
        <v>4217.5833333332703</v>
      </c>
      <c r="H157" s="704">
        <v>326.59210000000002</v>
      </c>
      <c r="I157" s="701">
        <v>4783.9786700000004</v>
      </c>
      <c r="J157" s="702">
        <v>566.39533666672196</v>
      </c>
      <c r="K157" s="705">
        <v>1.0397693262329999</v>
      </c>
    </row>
    <row r="158" spans="1:11" ht="14.45" customHeight="1" thickBot="1" x14ac:dyDescent="0.25">
      <c r="A158" s="721" t="s">
        <v>479</v>
      </c>
      <c r="B158" s="701">
        <v>6293.6676319958397</v>
      </c>
      <c r="C158" s="701">
        <v>5573.0990000000102</v>
      </c>
      <c r="D158" s="702">
        <v>-720.56863199583097</v>
      </c>
      <c r="E158" s="703">
        <v>0.88550894738499997</v>
      </c>
      <c r="F158" s="701">
        <v>4346.99999999994</v>
      </c>
      <c r="G158" s="702">
        <v>3984.74999999994</v>
      </c>
      <c r="H158" s="704">
        <v>287.28356000000002</v>
      </c>
      <c r="I158" s="701">
        <v>3655.4282800000001</v>
      </c>
      <c r="J158" s="702">
        <v>-329.32171999994398</v>
      </c>
      <c r="K158" s="705">
        <v>0.84090827697199999</v>
      </c>
    </row>
    <row r="159" spans="1:11" ht="14.45" customHeight="1" thickBot="1" x14ac:dyDescent="0.25">
      <c r="A159" s="722" t="s">
        <v>480</v>
      </c>
      <c r="B159" s="706">
        <v>6293.6676319958397</v>
      </c>
      <c r="C159" s="706">
        <v>5573.0990000000102</v>
      </c>
      <c r="D159" s="707">
        <v>-720.56863199583097</v>
      </c>
      <c r="E159" s="713">
        <v>0.88550894738499997</v>
      </c>
      <c r="F159" s="706">
        <v>4346.99999999994</v>
      </c>
      <c r="G159" s="707">
        <v>3984.74999999994</v>
      </c>
      <c r="H159" s="709">
        <v>287.28356000000002</v>
      </c>
      <c r="I159" s="706">
        <v>3655.4282800000001</v>
      </c>
      <c r="J159" s="707">
        <v>-329.32171999994398</v>
      </c>
      <c r="K159" s="714">
        <v>0.84090827697199999</v>
      </c>
    </row>
    <row r="160" spans="1:11" ht="14.45" customHeight="1" thickBot="1" x14ac:dyDescent="0.25">
      <c r="A160" s="723" t="s">
        <v>481</v>
      </c>
      <c r="B160" s="701">
        <v>525.18426062683795</v>
      </c>
      <c r="C160" s="701">
        <v>502.68000000000097</v>
      </c>
      <c r="D160" s="702">
        <v>-22.504260626836</v>
      </c>
      <c r="E160" s="703">
        <v>0.957149780916</v>
      </c>
      <c r="F160" s="701">
        <v>506.99999999999301</v>
      </c>
      <c r="G160" s="702">
        <v>464.74999999999301</v>
      </c>
      <c r="H160" s="704">
        <v>42.18665</v>
      </c>
      <c r="I160" s="701">
        <v>464.05311999999998</v>
      </c>
      <c r="J160" s="702">
        <v>-0.69687999999299999</v>
      </c>
      <c r="K160" s="705">
        <v>0.91529214990100005</v>
      </c>
    </row>
    <row r="161" spans="1:11" ht="14.45" customHeight="1" thickBot="1" x14ac:dyDescent="0.25">
      <c r="A161" s="723" t="s">
        <v>482</v>
      </c>
      <c r="B161" s="701">
        <v>1787.7968464451701</v>
      </c>
      <c r="C161" s="701">
        <v>1983.24</v>
      </c>
      <c r="D161" s="702">
        <v>195.44315355483201</v>
      </c>
      <c r="E161" s="703">
        <v>1.1093206725039999</v>
      </c>
      <c r="F161" s="701">
        <v>1978.99999999997</v>
      </c>
      <c r="G161" s="702">
        <v>1814.0833333333101</v>
      </c>
      <c r="H161" s="704">
        <v>126.30255</v>
      </c>
      <c r="I161" s="701">
        <v>1450.33447</v>
      </c>
      <c r="J161" s="702">
        <v>-363.74886333330801</v>
      </c>
      <c r="K161" s="705">
        <v>0.73286228903399997</v>
      </c>
    </row>
    <row r="162" spans="1:11" ht="14.45" customHeight="1" thickBot="1" x14ac:dyDescent="0.25">
      <c r="A162" s="723" t="s">
        <v>483</v>
      </c>
      <c r="B162" s="701">
        <v>84.049121431271004</v>
      </c>
      <c r="C162" s="701">
        <v>122.916</v>
      </c>
      <c r="D162" s="702">
        <v>38.866878568729</v>
      </c>
      <c r="E162" s="703">
        <v>1.462430515713</v>
      </c>
      <c r="F162" s="701">
        <v>121.999999999998</v>
      </c>
      <c r="G162" s="702">
        <v>111.83333333333201</v>
      </c>
      <c r="H162" s="704">
        <v>10.243</v>
      </c>
      <c r="I162" s="701">
        <v>112.673</v>
      </c>
      <c r="J162" s="702">
        <v>0.83966666666800005</v>
      </c>
      <c r="K162" s="705">
        <v>0.92354918032699995</v>
      </c>
    </row>
    <row r="163" spans="1:11" ht="14.45" customHeight="1" thickBot="1" x14ac:dyDescent="0.25">
      <c r="A163" s="723" t="s">
        <v>484</v>
      </c>
      <c r="B163" s="701">
        <v>9.9984084973999998</v>
      </c>
      <c r="C163" s="701">
        <v>9.4529999999999994</v>
      </c>
      <c r="D163" s="702">
        <v>-0.54540849739999997</v>
      </c>
      <c r="E163" s="703">
        <v>0.945450468687</v>
      </c>
      <c r="F163" s="701">
        <v>10.999999999999</v>
      </c>
      <c r="G163" s="702">
        <v>10.083333333333</v>
      </c>
      <c r="H163" s="704">
        <v>0.79091</v>
      </c>
      <c r="I163" s="701">
        <v>8.7001599999990002</v>
      </c>
      <c r="J163" s="702">
        <v>-1.3831733333330001</v>
      </c>
      <c r="K163" s="705">
        <v>0.790923636363</v>
      </c>
    </row>
    <row r="164" spans="1:11" ht="14.45" customHeight="1" thickBot="1" x14ac:dyDescent="0.25">
      <c r="A164" s="723" t="s">
        <v>485</v>
      </c>
      <c r="B164" s="701">
        <v>3884.15214594287</v>
      </c>
      <c r="C164" s="701">
        <v>2954.81</v>
      </c>
      <c r="D164" s="702">
        <v>-929.34214594286902</v>
      </c>
      <c r="E164" s="703">
        <v>0.760734875714</v>
      </c>
      <c r="F164" s="701">
        <v>1727.99999999997</v>
      </c>
      <c r="G164" s="702">
        <v>1583.99999999998</v>
      </c>
      <c r="H164" s="704">
        <v>107.76045000000001</v>
      </c>
      <c r="I164" s="701">
        <v>1619.6675299999999</v>
      </c>
      <c r="J164" s="702">
        <v>35.667530000021998</v>
      </c>
      <c r="K164" s="705">
        <v>0.93730759837900002</v>
      </c>
    </row>
    <row r="165" spans="1:11" ht="14.45" customHeight="1" thickBot="1" x14ac:dyDescent="0.25">
      <c r="A165" s="723" t="s">
        <v>486</v>
      </c>
      <c r="B165" s="701">
        <v>2.4868490522869999</v>
      </c>
      <c r="C165" s="701">
        <v>0</v>
      </c>
      <c r="D165" s="702">
        <v>-2.4868490522869999</v>
      </c>
      <c r="E165" s="703">
        <v>0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05">
        <v>11</v>
      </c>
    </row>
    <row r="166" spans="1:11" ht="14.45" customHeight="1" thickBot="1" x14ac:dyDescent="0.25">
      <c r="A166" s="721" t="s">
        <v>487</v>
      </c>
      <c r="B166" s="701">
        <v>69</v>
      </c>
      <c r="C166" s="701">
        <v>1055.4728</v>
      </c>
      <c r="D166" s="702">
        <v>986.47280000000103</v>
      </c>
      <c r="E166" s="703">
        <v>15.296707246376</v>
      </c>
      <c r="F166" s="701">
        <v>254</v>
      </c>
      <c r="G166" s="702">
        <v>232.833333333333</v>
      </c>
      <c r="H166" s="704">
        <v>39.308540000000001</v>
      </c>
      <c r="I166" s="701">
        <v>1128.5503900000001</v>
      </c>
      <c r="J166" s="702">
        <v>895.71705666666503</v>
      </c>
      <c r="K166" s="705">
        <v>4.4431117716530002</v>
      </c>
    </row>
    <row r="167" spans="1:11" ht="14.45" customHeight="1" thickBot="1" x14ac:dyDescent="0.25">
      <c r="A167" s="722" t="s">
        <v>488</v>
      </c>
      <c r="B167" s="706">
        <v>69</v>
      </c>
      <c r="C167" s="706">
        <v>783.34362000000101</v>
      </c>
      <c r="D167" s="707">
        <v>714.34362000000101</v>
      </c>
      <c r="E167" s="713">
        <v>11.352806086956001</v>
      </c>
      <c r="F167" s="706">
        <v>254</v>
      </c>
      <c r="G167" s="707">
        <v>232.833333333333</v>
      </c>
      <c r="H167" s="709">
        <v>39.308540000000001</v>
      </c>
      <c r="I167" s="706">
        <v>977.61258999999802</v>
      </c>
      <c r="J167" s="707">
        <v>744.77925666666499</v>
      </c>
      <c r="K167" s="714">
        <v>3.8488684645659998</v>
      </c>
    </row>
    <row r="168" spans="1:11" ht="14.45" customHeight="1" thickBot="1" x14ac:dyDescent="0.25">
      <c r="A168" s="723" t="s">
        <v>489</v>
      </c>
      <c r="B168" s="701">
        <v>69</v>
      </c>
      <c r="C168" s="701">
        <v>99.214870000000005</v>
      </c>
      <c r="D168" s="702">
        <v>30.214870000000001</v>
      </c>
      <c r="E168" s="703">
        <v>1.437896666666</v>
      </c>
      <c r="F168" s="701">
        <v>254</v>
      </c>
      <c r="G168" s="702">
        <v>232.833333333333</v>
      </c>
      <c r="H168" s="704">
        <v>0</v>
      </c>
      <c r="I168" s="701">
        <v>136.27502000000001</v>
      </c>
      <c r="J168" s="702">
        <v>-96.558313333333004</v>
      </c>
      <c r="K168" s="705">
        <v>0.53651582677099996</v>
      </c>
    </row>
    <row r="169" spans="1:11" ht="14.45" customHeight="1" thickBot="1" x14ac:dyDescent="0.25">
      <c r="A169" s="723" t="s">
        <v>490</v>
      </c>
      <c r="B169" s="701">
        <v>0</v>
      </c>
      <c r="C169" s="701">
        <v>684.12875000000099</v>
      </c>
      <c r="D169" s="702">
        <v>684.12875000000099</v>
      </c>
      <c r="E169" s="711" t="s">
        <v>329</v>
      </c>
      <c r="F169" s="701">
        <v>0</v>
      </c>
      <c r="G169" s="702">
        <v>0</v>
      </c>
      <c r="H169" s="704">
        <v>39.308540000000001</v>
      </c>
      <c r="I169" s="701">
        <v>841.33756999999798</v>
      </c>
      <c r="J169" s="702">
        <v>841.33756999999798</v>
      </c>
      <c r="K169" s="712" t="s">
        <v>329</v>
      </c>
    </row>
    <row r="170" spans="1:11" ht="14.45" customHeight="1" thickBot="1" x14ac:dyDescent="0.25">
      <c r="A170" s="722" t="s">
        <v>491</v>
      </c>
      <c r="B170" s="706">
        <v>0</v>
      </c>
      <c r="C170" s="706">
        <v>4.2632564145605999E-14</v>
      </c>
      <c r="D170" s="707">
        <v>4.2632564145605999E-14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19.008799999998999</v>
      </c>
      <c r="J170" s="707">
        <v>19.008799999998999</v>
      </c>
      <c r="K170" s="710" t="s">
        <v>329</v>
      </c>
    </row>
    <row r="171" spans="1:11" ht="14.45" customHeight="1" thickBot="1" x14ac:dyDescent="0.25">
      <c r="A171" s="723" t="s">
        <v>492</v>
      </c>
      <c r="B171" s="701">
        <v>0</v>
      </c>
      <c r="C171" s="701">
        <v>0</v>
      </c>
      <c r="D171" s="702">
        <v>0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19.008799999998999</v>
      </c>
      <c r="J171" s="702">
        <v>19.008799999998999</v>
      </c>
      <c r="K171" s="712" t="s">
        <v>356</v>
      </c>
    </row>
    <row r="172" spans="1:11" ht="14.45" customHeight="1" thickBot="1" x14ac:dyDescent="0.25">
      <c r="A172" s="722" t="s">
        <v>493</v>
      </c>
      <c r="B172" s="706">
        <v>0</v>
      </c>
      <c r="C172" s="706">
        <v>25.760899999999999</v>
      </c>
      <c r="D172" s="707">
        <v>25.760899999999999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4.4770000000000003</v>
      </c>
      <c r="J172" s="707">
        <v>4.4770000000000003</v>
      </c>
      <c r="K172" s="710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25.760899999999999</v>
      </c>
      <c r="D173" s="702">
        <v>25.760899999999999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4.4770000000000003</v>
      </c>
      <c r="J173" s="702">
        <v>4.4770000000000003</v>
      </c>
      <c r="K173" s="712" t="s">
        <v>329</v>
      </c>
    </row>
    <row r="174" spans="1:11" ht="14.45" customHeight="1" thickBot="1" x14ac:dyDescent="0.25">
      <c r="A174" s="722" t="s">
        <v>495</v>
      </c>
      <c r="B174" s="706">
        <v>0</v>
      </c>
      <c r="C174" s="706">
        <v>242.87827999999999</v>
      </c>
      <c r="D174" s="707">
        <v>242.87827999999999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110.718</v>
      </c>
      <c r="J174" s="707">
        <v>110.718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67.760000000000005</v>
      </c>
      <c r="D175" s="702">
        <v>67.760000000000005</v>
      </c>
      <c r="E175" s="711" t="s">
        <v>356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175.11828</v>
      </c>
      <c r="D176" s="702">
        <v>175.11828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100.863</v>
      </c>
      <c r="J176" s="702">
        <v>100.863</v>
      </c>
      <c r="K176" s="712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9.8549999999990003</v>
      </c>
      <c r="J177" s="702">
        <v>9.8549999999990003</v>
      </c>
      <c r="K177" s="712" t="s">
        <v>356</v>
      </c>
    </row>
    <row r="178" spans="1:11" ht="14.45" customHeight="1" thickBot="1" x14ac:dyDescent="0.25">
      <c r="A178" s="722" t="s">
        <v>499</v>
      </c>
      <c r="B178" s="706">
        <v>0</v>
      </c>
      <c r="C178" s="706">
        <v>3.49</v>
      </c>
      <c r="D178" s="707">
        <v>3.49</v>
      </c>
      <c r="E178" s="708" t="s">
        <v>356</v>
      </c>
      <c r="F178" s="706">
        <v>0</v>
      </c>
      <c r="G178" s="707">
        <v>0</v>
      </c>
      <c r="H178" s="709">
        <v>0</v>
      </c>
      <c r="I178" s="706">
        <v>16.734000000000002</v>
      </c>
      <c r="J178" s="707">
        <v>16.734000000000002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3.49</v>
      </c>
      <c r="D179" s="702">
        <v>3.49</v>
      </c>
      <c r="E179" s="711" t="s">
        <v>356</v>
      </c>
      <c r="F179" s="701">
        <v>0</v>
      </c>
      <c r="G179" s="702">
        <v>0</v>
      </c>
      <c r="H179" s="704">
        <v>0</v>
      </c>
      <c r="I179" s="701">
        <v>7.7439999999999998</v>
      </c>
      <c r="J179" s="702">
        <v>7.7439999999999998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0</v>
      </c>
      <c r="D180" s="702">
        <v>0</v>
      </c>
      <c r="E180" s="703">
        <v>1</v>
      </c>
      <c r="F180" s="701">
        <v>0</v>
      </c>
      <c r="G180" s="702">
        <v>0</v>
      </c>
      <c r="H180" s="704">
        <v>0</v>
      </c>
      <c r="I180" s="701">
        <v>8.9899999999990001</v>
      </c>
      <c r="J180" s="702">
        <v>8.9899999999990001</v>
      </c>
      <c r="K180" s="712" t="s">
        <v>356</v>
      </c>
    </row>
    <row r="181" spans="1:11" ht="14.45" customHeight="1" thickBot="1" x14ac:dyDescent="0.25">
      <c r="A181" s="720" t="s">
        <v>502</v>
      </c>
      <c r="B181" s="701">
        <v>0</v>
      </c>
      <c r="C181" s="701">
        <v>0.39352999999999999</v>
      </c>
      <c r="D181" s="702">
        <v>0.39352999999999999</v>
      </c>
      <c r="E181" s="711" t="s">
        <v>356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1" t="s">
        <v>503</v>
      </c>
      <c r="B182" s="701">
        <v>0</v>
      </c>
      <c r="C182" s="701">
        <v>0.39352999999999999</v>
      </c>
      <c r="D182" s="702">
        <v>0.39352999999999999</v>
      </c>
      <c r="E182" s="711" t="s">
        <v>356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0.39352999999999999</v>
      </c>
      <c r="D183" s="707">
        <v>0.39352999999999999</v>
      </c>
      <c r="E183" s="708" t="s">
        <v>356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0.39352999999999999</v>
      </c>
      <c r="D184" s="702">
        <v>0.39352999999999999</v>
      </c>
      <c r="E184" s="711" t="s">
        <v>356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19" t="s">
        <v>506</v>
      </c>
      <c r="B185" s="701">
        <v>125736.748811364</v>
      </c>
      <c r="C185" s="701">
        <v>146766.11382</v>
      </c>
      <c r="D185" s="702">
        <v>21029.365008636101</v>
      </c>
      <c r="E185" s="703">
        <v>1.1672491551390001</v>
      </c>
      <c r="F185" s="701">
        <v>154950.36813168699</v>
      </c>
      <c r="G185" s="702">
        <v>142037.83745404601</v>
      </c>
      <c r="H185" s="704">
        <v>15850.213750000001</v>
      </c>
      <c r="I185" s="701">
        <v>130745.81303999999</v>
      </c>
      <c r="J185" s="702">
        <v>-11292.0244140461</v>
      </c>
      <c r="K185" s="705">
        <v>0.84379156123599997</v>
      </c>
    </row>
    <row r="186" spans="1:11" ht="14.45" customHeight="1" thickBot="1" x14ac:dyDescent="0.25">
      <c r="A186" s="720" t="s">
        <v>507</v>
      </c>
      <c r="B186" s="701">
        <v>125459.15361924301</v>
      </c>
      <c r="C186" s="701">
        <v>146605.55257</v>
      </c>
      <c r="D186" s="702">
        <v>21146.398950757</v>
      </c>
      <c r="E186" s="703">
        <v>1.1685520612939999</v>
      </c>
      <c r="F186" s="701">
        <v>154852.765655419</v>
      </c>
      <c r="G186" s="702">
        <v>141948.368517467</v>
      </c>
      <c r="H186" s="704">
        <v>15844.60397</v>
      </c>
      <c r="I186" s="701">
        <v>130514.84024999999</v>
      </c>
      <c r="J186" s="702">
        <v>-11433.528267467</v>
      </c>
      <c r="K186" s="705">
        <v>0.84283183253100002</v>
      </c>
    </row>
    <row r="187" spans="1:11" ht="14.45" customHeight="1" thickBot="1" x14ac:dyDescent="0.25">
      <c r="A187" s="721" t="s">
        <v>508</v>
      </c>
      <c r="B187" s="701">
        <v>125459.15361924301</v>
      </c>
      <c r="C187" s="701">
        <v>146605.55257</v>
      </c>
      <c r="D187" s="702">
        <v>21146.398950757</v>
      </c>
      <c r="E187" s="703">
        <v>1.1685520612939999</v>
      </c>
      <c r="F187" s="701">
        <v>154852.765655419</v>
      </c>
      <c r="G187" s="702">
        <v>141948.368517467</v>
      </c>
      <c r="H187" s="704">
        <v>15844.60397</v>
      </c>
      <c r="I187" s="701">
        <v>130514.84024999999</v>
      </c>
      <c r="J187" s="702">
        <v>-11433.528267467</v>
      </c>
      <c r="K187" s="705">
        <v>0.84283183253100002</v>
      </c>
    </row>
    <row r="188" spans="1:11" ht="14.45" customHeight="1" thickBot="1" x14ac:dyDescent="0.25">
      <c r="A188" s="722" t="s">
        <v>509</v>
      </c>
      <c r="B188" s="706">
        <v>207.23327640504399</v>
      </c>
      <c r="C188" s="706">
        <v>648.34222</v>
      </c>
      <c r="D188" s="707">
        <v>441.10894359495597</v>
      </c>
      <c r="E188" s="713">
        <v>3.1285623199470001</v>
      </c>
      <c r="F188" s="706">
        <v>617.95305263268096</v>
      </c>
      <c r="G188" s="707">
        <v>566.45696491329102</v>
      </c>
      <c r="H188" s="709">
        <v>125.79889</v>
      </c>
      <c r="I188" s="706">
        <v>413.64954999999998</v>
      </c>
      <c r="J188" s="707">
        <v>-152.80741491329101</v>
      </c>
      <c r="K188" s="714">
        <v>0.66938669246399995</v>
      </c>
    </row>
    <row r="189" spans="1:11" ht="14.45" customHeight="1" thickBot="1" x14ac:dyDescent="0.25">
      <c r="A189" s="723" t="s">
        <v>510</v>
      </c>
      <c r="B189" s="701">
        <v>1.0332534051010001</v>
      </c>
      <c r="C189" s="701">
        <v>10.192550000000001</v>
      </c>
      <c r="D189" s="702">
        <v>9.1592965948980005</v>
      </c>
      <c r="E189" s="703">
        <v>9.8645210842549993</v>
      </c>
      <c r="F189" s="701">
        <v>10.276540660295</v>
      </c>
      <c r="G189" s="702">
        <v>9.4201622719370004</v>
      </c>
      <c r="H189" s="704">
        <v>0</v>
      </c>
      <c r="I189" s="701">
        <v>0.31080000000000002</v>
      </c>
      <c r="J189" s="702">
        <v>-9.109362271937</v>
      </c>
      <c r="K189" s="705">
        <v>3.0243640371999999E-2</v>
      </c>
    </row>
    <row r="190" spans="1:11" ht="14.45" customHeight="1" thickBot="1" x14ac:dyDescent="0.25">
      <c r="A190" s="723" t="s">
        <v>511</v>
      </c>
      <c r="B190" s="701">
        <v>0.319514780326</v>
      </c>
      <c r="C190" s="701">
        <v>2.0310000000000001</v>
      </c>
      <c r="D190" s="702">
        <v>1.7114852196729999</v>
      </c>
      <c r="E190" s="703">
        <v>6.3565134543299999</v>
      </c>
      <c r="F190" s="701">
        <v>2.5897068776849999</v>
      </c>
      <c r="G190" s="702">
        <v>2.3738979712120001</v>
      </c>
      <c r="H190" s="704">
        <v>0.27600000000000002</v>
      </c>
      <c r="I190" s="701">
        <v>2.9075199999999999</v>
      </c>
      <c r="J190" s="702">
        <v>0.53362202878700005</v>
      </c>
      <c r="K190" s="705">
        <v>1.1227216582120001</v>
      </c>
    </row>
    <row r="191" spans="1:11" ht="14.45" customHeight="1" thickBot="1" x14ac:dyDescent="0.25">
      <c r="A191" s="723" t="s">
        <v>512</v>
      </c>
      <c r="B191" s="701">
        <v>202.815565657744</v>
      </c>
      <c r="C191" s="701">
        <v>633.72398999999996</v>
      </c>
      <c r="D191" s="702">
        <v>430.90842434225601</v>
      </c>
      <c r="E191" s="703">
        <v>3.1246319183870002</v>
      </c>
      <c r="F191" s="701">
        <v>603.14510812523304</v>
      </c>
      <c r="G191" s="702">
        <v>552.883015781464</v>
      </c>
      <c r="H191" s="704">
        <v>125.52289</v>
      </c>
      <c r="I191" s="701">
        <v>408.54147999999998</v>
      </c>
      <c r="J191" s="702">
        <v>-144.34153578146299</v>
      </c>
      <c r="K191" s="705">
        <v>0.67735189176900001</v>
      </c>
    </row>
    <row r="192" spans="1:11" ht="14.45" customHeight="1" thickBot="1" x14ac:dyDescent="0.25">
      <c r="A192" s="723" t="s">
        <v>513</v>
      </c>
      <c r="B192" s="701">
        <v>3.0649425618719999</v>
      </c>
      <c r="C192" s="701">
        <v>2.3946800000000001</v>
      </c>
      <c r="D192" s="702">
        <v>-0.67026256187199995</v>
      </c>
      <c r="E192" s="703">
        <v>0.78131317362599995</v>
      </c>
      <c r="F192" s="701">
        <v>1.941696969466</v>
      </c>
      <c r="G192" s="702">
        <v>1.7798888886769999</v>
      </c>
      <c r="H192" s="704">
        <v>0</v>
      </c>
      <c r="I192" s="701">
        <v>1.88975</v>
      </c>
      <c r="J192" s="702">
        <v>0.10986111132199999</v>
      </c>
      <c r="K192" s="705">
        <v>0.97324661351099995</v>
      </c>
    </row>
    <row r="193" spans="1:11" ht="14.45" customHeight="1" thickBot="1" x14ac:dyDescent="0.25">
      <c r="A193" s="722" t="s">
        <v>514</v>
      </c>
      <c r="B193" s="706">
        <v>1149.2374164156899</v>
      </c>
      <c r="C193" s="706">
        <v>1877.2689800000001</v>
      </c>
      <c r="D193" s="707">
        <v>728.03156358430601</v>
      </c>
      <c r="E193" s="713">
        <v>1.633491002977</v>
      </c>
      <c r="F193" s="706">
        <v>0</v>
      </c>
      <c r="G193" s="707">
        <v>0</v>
      </c>
      <c r="H193" s="709">
        <v>0</v>
      </c>
      <c r="I193" s="706">
        <v>0</v>
      </c>
      <c r="J193" s="707">
        <v>0</v>
      </c>
      <c r="K193" s="710" t="s">
        <v>329</v>
      </c>
    </row>
    <row r="194" spans="1:11" ht="14.45" customHeight="1" thickBot="1" x14ac:dyDescent="0.25">
      <c r="A194" s="723" t="s">
        <v>515</v>
      </c>
      <c r="B194" s="701">
        <v>1149.2374164156899</v>
      </c>
      <c r="C194" s="701">
        <v>1877.2689800000001</v>
      </c>
      <c r="D194" s="702">
        <v>728.03156358430601</v>
      </c>
      <c r="E194" s="703">
        <v>1.633491002977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5" t="s">
        <v>516</v>
      </c>
      <c r="B195" s="701">
        <v>101.199122203996</v>
      </c>
      <c r="C195" s="701">
        <v>448.16874999999999</v>
      </c>
      <c r="D195" s="702">
        <v>346.96962779600398</v>
      </c>
      <c r="E195" s="703">
        <v>4.4285833734460001</v>
      </c>
      <c r="F195" s="701">
        <v>1860.6352142742901</v>
      </c>
      <c r="G195" s="702">
        <v>1705.58227975143</v>
      </c>
      <c r="H195" s="704">
        <v>300.93946</v>
      </c>
      <c r="I195" s="701">
        <v>1172.60754</v>
      </c>
      <c r="J195" s="702">
        <v>-532.97473975143396</v>
      </c>
      <c r="K195" s="705">
        <v>0.63021893329900003</v>
      </c>
    </row>
    <row r="196" spans="1:11" ht="14.45" customHeight="1" thickBot="1" x14ac:dyDescent="0.25">
      <c r="A196" s="723" t="s">
        <v>517</v>
      </c>
      <c r="B196" s="701">
        <v>0</v>
      </c>
      <c r="C196" s="701">
        <v>0</v>
      </c>
      <c r="D196" s="702">
        <v>0</v>
      </c>
      <c r="E196" s="703">
        <v>1</v>
      </c>
      <c r="F196" s="701">
        <v>1860.6352142742901</v>
      </c>
      <c r="G196" s="702">
        <v>1705.58227975143</v>
      </c>
      <c r="H196" s="704">
        <v>300.93946</v>
      </c>
      <c r="I196" s="701">
        <v>1172.60754</v>
      </c>
      <c r="J196" s="702">
        <v>-532.97473975143396</v>
      </c>
      <c r="K196" s="705">
        <v>0.63021893329900003</v>
      </c>
    </row>
    <row r="197" spans="1:11" ht="14.45" customHeight="1" thickBot="1" x14ac:dyDescent="0.25">
      <c r="A197" s="723" t="s">
        <v>518</v>
      </c>
      <c r="B197" s="701">
        <v>0</v>
      </c>
      <c r="C197" s="701">
        <v>1.1696299999999999</v>
      </c>
      <c r="D197" s="702">
        <v>1.1696299999999999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519</v>
      </c>
      <c r="B198" s="701">
        <v>101.199122203996</v>
      </c>
      <c r="C198" s="701">
        <v>446.99912</v>
      </c>
      <c r="D198" s="702">
        <v>345.79999779600399</v>
      </c>
      <c r="E198" s="703">
        <v>4.4170256644999997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0</v>
      </c>
      <c r="D199" s="707">
        <v>0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-45.739569999998999</v>
      </c>
      <c r="J199" s="707">
        <v>-45.739569999998999</v>
      </c>
      <c r="K199" s="710" t="s">
        <v>356</v>
      </c>
    </row>
    <row r="200" spans="1:11" ht="14.45" customHeight="1" thickBot="1" x14ac:dyDescent="0.25">
      <c r="A200" s="723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0</v>
      </c>
      <c r="G200" s="702">
        <v>0</v>
      </c>
      <c r="H200" s="704">
        <v>0</v>
      </c>
      <c r="I200" s="701">
        <v>-45.739569999998999</v>
      </c>
      <c r="J200" s="702">
        <v>-45.739569999998999</v>
      </c>
      <c r="K200" s="712" t="s">
        <v>356</v>
      </c>
    </row>
    <row r="201" spans="1:11" ht="14.45" customHeight="1" thickBot="1" x14ac:dyDescent="0.25">
      <c r="A201" s="722" t="s">
        <v>522</v>
      </c>
      <c r="B201" s="706">
        <v>0</v>
      </c>
      <c r="C201" s="706">
        <v>7.4700000000000003E-2</v>
      </c>
      <c r="D201" s="707">
        <v>7.4700000000000003E-2</v>
      </c>
      <c r="E201" s="708" t="s">
        <v>356</v>
      </c>
      <c r="F201" s="706">
        <v>7.8289552494999998E-2</v>
      </c>
      <c r="G201" s="707">
        <v>7.1765423120000005E-2</v>
      </c>
      <c r="H201" s="709">
        <v>0</v>
      </c>
      <c r="I201" s="706">
        <v>0</v>
      </c>
      <c r="J201" s="707">
        <v>-7.1765423120000005E-2</v>
      </c>
      <c r="K201" s="714">
        <v>0</v>
      </c>
    </row>
    <row r="202" spans="1:11" ht="14.45" customHeight="1" thickBot="1" x14ac:dyDescent="0.25">
      <c r="A202" s="723" t="s">
        <v>523</v>
      </c>
      <c r="B202" s="701">
        <v>0</v>
      </c>
      <c r="C202" s="701">
        <v>7.4700000000000003E-2</v>
      </c>
      <c r="D202" s="702">
        <v>7.4700000000000003E-2</v>
      </c>
      <c r="E202" s="711" t="s">
        <v>356</v>
      </c>
      <c r="F202" s="701">
        <v>7.8289552494999998E-2</v>
      </c>
      <c r="G202" s="702">
        <v>7.1765423120000005E-2</v>
      </c>
      <c r="H202" s="704">
        <v>0</v>
      </c>
      <c r="I202" s="701">
        <v>0</v>
      </c>
      <c r="J202" s="702">
        <v>-7.1765423120000005E-2</v>
      </c>
      <c r="K202" s="705">
        <v>0</v>
      </c>
    </row>
    <row r="203" spans="1:11" ht="14.45" customHeight="1" thickBot="1" x14ac:dyDescent="0.25">
      <c r="A203" s="722" t="s">
        <v>524</v>
      </c>
      <c r="B203" s="706">
        <v>124001.48380421801</v>
      </c>
      <c r="C203" s="706">
        <v>138824.29430000001</v>
      </c>
      <c r="D203" s="707">
        <v>14822.8104957817</v>
      </c>
      <c r="E203" s="713">
        <v>1.1195373639170001</v>
      </c>
      <c r="F203" s="706">
        <v>152374.09909895901</v>
      </c>
      <c r="G203" s="707">
        <v>139676.25750737899</v>
      </c>
      <c r="H203" s="709">
        <v>13125.216270000001</v>
      </c>
      <c r="I203" s="706">
        <v>124673.94525</v>
      </c>
      <c r="J203" s="707">
        <v>-15002.312257379101</v>
      </c>
      <c r="K203" s="714">
        <v>0.81820956440199999</v>
      </c>
    </row>
    <row r="204" spans="1:11" ht="14.45" customHeight="1" thickBot="1" x14ac:dyDescent="0.25">
      <c r="A204" s="723" t="s">
        <v>525</v>
      </c>
      <c r="B204" s="701">
        <v>55765.752827095901</v>
      </c>
      <c r="C204" s="701">
        <v>63177.091560000001</v>
      </c>
      <c r="D204" s="702">
        <v>7411.3387329041398</v>
      </c>
      <c r="E204" s="703">
        <v>1.132901258517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5" customHeight="1" thickBot="1" x14ac:dyDescent="0.25">
      <c r="A205" s="723" t="s">
        <v>526</v>
      </c>
      <c r="B205" s="701">
        <v>68235.730977122395</v>
      </c>
      <c r="C205" s="701">
        <v>75647.202739999993</v>
      </c>
      <c r="D205" s="702">
        <v>7411.4717628775697</v>
      </c>
      <c r="E205" s="703">
        <v>1.1086157011390001</v>
      </c>
      <c r="F205" s="701">
        <v>152374.09909895901</v>
      </c>
      <c r="G205" s="702">
        <v>139676.25750737899</v>
      </c>
      <c r="H205" s="704">
        <v>13125.216270000001</v>
      </c>
      <c r="I205" s="701">
        <v>124673.94525</v>
      </c>
      <c r="J205" s="702">
        <v>-15002.312257379101</v>
      </c>
      <c r="K205" s="705">
        <v>0.81820956440199999</v>
      </c>
    </row>
    <row r="206" spans="1:11" ht="14.45" customHeight="1" thickBot="1" x14ac:dyDescent="0.25">
      <c r="A206" s="722" t="s">
        <v>527</v>
      </c>
      <c r="B206" s="706">
        <v>0</v>
      </c>
      <c r="C206" s="706">
        <v>4807.40362</v>
      </c>
      <c r="D206" s="707">
        <v>4807.40362</v>
      </c>
      <c r="E206" s="708" t="s">
        <v>329</v>
      </c>
      <c r="F206" s="706">
        <v>0</v>
      </c>
      <c r="G206" s="707">
        <v>0</v>
      </c>
      <c r="H206" s="709">
        <v>2292.6493500000001</v>
      </c>
      <c r="I206" s="706">
        <v>4300.3774800000001</v>
      </c>
      <c r="J206" s="707">
        <v>4300.3774800000001</v>
      </c>
      <c r="K206" s="710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1737.4284299999999</v>
      </c>
      <c r="D207" s="702">
        <v>1737.4284299999999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3" t="s">
        <v>529</v>
      </c>
      <c r="B208" s="701">
        <v>0</v>
      </c>
      <c r="C208" s="701">
        <v>3069.9751900000001</v>
      </c>
      <c r="D208" s="702">
        <v>3069.9751900000001</v>
      </c>
      <c r="E208" s="711" t="s">
        <v>329</v>
      </c>
      <c r="F208" s="701">
        <v>0</v>
      </c>
      <c r="G208" s="702">
        <v>0</v>
      </c>
      <c r="H208" s="704">
        <v>2292.6493500000001</v>
      </c>
      <c r="I208" s="701">
        <v>4300.3774800000001</v>
      </c>
      <c r="J208" s="702">
        <v>4300.3774800000001</v>
      </c>
      <c r="K208" s="712" t="s">
        <v>329</v>
      </c>
    </row>
    <row r="209" spans="1:11" ht="14.45" customHeight="1" thickBot="1" x14ac:dyDescent="0.25">
      <c r="A209" s="720" t="s">
        <v>530</v>
      </c>
      <c r="B209" s="701">
        <v>11.341063210762</v>
      </c>
      <c r="C209" s="701">
        <v>57.777250000000002</v>
      </c>
      <c r="D209" s="702">
        <v>46.436186789236999</v>
      </c>
      <c r="E209" s="703">
        <v>5.0945179412429997</v>
      </c>
      <c r="F209" s="701">
        <v>0</v>
      </c>
      <c r="G209" s="702">
        <v>0</v>
      </c>
      <c r="H209" s="704">
        <v>5.0012999999999996</v>
      </c>
      <c r="I209" s="701">
        <v>115.33208</v>
      </c>
      <c r="J209" s="702">
        <v>115.33208</v>
      </c>
      <c r="K209" s="712" t="s">
        <v>329</v>
      </c>
    </row>
    <row r="210" spans="1:11" ht="14.45" customHeight="1" thickBot="1" x14ac:dyDescent="0.25">
      <c r="A210" s="721" t="s">
        <v>531</v>
      </c>
      <c r="B210" s="701">
        <v>0</v>
      </c>
      <c r="C210" s="701">
        <v>37</v>
      </c>
      <c r="D210" s="702">
        <v>37</v>
      </c>
      <c r="E210" s="711" t="s">
        <v>329</v>
      </c>
      <c r="F210" s="701">
        <v>0</v>
      </c>
      <c r="G210" s="702">
        <v>0</v>
      </c>
      <c r="H210" s="704">
        <v>0.75</v>
      </c>
      <c r="I210" s="701">
        <v>94.094999999999999</v>
      </c>
      <c r="J210" s="702">
        <v>94.094999999999999</v>
      </c>
      <c r="K210" s="712" t="s">
        <v>329</v>
      </c>
    </row>
    <row r="211" spans="1:11" ht="14.45" customHeight="1" thickBot="1" x14ac:dyDescent="0.25">
      <c r="A211" s="722" t="s">
        <v>532</v>
      </c>
      <c r="B211" s="706">
        <v>0</v>
      </c>
      <c r="C211" s="706">
        <v>0</v>
      </c>
      <c r="D211" s="707">
        <v>0</v>
      </c>
      <c r="E211" s="713">
        <v>1</v>
      </c>
      <c r="F211" s="706">
        <v>0</v>
      </c>
      <c r="G211" s="707">
        <v>0</v>
      </c>
      <c r="H211" s="709">
        <v>0</v>
      </c>
      <c r="I211" s="706">
        <v>18.844999999999999</v>
      </c>
      <c r="J211" s="707">
        <v>18.844999999999999</v>
      </c>
      <c r="K211" s="710" t="s">
        <v>356</v>
      </c>
    </row>
    <row r="212" spans="1:11" ht="14.45" customHeight="1" thickBot="1" x14ac:dyDescent="0.2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0</v>
      </c>
      <c r="I212" s="701">
        <v>18.844999999999999</v>
      </c>
      <c r="J212" s="702">
        <v>18.844999999999999</v>
      </c>
      <c r="K212" s="712" t="s">
        <v>356</v>
      </c>
    </row>
    <row r="213" spans="1:11" ht="14.45" customHeight="1" thickBot="1" x14ac:dyDescent="0.25">
      <c r="A213" s="722" t="s">
        <v>534</v>
      </c>
      <c r="B213" s="706">
        <v>0</v>
      </c>
      <c r="C213" s="706">
        <v>37</v>
      </c>
      <c r="D213" s="707">
        <v>37</v>
      </c>
      <c r="E213" s="708" t="s">
        <v>329</v>
      </c>
      <c r="F213" s="706">
        <v>0</v>
      </c>
      <c r="G213" s="707">
        <v>0</v>
      </c>
      <c r="H213" s="709">
        <v>0.75</v>
      </c>
      <c r="I213" s="706">
        <v>75.25</v>
      </c>
      <c r="J213" s="707">
        <v>75.25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37</v>
      </c>
      <c r="D214" s="702">
        <v>37</v>
      </c>
      <c r="E214" s="711" t="s">
        <v>329</v>
      </c>
      <c r="F214" s="701">
        <v>0</v>
      </c>
      <c r="G214" s="702">
        <v>0</v>
      </c>
      <c r="H214" s="704">
        <v>0.75</v>
      </c>
      <c r="I214" s="701">
        <v>75.25</v>
      </c>
      <c r="J214" s="702">
        <v>75.25</v>
      </c>
      <c r="K214" s="712" t="s">
        <v>329</v>
      </c>
    </row>
    <row r="215" spans="1:11" ht="14.45" customHeight="1" thickBot="1" x14ac:dyDescent="0.25">
      <c r="A215" s="726" t="s">
        <v>536</v>
      </c>
      <c r="B215" s="706">
        <v>11.341063210762</v>
      </c>
      <c r="C215" s="706">
        <v>20.777249999999999</v>
      </c>
      <c r="D215" s="707">
        <v>9.4361867892370004</v>
      </c>
      <c r="E215" s="713">
        <v>1.8320372273629999</v>
      </c>
      <c r="F215" s="706">
        <v>0</v>
      </c>
      <c r="G215" s="707">
        <v>0</v>
      </c>
      <c r="H215" s="709">
        <v>4.2512999999999996</v>
      </c>
      <c r="I215" s="706">
        <v>21.237079999999999</v>
      </c>
      <c r="J215" s="707">
        <v>21.237079999999999</v>
      </c>
      <c r="K215" s="710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-2.6999999900000001E-4</v>
      </c>
      <c r="D216" s="707">
        <v>-2.6999999900000001E-4</v>
      </c>
      <c r="E216" s="708" t="s">
        <v>329</v>
      </c>
      <c r="F216" s="706">
        <v>0</v>
      </c>
      <c r="G216" s="707">
        <v>0</v>
      </c>
      <c r="H216" s="709">
        <v>6.9999999999999994E-5</v>
      </c>
      <c r="I216" s="706">
        <v>2.0799999999999998E-3</v>
      </c>
      <c r="J216" s="707">
        <v>2.0799999999999998E-3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-2.6999999900000001E-4</v>
      </c>
      <c r="D217" s="702">
        <v>-2.6999999900000001E-4</v>
      </c>
      <c r="E217" s="711" t="s">
        <v>329</v>
      </c>
      <c r="F217" s="701">
        <v>0</v>
      </c>
      <c r="G217" s="702">
        <v>0</v>
      </c>
      <c r="H217" s="704">
        <v>6.9999999999999994E-5</v>
      </c>
      <c r="I217" s="701">
        <v>2.0799999999999998E-3</v>
      </c>
      <c r="J217" s="702">
        <v>2.0799999999999998E-3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11.341063210762</v>
      </c>
      <c r="C218" s="706">
        <v>20.777519999999999</v>
      </c>
      <c r="D218" s="707">
        <v>9.4364567892370008</v>
      </c>
      <c r="E218" s="713">
        <v>1.8320610346549999</v>
      </c>
      <c r="F218" s="706">
        <v>0</v>
      </c>
      <c r="G218" s="707">
        <v>0</v>
      </c>
      <c r="H218" s="709">
        <v>4.2512299999999996</v>
      </c>
      <c r="I218" s="706">
        <v>21.234999999999999</v>
      </c>
      <c r="J218" s="707">
        <v>21.234999999999999</v>
      </c>
      <c r="K218" s="710" t="s">
        <v>329</v>
      </c>
    </row>
    <row r="219" spans="1:11" ht="14.45" customHeight="1" thickBot="1" x14ac:dyDescent="0.25">
      <c r="A219" s="723" t="s">
        <v>540</v>
      </c>
      <c r="B219" s="701">
        <v>0.63192208140100004</v>
      </c>
      <c r="C219" s="701">
        <v>1.006</v>
      </c>
      <c r="D219" s="702">
        <v>0.37407791859799999</v>
      </c>
      <c r="E219" s="703">
        <v>1.591968423969</v>
      </c>
      <c r="F219" s="701">
        <v>0</v>
      </c>
      <c r="G219" s="702">
        <v>0</v>
      </c>
      <c r="H219" s="704">
        <v>0.11899999999999999</v>
      </c>
      <c r="I219" s="701">
        <v>1.446</v>
      </c>
      <c r="J219" s="702">
        <v>1.446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6.5668288630999994E-2</v>
      </c>
      <c r="C220" s="701">
        <v>0.3715</v>
      </c>
      <c r="D220" s="702">
        <v>0.30583171136800003</v>
      </c>
      <c r="E220" s="703">
        <v>5.6572206728819996</v>
      </c>
      <c r="F220" s="701">
        <v>0</v>
      </c>
      <c r="G220" s="702">
        <v>0</v>
      </c>
      <c r="H220" s="704">
        <v>0</v>
      </c>
      <c r="I220" s="701">
        <v>6.1600000000000002E-2</v>
      </c>
      <c r="J220" s="702">
        <v>6.1600000000000002E-2</v>
      </c>
      <c r="K220" s="712" t="s">
        <v>329</v>
      </c>
    </row>
    <row r="221" spans="1:11" ht="14.45" customHeight="1" thickBot="1" x14ac:dyDescent="0.25">
      <c r="A221" s="723" t="s">
        <v>542</v>
      </c>
      <c r="B221" s="701">
        <v>10.643472840729</v>
      </c>
      <c r="C221" s="701">
        <v>19.400020000000001</v>
      </c>
      <c r="D221" s="702">
        <v>8.7565471592699993</v>
      </c>
      <c r="E221" s="703">
        <v>1.822715225594</v>
      </c>
      <c r="F221" s="701">
        <v>0</v>
      </c>
      <c r="G221" s="702">
        <v>0</v>
      </c>
      <c r="H221" s="704">
        <v>4.1322299999999998</v>
      </c>
      <c r="I221" s="701">
        <v>19.727399999999999</v>
      </c>
      <c r="J221" s="702">
        <v>19.727399999999999</v>
      </c>
      <c r="K221" s="712" t="s">
        <v>329</v>
      </c>
    </row>
    <row r="222" spans="1:11" ht="14.45" customHeight="1" thickBot="1" x14ac:dyDescent="0.25">
      <c r="A222" s="720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0.60848000000000002</v>
      </c>
      <c r="I222" s="701">
        <v>1.8407100000000001</v>
      </c>
      <c r="J222" s="702">
        <v>1.8407100000000001</v>
      </c>
      <c r="K222" s="712" t="s">
        <v>356</v>
      </c>
    </row>
    <row r="223" spans="1:11" ht="14.45" customHeight="1" thickBot="1" x14ac:dyDescent="0.25">
      <c r="A223" s="726" t="s">
        <v>544</v>
      </c>
      <c r="B223" s="706">
        <v>0</v>
      </c>
      <c r="C223" s="706">
        <v>0</v>
      </c>
      <c r="D223" s="707">
        <v>0</v>
      </c>
      <c r="E223" s="713">
        <v>1</v>
      </c>
      <c r="F223" s="706">
        <v>0</v>
      </c>
      <c r="G223" s="707">
        <v>0</v>
      </c>
      <c r="H223" s="709">
        <v>0.60848000000000002</v>
      </c>
      <c r="I223" s="706">
        <v>1.8407100000000001</v>
      </c>
      <c r="J223" s="707">
        <v>1.8407100000000001</v>
      </c>
      <c r="K223" s="710" t="s">
        <v>356</v>
      </c>
    </row>
    <row r="224" spans="1:11" ht="14.45" customHeight="1" thickBot="1" x14ac:dyDescent="0.25">
      <c r="A224" s="722" t="s">
        <v>545</v>
      </c>
      <c r="B224" s="706">
        <v>0</v>
      </c>
      <c r="C224" s="706">
        <v>0</v>
      </c>
      <c r="D224" s="707">
        <v>0</v>
      </c>
      <c r="E224" s="713">
        <v>1</v>
      </c>
      <c r="F224" s="706">
        <v>0</v>
      </c>
      <c r="G224" s="707">
        <v>0</v>
      </c>
      <c r="H224" s="709">
        <v>0.60848000000000002</v>
      </c>
      <c r="I224" s="706">
        <v>1.8407100000000001</v>
      </c>
      <c r="J224" s="707">
        <v>1.8407100000000001</v>
      </c>
      <c r="K224" s="710" t="s">
        <v>356</v>
      </c>
    </row>
    <row r="225" spans="1:11" ht="14.45" customHeight="1" thickBot="1" x14ac:dyDescent="0.25">
      <c r="A225" s="723" t="s">
        <v>546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0.60848000000000002</v>
      </c>
      <c r="I225" s="701">
        <v>1.8407100000000001</v>
      </c>
      <c r="J225" s="702">
        <v>1.8407100000000001</v>
      </c>
      <c r="K225" s="712" t="s">
        <v>356</v>
      </c>
    </row>
    <row r="226" spans="1:11" ht="14.45" customHeight="1" thickBot="1" x14ac:dyDescent="0.25">
      <c r="A226" s="720" t="s">
        <v>547</v>
      </c>
      <c r="B226" s="701">
        <v>266.25412891014298</v>
      </c>
      <c r="C226" s="701">
        <v>102.78400000000001</v>
      </c>
      <c r="D226" s="702">
        <v>-163.47012891014299</v>
      </c>
      <c r="E226" s="703">
        <v>0.38603720596000002</v>
      </c>
      <c r="F226" s="701">
        <v>97.602476268139</v>
      </c>
      <c r="G226" s="702">
        <v>89.468936579127998</v>
      </c>
      <c r="H226" s="704">
        <v>0</v>
      </c>
      <c r="I226" s="701">
        <v>113.8</v>
      </c>
      <c r="J226" s="702">
        <v>24.331063420871001</v>
      </c>
      <c r="K226" s="705">
        <v>1.165954024438</v>
      </c>
    </row>
    <row r="227" spans="1:11" ht="14.45" customHeight="1" thickBot="1" x14ac:dyDescent="0.25">
      <c r="A227" s="726" t="s">
        <v>548</v>
      </c>
      <c r="B227" s="706">
        <v>266.25412891014298</v>
      </c>
      <c r="C227" s="706">
        <v>102.78400000000001</v>
      </c>
      <c r="D227" s="707">
        <v>-163.47012891014299</v>
      </c>
      <c r="E227" s="713">
        <v>0.38603720596000002</v>
      </c>
      <c r="F227" s="706">
        <v>97.602476268139</v>
      </c>
      <c r="G227" s="707">
        <v>89.468936579127998</v>
      </c>
      <c r="H227" s="709">
        <v>0</v>
      </c>
      <c r="I227" s="706">
        <v>113.8</v>
      </c>
      <c r="J227" s="707">
        <v>24.331063420871001</v>
      </c>
      <c r="K227" s="714">
        <v>1.165954024438</v>
      </c>
    </row>
    <row r="228" spans="1:11" ht="14.45" customHeight="1" thickBot="1" x14ac:dyDescent="0.25">
      <c r="A228" s="722" t="s">
        <v>549</v>
      </c>
      <c r="B228" s="706">
        <v>266.25412891014298</v>
      </c>
      <c r="C228" s="706">
        <v>102.78400000000001</v>
      </c>
      <c r="D228" s="707">
        <v>-163.47012891014299</v>
      </c>
      <c r="E228" s="713">
        <v>0.38603720596000002</v>
      </c>
      <c r="F228" s="706">
        <v>97.602476268139</v>
      </c>
      <c r="G228" s="707">
        <v>89.468936579127998</v>
      </c>
      <c r="H228" s="709">
        <v>0</v>
      </c>
      <c r="I228" s="706">
        <v>113.8</v>
      </c>
      <c r="J228" s="707">
        <v>24.331063420871001</v>
      </c>
      <c r="K228" s="714">
        <v>1.165954024438</v>
      </c>
    </row>
    <row r="229" spans="1:11" ht="14.45" customHeight="1" thickBot="1" x14ac:dyDescent="0.25">
      <c r="A229" s="723" t="s">
        <v>550</v>
      </c>
      <c r="B229" s="701">
        <v>266.25412891014298</v>
      </c>
      <c r="C229" s="701">
        <v>102.78400000000001</v>
      </c>
      <c r="D229" s="702">
        <v>-163.47012891014299</v>
      </c>
      <c r="E229" s="703">
        <v>0.38603720596000002</v>
      </c>
      <c r="F229" s="701">
        <v>97.602476268139</v>
      </c>
      <c r="G229" s="702">
        <v>89.468936579127998</v>
      </c>
      <c r="H229" s="704">
        <v>0</v>
      </c>
      <c r="I229" s="701">
        <v>113.8</v>
      </c>
      <c r="J229" s="702">
        <v>24.331063420871001</v>
      </c>
      <c r="K229" s="705">
        <v>1.165954024438</v>
      </c>
    </row>
    <row r="230" spans="1:11" ht="14.45" customHeight="1" thickBot="1" x14ac:dyDescent="0.25">
      <c r="A230" s="719" t="s">
        <v>551</v>
      </c>
      <c r="B230" s="701">
        <v>11231.022196186599</v>
      </c>
      <c r="C230" s="701">
        <v>12557.763360000001</v>
      </c>
      <c r="D230" s="702">
        <v>1326.7411638134399</v>
      </c>
      <c r="E230" s="703">
        <v>1.11813182635</v>
      </c>
      <c r="F230" s="701">
        <v>12316.504160509499</v>
      </c>
      <c r="G230" s="702">
        <v>11290.1288138004</v>
      </c>
      <c r="H230" s="704">
        <v>840.56554000000006</v>
      </c>
      <c r="I230" s="701">
        <v>11345.6898</v>
      </c>
      <c r="J230" s="702">
        <v>55.560986199592001</v>
      </c>
      <c r="K230" s="705">
        <v>0.921177767014</v>
      </c>
    </row>
    <row r="231" spans="1:11" ht="14.45" customHeight="1" thickBot="1" x14ac:dyDescent="0.25">
      <c r="A231" s="724" t="s">
        <v>552</v>
      </c>
      <c r="B231" s="706">
        <v>11231.022196186599</v>
      </c>
      <c r="C231" s="706">
        <v>12557.763360000001</v>
      </c>
      <c r="D231" s="707">
        <v>1326.7411638134399</v>
      </c>
      <c r="E231" s="713">
        <v>1.11813182635</v>
      </c>
      <c r="F231" s="706">
        <v>12316.504160509499</v>
      </c>
      <c r="G231" s="707">
        <v>11290.1288138004</v>
      </c>
      <c r="H231" s="709">
        <v>840.56554000000006</v>
      </c>
      <c r="I231" s="706">
        <v>11345.6898</v>
      </c>
      <c r="J231" s="707">
        <v>55.560986199592001</v>
      </c>
      <c r="K231" s="714">
        <v>0.921177767014</v>
      </c>
    </row>
    <row r="232" spans="1:11" ht="14.45" customHeight="1" thickBot="1" x14ac:dyDescent="0.25">
      <c r="A232" s="726" t="s">
        <v>54</v>
      </c>
      <c r="B232" s="706">
        <v>11231.022196186599</v>
      </c>
      <c r="C232" s="706">
        <v>12557.763360000001</v>
      </c>
      <c r="D232" s="707">
        <v>1326.7411638134399</v>
      </c>
      <c r="E232" s="713">
        <v>1.11813182635</v>
      </c>
      <c r="F232" s="706">
        <v>12316.504160509499</v>
      </c>
      <c r="G232" s="707">
        <v>11290.1288138004</v>
      </c>
      <c r="H232" s="709">
        <v>840.56554000000006</v>
      </c>
      <c r="I232" s="706">
        <v>11345.6898</v>
      </c>
      <c r="J232" s="707">
        <v>55.560986199592001</v>
      </c>
      <c r="K232" s="714">
        <v>0.921177767014</v>
      </c>
    </row>
    <row r="233" spans="1:11" ht="14.45" customHeight="1" thickBot="1" x14ac:dyDescent="0.25">
      <c r="A233" s="725" t="s">
        <v>553</v>
      </c>
      <c r="B233" s="701">
        <v>0</v>
      </c>
      <c r="C233" s="701">
        <v>246.95964000000001</v>
      </c>
      <c r="D233" s="702">
        <v>246.95964000000001</v>
      </c>
      <c r="E233" s="711" t="s">
        <v>356</v>
      </c>
      <c r="F233" s="701">
        <v>374.839489339029</v>
      </c>
      <c r="G233" s="702">
        <v>343.60286522744298</v>
      </c>
      <c r="H233" s="704">
        <v>27.855219999999999</v>
      </c>
      <c r="I233" s="701">
        <v>321.69285000000002</v>
      </c>
      <c r="J233" s="702">
        <v>-21.910015227443001</v>
      </c>
      <c r="K233" s="705">
        <v>0.85821494039199997</v>
      </c>
    </row>
    <row r="234" spans="1:11" ht="14.45" customHeight="1" thickBot="1" x14ac:dyDescent="0.25">
      <c r="A234" s="723" t="s">
        <v>554</v>
      </c>
      <c r="B234" s="701">
        <v>0</v>
      </c>
      <c r="C234" s="701">
        <v>246.95964000000001</v>
      </c>
      <c r="D234" s="702">
        <v>246.95964000000001</v>
      </c>
      <c r="E234" s="711" t="s">
        <v>356</v>
      </c>
      <c r="F234" s="701">
        <v>374.839489339029</v>
      </c>
      <c r="G234" s="702">
        <v>343.60286522744298</v>
      </c>
      <c r="H234" s="704">
        <v>27.855219999999999</v>
      </c>
      <c r="I234" s="701">
        <v>321.69285000000002</v>
      </c>
      <c r="J234" s="702">
        <v>-21.910015227443001</v>
      </c>
      <c r="K234" s="705">
        <v>0.85821494039199997</v>
      </c>
    </row>
    <row r="235" spans="1:11" ht="14.45" customHeight="1" thickBot="1" x14ac:dyDescent="0.25">
      <c r="A235" s="722" t="s">
        <v>555</v>
      </c>
      <c r="B235" s="706">
        <v>195.73638505603799</v>
      </c>
      <c r="C235" s="706">
        <v>92.224999999999994</v>
      </c>
      <c r="D235" s="707">
        <v>-103.51138505603799</v>
      </c>
      <c r="E235" s="713">
        <v>0.47116942500800002</v>
      </c>
      <c r="F235" s="706">
        <v>120.897356933814</v>
      </c>
      <c r="G235" s="707">
        <v>110.82257718933</v>
      </c>
      <c r="H235" s="709">
        <v>3.3</v>
      </c>
      <c r="I235" s="706">
        <v>40.703499999999998</v>
      </c>
      <c r="J235" s="707">
        <v>-70.119077189329005</v>
      </c>
      <c r="K235" s="714">
        <v>0.336678162635</v>
      </c>
    </row>
    <row r="236" spans="1:11" ht="14.45" customHeight="1" thickBot="1" x14ac:dyDescent="0.25">
      <c r="A236" s="723" t="s">
        <v>556</v>
      </c>
      <c r="B236" s="701">
        <v>195.73638505603799</v>
      </c>
      <c r="C236" s="701">
        <v>92.224999999999994</v>
      </c>
      <c r="D236" s="702">
        <v>-103.51138505603799</v>
      </c>
      <c r="E236" s="703">
        <v>0.47116942500800002</v>
      </c>
      <c r="F236" s="701">
        <v>120.897356933814</v>
      </c>
      <c r="G236" s="702">
        <v>110.82257718933</v>
      </c>
      <c r="H236" s="704">
        <v>3.3</v>
      </c>
      <c r="I236" s="701">
        <v>40.703499999999998</v>
      </c>
      <c r="J236" s="702">
        <v>-70.119077189329005</v>
      </c>
      <c r="K236" s="705">
        <v>0.336678162635</v>
      </c>
    </row>
    <row r="237" spans="1:11" ht="14.45" customHeight="1" thickBot="1" x14ac:dyDescent="0.25">
      <c r="A237" s="722" t="s">
        <v>557</v>
      </c>
      <c r="B237" s="706">
        <v>1984.4514378912299</v>
      </c>
      <c r="C237" s="706">
        <v>1511.3658399999999</v>
      </c>
      <c r="D237" s="707">
        <v>-473.08559789123098</v>
      </c>
      <c r="E237" s="713">
        <v>0.76160384232199996</v>
      </c>
      <c r="F237" s="706">
        <v>2337.0873364009299</v>
      </c>
      <c r="G237" s="707">
        <v>2142.33005836752</v>
      </c>
      <c r="H237" s="709">
        <v>129.48406</v>
      </c>
      <c r="I237" s="706">
        <v>1359.0172</v>
      </c>
      <c r="J237" s="707">
        <v>-783.31285836751795</v>
      </c>
      <c r="K237" s="714">
        <v>0.58150039103399997</v>
      </c>
    </row>
    <row r="238" spans="1:11" ht="14.45" customHeight="1" thickBot="1" x14ac:dyDescent="0.25">
      <c r="A238" s="723" t="s">
        <v>558</v>
      </c>
      <c r="B238" s="701">
        <v>1566.00532097207</v>
      </c>
      <c r="C238" s="701">
        <v>1338.508</v>
      </c>
      <c r="D238" s="702">
        <v>-227.49732097207101</v>
      </c>
      <c r="E238" s="703">
        <v>0.854727619424</v>
      </c>
      <c r="F238" s="701">
        <v>1862.8989832283</v>
      </c>
      <c r="G238" s="702">
        <v>1707.6574012926101</v>
      </c>
      <c r="H238" s="704">
        <v>118.05</v>
      </c>
      <c r="I238" s="701">
        <v>1176.6379999999999</v>
      </c>
      <c r="J238" s="702">
        <v>-531.01940129261095</v>
      </c>
      <c r="K238" s="705">
        <v>0.63161664190699995</v>
      </c>
    </row>
    <row r="239" spans="1:11" ht="14.45" customHeight="1" thickBot="1" x14ac:dyDescent="0.25">
      <c r="A239" s="723" t="s">
        <v>559</v>
      </c>
      <c r="B239" s="701">
        <v>362.18151930945697</v>
      </c>
      <c r="C239" s="701">
        <v>128.13749999999999</v>
      </c>
      <c r="D239" s="702">
        <v>-234.04401930945701</v>
      </c>
      <c r="E239" s="703">
        <v>0.35379359014299999</v>
      </c>
      <c r="F239" s="701">
        <v>423.848279472934</v>
      </c>
      <c r="G239" s="702">
        <v>388.52758951685598</v>
      </c>
      <c r="H239" s="704">
        <v>8.0853999999999999</v>
      </c>
      <c r="I239" s="701">
        <v>146.2466</v>
      </c>
      <c r="J239" s="702">
        <v>-242.28098951685601</v>
      </c>
      <c r="K239" s="705">
        <v>0.34504469425200002</v>
      </c>
    </row>
    <row r="240" spans="1:11" ht="14.45" customHeight="1" thickBot="1" x14ac:dyDescent="0.25">
      <c r="A240" s="723" t="s">
        <v>560</v>
      </c>
      <c r="B240" s="701">
        <v>56.264597609702001</v>
      </c>
      <c r="C240" s="701">
        <v>44.72034</v>
      </c>
      <c r="D240" s="702">
        <v>-11.544257609702001</v>
      </c>
      <c r="E240" s="703">
        <v>0.794821999976</v>
      </c>
      <c r="F240" s="701">
        <v>50.340073699690997</v>
      </c>
      <c r="G240" s="702">
        <v>46.145067558050002</v>
      </c>
      <c r="H240" s="704">
        <v>3.3486600000000002</v>
      </c>
      <c r="I240" s="701">
        <v>36.132599999999996</v>
      </c>
      <c r="J240" s="702">
        <v>-10.01246755805</v>
      </c>
      <c r="K240" s="705">
        <v>0.71777010529499996</v>
      </c>
    </row>
    <row r="241" spans="1:11" ht="14.45" customHeight="1" thickBot="1" x14ac:dyDescent="0.25">
      <c r="A241" s="725" t="s">
        <v>561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6.4432200000000002</v>
      </c>
      <c r="I241" s="701">
        <v>29.03069</v>
      </c>
      <c r="J241" s="702">
        <v>29.03069</v>
      </c>
      <c r="K241" s="712" t="s">
        <v>356</v>
      </c>
    </row>
    <row r="242" spans="1:11" ht="14.45" customHeight="1" thickBot="1" x14ac:dyDescent="0.25">
      <c r="A242" s="723" t="s">
        <v>562</v>
      </c>
      <c r="B242" s="701">
        <v>0</v>
      </c>
      <c r="C242" s="701">
        <v>0</v>
      </c>
      <c r="D242" s="702">
        <v>0</v>
      </c>
      <c r="E242" s="703">
        <v>1</v>
      </c>
      <c r="F242" s="701">
        <v>0</v>
      </c>
      <c r="G242" s="702">
        <v>0</v>
      </c>
      <c r="H242" s="704">
        <v>6.4432200000000002</v>
      </c>
      <c r="I242" s="701">
        <v>29.03069</v>
      </c>
      <c r="J242" s="702">
        <v>29.03069</v>
      </c>
      <c r="K242" s="712" t="s">
        <v>356</v>
      </c>
    </row>
    <row r="243" spans="1:11" ht="14.45" customHeight="1" thickBot="1" x14ac:dyDescent="0.25">
      <c r="A243" s="722" t="s">
        <v>563</v>
      </c>
      <c r="B243" s="706">
        <v>1126.80790885126</v>
      </c>
      <c r="C243" s="706">
        <v>1322.26758</v>
      </c>
      <c r="D243" s="707">
        <v>195.45967114873599</v>
      </c>
      <c r="E243" s="713">
        <v>1.1734631693769999</v>
      </c>
      <c r="F243" s="706">
        <v>1232.66131741408</v>
      </c>
      <c r="G243" s="707">
        <v>1129.9395409629101</v>
      </c>
      <c r="H243" s="709">
        <v>0</v>
      </c>
      <c r="I243" s="706">
        <v>314.56918000000002</v>
      </c>
      <c r="J243" s="707">
        <v>-815.37036096290603</v>
      </c>
      <c r="K243" s="714">
        <v>0.255195142052</v>
      </c>
    </row>
    <row r="244" spans="1:11" ht="14.45" customHeight="1" thickBot="1" x14ac:dyDescent="0.25">
      <c r="A244" s="723" t="s">
        <v>564</v>
      </c>
      <c r="B244" s="701">
        <v>1126.80790885126</v>
      </c>
      <c r="C244" s="701">
        <v>1322.26758</v>
      </c>
      <c r="D244" s="702">
        <v>195.45967114873599</v>
      </c>
      <c r="E244" s="703">
        <v>1.1734631693769999</v>
      </c>
      <c r="F244" s="701">
        <v>1232.66131741408</v>
      </c>
      <c r="G244" s="702">
        <v>1129.9395409629101</v>
      </c>
      <c r="H244" s="704">
        <v>0</v>
      </c>
      <c r="I244" s="701">
        <v>314.56918000000002</v>
      </c>
      <c r="J244" s="702">
        <v>-815.37036096290603</v>
      </c>
      <c r="K244" s="705">
        <v>0.255195142052</v>
      </c>
    </row>
    <row r="245" spans="1:11" ht="14.45" customHeight="1" thickBot="1" x14ac:dyDescent="0.25">
      <c r="A245" s="722" t="s">
        <v>565</v>
      </c>
      <c r="B245" s="706">
        <v>0</v>
      </c>
      <c r="C245" s="706">
        <v>4.22</v>
      </c>
      <c r="D245" s="707">
        <v>4.22</v>
      </c>
      <c r="E245" s="708" t="s">
        <v>356</v>
      </c>
      <c r="F245" s="706">
        <v>0</v>
      </c>
      <c r="G245" s="707">
        <v>0</v>
      </c>
      <c r="H245" s="709">
        <v>0.53300000000000003</v>
      </c>
      <c r="I245" s="706">
        <v>3.6960000000000002</v>
      </c>
      <c r="J245" s="707">
        <v>3.6960000000000002</v>
      </c>
      <c r="K245" s="710" t="s">
        <v>356</v>
      </c>
    </row>
    <row r="246" spans="1:11" ht="14.45" customHeight="1" thickBot="1" x14ac:dyDescent="0.25">
      <c r="A246" s="723" t="s">
        <v>566</v>
      </c>
      <c r="B246" s="701">
        <v>0</v>
      </c>
      <c r="C246" s="701">
        <v>4.22</v>
      </c>
      <c r="D246" s="702">
        <v>4.22</v>
      </c>
      <c r="E246" s="711" t="s">
        <v>356</v>
      </c>
      <c r="F246" s="701">
        <v>0</v>
      </c>
      <c r="G246" s="702">
        <v>0</v>
      </c>
      <c r="H246" s="704">
        <v>0.53300000000000003</v>
      </c>
      <c r="I246" s="701">
        <v>3.6960000000000002</v>
      </c>
      <c r="J246" s="702">
        <v>3.6960000000000002</v>
      </c>
      <c r="K246" s="712" t="s">
        <v>356</v>
      </c>
    </row>
    <row r="247" spans="1:11" ht="14.45" customHeight="1" thickBot="1" x14ac:dyDescent="0.25">
      <c r="A247" s="722" t="s">
        <v>567</v>
      </c>
      <c r="B247" s="706">
        <v>1071.1168218871601</v>
      </c>
      <c r="C247" s="706">
        <v>897.11527000000001</v>
      </c>
      <c r="D247" s="707">
        <v>-174.001551887159</v>
      </c>
      <c r="E247" s="713">
        <v>0.83755128448000005</v>
      </c>
      <c r="F247" s="706">
        <v>1204.55675136901</v>
      </c>
      <c r="G247" s="707">
        <v>1104.1770220882599</v>
      </c>
      <c r="H247" s="709">
        <v>31.57403</v>
      </c>
      <c r="I247" s="706">
        <v>883.01903000000004</v>
      </c>
      <c r="J247" s="707">
        <v>-221.15799208826101</v>
      </c>
      <c r="K247" s="714">
        <v>0.73306552721200002</v>
      </c>
    </row>
    <row r="248" spans="1:11" ht="14.45" customHeight="1" thickBot="1" x14ac:dyDescent="0.25">
      <c r="A248" s="723" t="s">
        <v>568</v>
      </c>
      <c r="B248" s="701">
        <v>1071.1168218871601</v>
      </c>
      <c r="C248" s="701">
        <v>897.11527000000001</v>
      </c>
      <c r="D248" s="702">
        <v>-174.001551887159</v>
      </c>
      <c r="E248" s="703">
        <v>0.83755128448000005</v>
      </c>
      <c r="F248" s="701">
        <v>1204.55675136901</v>
      </c>
      <c r="G248" s="702">
        <v>1104.1770220882599</v>
      </c>
      <c r="H248" s="704">
        <v>31.57403</v>
      </c>
      <c r="I248" s="701">
        <v>883.01903000000004</v>
      </c>
      <c r="J248" s="702">
        <v>-221.15799208826101</v>
      </c>
      <c r="K248" s="705">
        <v>0.73306552721200002</v>
      </c>
    </row>
    <row r="249" spans="1:11" ht="14.45" customHeight="1" thickBot="1" x14ac:dyDescent="0.25">
      <c r="A249" s="722" t="s">
        <v>569</v>
      </c>
      <c r="B249" s="706">
        <v>0</v>
      </c>
      <c r="C249" s="706">
        <v>860.33862999999997</v>
      </c>
      <c r="D249" s="707">
        <v>860.33862999999997</v>
      </c>
      <c r="E249" s="708" t="s">
        <v>356</v>
      </c>
      <c r="F249" s="706">
        <v>0</v>
      </c>
      <c r="G249" s="707">
        <v>0</v>
      </c>
      <c r="H249" s="709">
        <v>74.27713</v>
      </c>
      <c r="I249" s="706">
        <v>795.23437000000001</v>
      </c>
      <c r="J249" s="707">
        <v>795.23437000000001</v>
      </c>
      <c r="K249" s="710" t="s">
        <v>356</v>
      </c>
    </row>
    <row r="250" spans="1:11" ht="14.45" customHeight="1" thickBot="1" x14ac:dyDescent="0.25">
      <c r="A250" s="723" t="s">
        <v>570</v>
      </c>
      <c r="B250" s="701">
        <v>0</v>
      </c>
      <c r="C250" s="701">
        <v>860.33862999999997</v>
      </c>
      <c r="D250" s="702">
        <v>860.33862999999997</v>
      </c>
      <c r="E250" s="711" t="s">
        <v>356</v>
      </c>
      <c r="F250" s="701">
        <v>0</v>
      </c>
      <c r="G250" s="702">
        <v>0</v>
      </c>
      <c r="H250" s="704">
        <v>74.27713</v>
      </c>
      <c r="I250" s="701">
        <v>795.23437000000001</v>
      </c>
      <c r="J250" s="702">
        <v>795.23437000000001</v>
      </c>
      <c r="K250" s="712" t="s">
        <v>356</v>
      </c>
    </row>
    <row r="251" spans="1:11" ht="14.45" customHeight="1" thickBot="1" x14ac:dyDescent="0.25">
      <c r="A251" s="722" t="s">
        <v>571</v>
      </c>
      <c r="B251" s="706">
        <v>6852.9096425008702</v>
      </c>
      <c r="C251" s="706">
        <v>7623.2713999999996</v>
      </c>
      <c r="D251" s="707">
        <v>770.36175749913104</v>
      </c>
      <c r="E251" s="713">
        <v>1.112413820944</v>
      </c>
      <c r="F251" s="706">
        <v>7046.4619090526703</v>
      </c>
      <c r="G251" s="707">
        <v>6459.2567499649504</v>
      </c>
      <c r="H251" s="709">
        <v>567.09888000000001</v>
      </c>
      <c r="I251" s="706">
        <v>7598.7269800000004</v>
      </c>
      <c r="J251" s="707">
        <v>1139.47023003505</v>
      </c>
      <c r="K251" s="714">
        <v>1.0783748039900001</v>
      </c>
    </row>
    <row r="252" spans="1:11" ht="14.45" customHeight="1" thickBot="1" x14ac:dyDescent="0.25">
      <c r="A252" s="723" t="s">
        <v>572</v>
      </c>
      <c r="B252" s="701">
        <v>6852.9096425008702</v>
      </c>
      <c r="C252" s="701">
        <v>7623.2713999999996</v>
      </c>
      <c r="D252" s="702">
        <v>770.36175749913104</v>
      </c>
      <c r="E252" s="703">
        <v>1.112413820944</v>
      </c>
      <c r="F252" s="701">
        <v>7046.4619090526703</v>
      </c>
      <c r="G252" s="702">
        <v>6459.2567499649504</v>
      </c>
      <c r="H252" s="704">
        <v>567.09888000000001</v>
      </c>
      <c r="I252" s="701">
        <v>7598.7269800000004</v>
      </c>
      <c r="J252" s="702">
        <v>1139.47023003505</v>
      </c>
      <c r="K252" s="705">
        <v>1.0783748039900001</v>
      </c>
    </row>
    <row r="253" spans="1:11" ht="14.45" customHeight="1" thickBot="1" x14ac:dyDescent="0.25">
      <c r="A253" s="719" t="s">
        <v>573</v>
      </c>
      <c r="B253" s="701">
        <v>0</v>
      </c>
      <c r="C253" s="701">
        <v>0</v>
      </c>
      <c r="D253" s="702">
        <v>0</v>
      </c>
      <c r="E253" s="711" t="s">
        <v>329</v>
      </c>
      <c r="F253" s="701">
        <v>0</v>
      </c>
      <c r="G253" s="702">
        <v>0</v>
      </c>
      <c r="H253" s="704">
        <v>0</v>
      </c>
      <c r="I253" s="701">
        <v>0.30353000000000002</v>
      </c>
      <c r="J253" s="702">
        <v>0.30353000000000002</v>
      </c>
      <c r="K253" s="712" t="s">
        <v>356</v>
      </c>
    </row>
    <row r="254" spans="1:11" ht="14.45" customHeight="1" thickBot="1" x14ac:dyDescent="0.25">
      <c r="A254" s="724" t="s">
        <v>574</v>
      </c>
      <c r="B254" s="706">
        <v>0</v>
      </c>
      <c r="C254" s="706">
        <v>0</v>
      </c>
      <c r="D254" s="707">
        <v>0</v>
      </c>
      <c r="E254" s="708" t="s">
        <v>329</v>
      </c>
      <c r="F254" s="706">
        <v>0</v>
      </c>
      <c r="G254" s="707">
        <v>0</v>
      </c>
      <c r="H254" s="709">
        <v>0</v>
      </c>
      <c r="I254" s="706">
        <v>0.30353000000000002</v>
      </c>
      <c r="J254" s="707">
        <v>0.30353000000000002</v>
      </c>
      <c r="K254" s="710" t="s">
        <v>356</v>
      </c>
    </row>
    <row r="255" spans="1:11" ht="14.45" customHeight="1" thickBot="1" x14ac:dyDescent="0.25">
      <c r="A255" s="726" t="s">
        <v>575</v>
      </c>
      <c r="B255" s="706">
        <v>0</v>
      </c>
      <c r="C255" s="706">
        <v>0</v>
      </c>
      <c r="D255" s="707">
        <v>0</v>
      </c>
      <c r="E255" s="708" t="s">
        <v>329</v>
      </c>
      <c r="F255" s="706">
        <v>0</v>
      </c>
      <c r="G255" s="707">
        <v>0</v>
      </c>
      <c r="H255" s="709">
        <v>0</v>
      </c>
      <c r="I255" s="706">
        <v>0.30353000000000002</v>
      </c>
      <c r="J255" s="707">
        <v>0.30353000000000002</v>
      </c>
      <c r="K255" s="710" t="s">
        <v>356</v>
      </c>
    </row>
    <row r="256" spans="1:11" ht="14.45" customHeight="1" thickBot="1" x14ac:dyDescent="0.25">
      <c r="A256" s="722" t="s">
        <v>576</v>
      </c>
      <c r="B256" s="706">
        <v>0</v>
      </c>
      <c r="C256" s="706">
        <v>0</v>
      </c>
      <c r="D256" s="707">
        <v>0</v>
      </c>
      <c r="E256" s="713">
        <v>1</v>
      </c>
      <c r="F256" s="706">
        <v>0</v>
      </c>
      <c r="G256" s="707">
        <v>0</v>
      </c>
      <c r="H256" s="709">
        <v>0</v>
      </c>
      <c r="I256" s="706">
        <v>0.30353000000000002</v>
      </c>
      <c r="J256" s="707">
        <v>0.30353000000000002</v>
      </c>
      <c r="K256" s="710" t="s">
        <v>356</v>
      </c>
    </row>
    <row r="257" spans="1:11" ht="14.45" customHeight="1" thickBot="1" x14ac:dyDescent="0.25">
      <c r="A257" s="723" t="s">
        <v>577</v>
      </c>
      <c r="B257" s="701">
        <v>0</v>
      </c>
      <c r="C257" s="701">
        <v>0</v>
      </c>
      <c r="D257" s="702">
        <v>0</v>
      </c>
      <c r="E257" s="703">
        <v>1</v>
      </c>
      <c r="F257" s="701">
        <v>0</v>
      </c>
      <c r="G257" s="702">
        <v>0</v>
      </c>
      <c r="H257" s="704">
        <v>0</v>
      </c>
      <c r="I257" s="701">
        <v>0.30353000000000002</v>
      </c>
      <c r="J257" s="702">
        <v>0.30353000000000002</v>
      </c>
      <c r="K257" s="712" t="s">
        <v>356</v>
      </c>
    </row>
    <row r="258" spans="1:11" ht="14.45" customHeight="1" thickBot="1" x14ac:dyDescent="0.25">
      <c r="A258" s="727"/>
      <c r="B258" s="701">
        <v>-40386.516708626397</v>
      </c>
      <c r="C258" s="701">
        <v>-24819.7991900003</v>
      </c>
      <c r="D258" s="702">
        <v>15566.717518626099</v>
      </c>
      <c r="E258" s="703">
        <v>0.61455657017999998</v>
      </c>
      <c r="F258" s="701">
        <v>-22289.8883235221</v>
      </c>
      <c r="G258" s="702">
        <v>-20432.3976298952</v>
      </c>
      <c r="H258" s="704">
        <v>-8273.7981600000003</v>
      </c>
      <c r="I258" s="701">
        <v>-40618.317149999901</v>
      </c>
      <c r="J258" s="702">
        <v>-20185.9195201047</v>
      </c>
      <c r="K258" s="705">
        <v>1.822275489246</v>
      </c>
    </row>
    <row r="259" spans="1:11" ht="14.45" customHeight="1" thickBot="1" x14ac:dyDescent="0.25">
      <c r="A259" s="728" t="s">
        <v>66</v>
      </c>
      <c r="B259" s="715">
        <v>-40386.516708626397</v>
      </c>
      <c r="C259" s="715">
        <v>-24819.7991900003</v>
      </c>
      <c r="D259" s="716">
        <v>15566.717518626099</v>
      </c>
      <c r="E259" s="717" t="s">
        <v>329</v>
      </c>
      <c r="F259" s="715">
        <v>-22289.8883235221</v>
      </c>
      <c r="G259" s="716">
        <v>-20432.3976298952</v>
      </c>
      <c r="H259" s="715">
        <v>-8273.7981600000003</v>
      </c>
      <c r="I259" s="715">
        <v>-40618.317149999901</v>
      </c>
      <c r="J259" s="716">
        <v>-20185.919520104599</v>
      </c>
      <c r="K259" s="718">
        <v>1.822275489246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065BAA1-3E00-436D-B984-0E28C233A55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5" customHeight="1" x14ac:dyDescent="0.2">
      <c r="A6" s="729" t="s">
        <v>578</v>
      </c>
      <c r="B6" s="730" t="s">
        <v>581</v>
      </c>
      <c r="C6" s="731">
        <v>4177.1256600000006</v>
      </c>
      <c r="D6" s="731">
        <v>3633.8647999999994</v>
      </c>
      <c r="E6" s="731"/>
      <c r="F6" s="731">
        <v>3861.4046800000024</v>
      </c>
      <c r="G6" s="731">
        <v>3620.4319218749997</v>
      </c>
      <c r="H6" s="731">
        <v>240.97275812500266</v>
      </c>
      <c r="I6" s="732">
        <v>1.0665591187253161</v>
      </c>
      <c r="J6" s="733" t="s">
        <v>1</v>
      </c>
    </row>
    <row r="7" spans="1:10" ht="14.45" customHeight="1" x14ac:dyDescent="0.2">
      <c r="A7" s="729" t="s">
        <v>578</v>
      </c>
      <c r="B7" s="730" t="s">
        <v>582</v>
      </c>
      <c r="C7" s="731">
        <v>277.19188999999989</v>
      </c>
      <c r="D7" s="731">
        <v>114.41396</v>
      </c>
      <c r="E7" s="731"/>
      <c r="F7" s="731">
        <v>101.94721</v>
      </c>
      <c r="G7" s="731">
        <v>119.1666640625</v>
      </c>
      <c r="H7" s="731">
        <v>-17.219454062500006</v>
      </c>
      <c r="I7" s="732">
        <v>0.85550108163245364</v>
      </c>
      <c r="J7" s="733" t="s">
        <v>1</v>
      </c>
    </row>
    <row r="8" spans="1:10" ht="14.45" customHeight="1" x14ac:dyDescent="0.2">
      <c r="A8" s="729" t="s">
        <v>578</v>
      </c>
      <c r="B8" s="730" t="s">
        <v>583</v>
      </c>
      <c r="C8" s="731">
        <v>123.30938999999998</v>
      </c>
      <c r="D8" s="731">
        <v>126.75849000000002</v>
      </c>
      <c r="E8" s="731"/>
      <c r="F8" s="731">
        <v>72.402369999999991</v>
      </c>
      <c r="G8" s="731">
        <v>128.3333162536621</v>
      </c>
      <c r="H8" s="731">
        <v>-55.930946253662114</v>
      </c>
      <c r="I8" s="732">
        <v>0.5641743867733483</v>
      </c>
      <c r="J8" s="733" t="s">
        <v>1</v>
      </c>
    </row>
    <row r="9" spans="1:10" ht="14.45" customHeight="1" x14ac:dyDescent="0.2">
      <c r="A9" s="729" t="s">
        <v>578</v>
      </c>
      <c r="B9" s="730" t="s">
        <v>584</v>
      </c>
      <c r="C9" s="731">
        <v>659.92211999999995</v>
      </c>
      <c r="D9" s="731">
        <v>804.41669999999999</v>
      </c>
      <c r="E9" s="731"/>
      <c r="F9" s="731">
        <v>837.21354000000065</v>
      </c>
      <c r="G9" s="731">
        <v>724.16669726562498</v>
      </c>
      <c r="H9" s="731">
        <v>113.04684273437567</v>
      </c>
      <c r="I9" s="732">
        <v>1.1561061053500918</v>
      </c>
      <c r="J9" s="733" t="s">
        <v>1</v>
      </c>
    </row>
    <row r="10" spans="1:10" ht="14.45" customHeight="1" x14ac:dyDescent="0.2">
      <c r="A10" s="729" t="s">
        <v>578</v>
      </c>
      <c r="B10" s="730" t="s">
        <v>585</v>
      </c>
      <c r="C10" s="731">
        <v>0</v>
      </c>
      <c r="D10" s="731">
        <v>1041.2643800000005</v>
      </c>
      <c r="E10" s="731"/>
      <c r="F10" s="731">
        <v>1061.8559299999999</v>
      </c>
      <c r="G10" s="731">
        <v>1108.97675</v>
      </c>
      <c r="H10" s="731">
        <v>-47.120820000000094</v>
      </c>
      <c r="I10" s="732">
        <v>0.95750964120753645</v>
      </c>
      <c r="J10" s="733" t="s">
        <v>1</v>
      </c>
    </row>
    <row r="11" spans="1:10" ht="14.45" customHeight="1" x14ac:dyDescent="0.2">
      <c r="A11" s="729" t="s">
        <v>578</v>
      </c>
      <c r="B11" s="730" t="s">
        <v>586</v>
      </c>
      <c r="C11" s="731">
        <v>392.95374999999984</v>
      </c>
      <c r="D11" s="731">
        <v>356.68350000000009</v>
      </c>
      <c r="E11" s="731"/>
      <c r="F11" s="731">
        <v>450.60781000000003</v>
      </c>
      <c r="G11" s="731">
        <v>394.16664941406248</v>
      </c>
      <c r="H11" s="731">
        <v>56.441160585937553</v>
      </c>
      <c r="I11" s="732">
        <v>1.143191111348052</v>
      </c>
      <c r="J11" s="733" t="s">
        <v>1</v>
      </c>
    </row>
    <row r="12" spans="1:10" ht="14.45" customHeight="1" x14ac:dyDescent="0.2">
      <c r="A12" s="729" t="s">
        <v>578</v>
      </c>
      <c r="B12" s="730" t="s">
        <v>587</v>
      </c>
      <c r="C12" s="731">
        <v>30.564010000000003</v>
      </c>
      <c r="D12" s="731">
        <v>11.043000000000001</v>
      </c>
      <c r="E12" s="731"/>
      <c r="F12" s="731">
        <v>7.7262299999999993</v>
      </c>
      <c r="G12" s="731">
        <v>18.333333618164062</v>
      </c>
      <c r="H12" s="731">
        <v>-10.607103618164063</v>
      </c>
      <c r="I12" s="732">
        <v>0.4214307207252862</v>
      </c>
      <c r="J12" s="733" t="s">
        <v>1</v>
      </c>
    </row>
    <row r="13" spans="1:10" ht="14.45" customHeight="1" x14ac:dyDescent="0.2">
      <c r="A13" s="729" t="s">
        <v>578</v>
      </c>
      <c r="B13" s="730" t="s">
        <v>588</v>
      </c>
      <c r="C13" s="731">
        <v>164.92963</v>
      </c>
      <c r="D13" s="731">
        <v>88.98648</v>
      </c>
      <c r="E13" s="731"/>
      <c r="F13" s="731">
        <v>0</v>
      </c>
      <c r="G13" s="731">
        <v>0</v>
      </c>
      <c r="H13" s="731">
        <v>0</v>
      </c>
      <c r="I13" s="732" t="s">
        <v>580</v>
      </c>
      <c r="J13" s="733" t="s">
        <v>1</v>
      </c>
    </row>
    <row r="14" spans="1:10" ht="14.45" customHeight="1" x14ac:dyDescent="0.2">
      <c r="A14" s="729" t="s">
        <v>578</v>
      </c>
      <c r="B14" s="730" t="s">
        <v>589</v>
      </c>
      <c r="C14" s="731">
        <v>237.72686000000002</v>
      </c>
      <c r="D14" s="731">
        <v>186.67534999999998</v>
      </c>
      <c r="E14" s="731"/>
      <c r="F14" s="731">
        <v>191.79963999999998</v>
      </c>
      <c r="G14" s="731">
        <v>238.333341796875</v>
      </c>
      <c r="H14" s="731">
        <v>-46.533701796875022</v>
      </c>
      <c r="I14" s="732">
        <v>0.80475370568783267</v>
      </c>
      <c r="J14" s="733" t="s">
        <v>1</v>
      </c>
    </row>
    <row r="15" spans="1:10" ht="14.45" customHeight="1" x14ac:dyDescent="0.2">
      <c r="A15" s="729" t="s">
        <v>578</v>
      </c>
      <c r="B15" s="730" t="s">
        <v>590</v>
      </c>
      <c r="C15" s="731">
        <v>6063.7233100000003</v>
      </c>
      <c r="D15" s="731">
        <v>6364.1066599999995</v>
      </c>
      <c r="E15" s="731"/>
      <c r="F15" s="731">
        <v>6584.9574100000027</v>
      </c>
      <c r="G15" s="731">
        <v>6351.9086742858881</v>
      </c>
      <c r="H15" s="731">
        <v>233.04873571411463</v>
      </c>
      <c r="I15" s="732">
        <v>1.0366895602037784</v>
      </c>
      <c r="J15" s="733" t="s">
        <v>591</v>
      </c>
    </row>
    <row r="17" spans="1:10" ht="14.45" customHeight="1" x14ac:dyDescent="0.2">
      <c r="A17" s="729" t="s">
        <v>578</v>
      </c>
      <c r="B17" s="730" t="s">
        <v>579</v>
      </c>
      <c r="C17" s="731" t="s">
        <v>580</v>
      </c>
      <c r="D17" s="731" t="s">
        <v>580</v>
      </c>
      <c r="E17" s="731"/>
      <c r="F17" s="731" t="s">
        <v>580</v>
      </c>
      <c r="G17" s="731" t="s">
        <v>580</v>
      </c>
      <c r="H17" s="731" t="s">
        <v>580</v>
      </c>
      <c r="I17" s="732" t="s">
        <v>580</v>
      </c>
      <c r="J17" s="733" t="s">
        <v>73</v>
      </c>
    </row>
    <row r="18" spans="1:10" ht="14.45" customHeight="1" x14ac:dyDescent="0.2">
      <c r="A18" s="729" t="s">
        <v>592</v>
      </c>
      <c r="B18" s="730" t="s">
        <v>593</v>
      </c>
      <c r="C18" s="731" t="s">
        <v>580</v>
      </c>
      <c r="D18" s="731" t="s">
        <v>580</v>
      </c>
      <c r="E18" s="731"/>
      <c r="F18" s="731" t="s">
        <v>580</v>
      </c>
      <c r="G18" s="731" t="s">
        <v>580</v>
      </c>
      <c r="H18" s="731" t="s">
        <v>580</v>
      </c>
      <c r="I18" s="732" t="s">
        <v>580</v>
      </c>
      <c r="J18" s="733" t="s">
        <v>0</v>
      </c>
    </row>
    <row r="19" spans="1:10" ht="14.45" customHeight="1" x14ac:dyDescent="0.2">
      <c r="A19" s="729" t="s">
        <v>592</v>
      </c>
      <c r="B19" s="730" t="s">
        <v>581</v>
      </c>
      <c r="C19" s="731">
        <v>174.55698000000024</v>
      </c>
      <c r="D19" s="731">
        <v>201.6795700000001</v>
      </c>
      <c r="E19" s="731"/>
      <c r="F19" s="731">
        <v>234.44641000000021</v>
      </c>
      <c r="G19" s="731">
        <v>221</v>
      </c>
      <c r="H19" s="731">
        <v>13.446410000000213</v>
      </c>
      <c r="I19" s="732">
        <v>1.0608434841628969</v>
      </c>
      <c r="J19" s="733" t="s">
        <v>1</v>
      </c>
    </row>
    <row r="20" spans="1:10" ht="14.45" customHeight="1" x14ac:dyDescent="0.2">
      <c r="A20" s="729" t="s">
        <v>592</v>
      </c>
      <c r="B20" s="730" t="s">
        <v>584</v>
      </c>
      <c r="C20" s="731">
        <v>0</v>
      </c>
      <c r="D20" s="731">
        <v>21.527000000000001</v>
      </c>
      <c r="E20" s="731"/>
      <c r="F20" s="731">
        <v>71.621200000000002</v>
      </c>
      <c r="G20" s="731">
        <v>32</v>
      </c>
      <c r="H20" s="731">
        <v>39.621200000000002</v>
      </c>
      <c r="I20" s="732">
        <v>2.2381625000000001</v>
      </c>
      <c r="J20" s="733" t="s">
        <v>1</v>
      </c>
    </row>
    <row r="21" spans="1:10" ht="14.45" customHeight="1" x14ac:dyDescent="0.2">
      <c r="A21" s="729" t="s">
        <v>592</v>
      </c>
      <c r="B21" s="730" t="s">
        <v>586</v>
      </c>
      <c r="C21" s="731">
        <v>31.937239999999999</v>
      </c>
      <c r="D21" s="731">
        <v>50.915990000000001</v>
      </c>
      <c r="E21" s="731"/>
      <c r="F21" s="731">
        <v>109.3405800000001</v>
      </c>
      <c r="G21" s="731">
        <v>59</v>
      </c>
      <c r="H21" s="731">
        <v>50.340580000000102</v>
      </c>
      <c r="I21" s="732">
        <v>1.8532301694915272</v>
      </c>
      <c r="J21" s="733" t="s">
        <v>1</v>
      </c>
    </row>
    <row r="22" spans="1:10" ht="14.45" customHeight="1" x14ac:dyDescent="0.2">
      <c r="A22" s="729" t="s">
        <v>592</v>
      </c>
      <c r="B22" s="730" t="s">
        <v>587</v>
      </c>
      <c r="C22" s="731">
        <v>0.28523999999999999</v>
      </c>
      <c r="D22" s="731">
        <v>0.13371</v>
      </c>
      <c r="E22" s="731"/>
      <c r="F22" s="731">
        <v>0</v>
      </c>
      <c r="G22" s="731">
        <v>0</v>
      </c>
      <c r="H22" s="731">
        <v>0</v>
      </c>
      <c r="I22" s="732" t="s">
        <v>580</v>
      </c>
      <c r="J22" s="733" t="s">
        <v>1</v>
      </c>
    </row>
    <row r="23" spans="1:10" ht="14.45" customHeight="1" x14ac:dyDescent="0.2">
      <c r="A23" s="729" t="s">
        <v>592</v>
      </c>
      <c r="B23" s="730" t="s">
        <v>589</v>
      </c>
      <c r="C23" s="731">
        <v>26.350150000000003</v>
      </c>
      <c r="D23" s="731">
        <v>21.280059999999999</v>
      </c>
      <c r="E23" s="731"/>
      <c r="F23" s="731">
        <v>21.628879999999995</v>
      </c>
      <c r="G23" s="731">
        <v>27</v>
      </c>
      <c r="H23" s="731">
        <v>-5.3711200000000048</v>
      </c>
      <c r="I23" s="732">
        <v>0.80106962962962946</v>
      </c>
      <c r="J23" s="733" t="s">
        <v>1</v>
      </c>
    </row>
    <row r="24" spans="1:10" ht="14.45" customHeight="1" x14ac:dyDescent="0.2">
      <c r="A24" s="729" t="s">
        <v>592</v>
      </c>
      <c r="B24" s="730" t="s">
        <v>594</v>
      </c>
      <c r="C24" s="731">
        <v>233.12961000000024</v>
      </c>
      <c r="D24" s="731">
        <v>295.53633000000013</v>
      </c>
      <c r="E24" s="731"/>
      <c r="F24" s="731">
        <v>437.03707000000031</v>
      </c>
      <c r="G24" s="731">
        <v>338</v>
      </c>
      <c r="H24" s="731">
        <v>99.037070000000313</v>
      </c>
      <c r="I24" s="732">
        <v>1.2930090828402376</v>
      </c>
      <c r="J24" s="733" t="s">
        <v>595</v>
      </c>
    </row>
    <row r="25" spans="1:10" ht="14.45" customHeight="1" x14ac:dyDescent="0.2">
      <c r="A25" s="729" t="s">
        <v>580</v>
      </c>
      <c r="B25" s="730" t="s">
        <v>580</v>
      </c>
      <c r="C25" s="731" t="s">
        <v>580</v>
      </c>
      <c r="D25" s="731" t="s">
        <v>580</v>
      </c>
      <c r="E25" s="731"/>
      <c r="F25" s="731" t="s">
        <v>580</v>
      </c>
      <c r="G25" s="731" t="s">
        <v>580</v>
      </c>
      <c r="H25" s="731" t="s">
        <v>580</v>
      </c>
      <c r="I25" s="732" t="s">
        <v>580</v>
      </c>
      <c r="J25" s="733" t="s">
        <v>596</v>
      </c>
    </row>
    <row r="26" spans="1:10" ht="14.45" customHeight="1" x14ac:dyDescent="0.2">
      <c r="A26" s="729" t="s">
        <v>597</v>
      </c>
      <c r="B26" s="730" t="s">
        <v>598</v>
      </c>
      <c r="C26" s="731" t="s">
        <v>580</v>
      </c>
      <c r="D26" s="731" t="s">
        <v>580</v>
      </c>
      <c r="E26" s="731"/>
      <c r="F26" s="731" t="s">
        <v>580</v>
      </c>
      <c r="G26" s="731" t="s">
        <v>580</v>
      </c>
      <c r="H26" s="731" t="s">
        <v>580</v>
      </c>
      <c r="I26" s="732" t="s">
        <v>580</v>
      </c>
      <c r="J26" s="733" t="s">
        <v>0</v>
      </c>
    </row>
    <row r="27" spans="1:10" ht="14.45" customHeight="1" x14ac:dyDescent="0.2">
      <c r="A27" s="729" t="s">
        <v>597</v>
      </c>
      <c r="B27" s="730" t="s">
        <v>581</v>
      </c>
      <c r="C27" s="731">
        <v>211.97462999999988</v>
      </c>
      <c r="D27" s="731">
        <v>216.06125000000003</v>
      </c>
      <c r="E27" s="731"/>
      <c r="F27" s="731">
        <v>213.85822000000005</v>
      </c>
      <c r="G27" s="731">
        <v>201</v>
      </c>
      <c r="H27" s="731">
        <v>12.858220000000046</v>
      </c>
      <c r="I27" s="732">
        <v>1.0639712437810946</v>
      </c>
      <c r="J27" s="733" t="s">
        <v>1</v>
      </c>
    </row>
    <row r="28" spans="1:10" ht="14.45" customHeight="1" x14ac:dyDescent="0.2">
      <c r="A28" s="729" t="s">
        <v>597</v>
      </c>
      <c r="B28" s="730" t="s">
        <v>583</v>
      </c>
      <c r="C28" s="731">
        <v>0</v>
      </c>
      <c r="D28" s="731">
        <v>0.39374999999999999</v>
      </c>
      <c r="E28" s="731"/>
      <c r="F28" s="731">
        <v>0</v>
      </c>
      <c r="G28" s="731">
        <v>0</v>
      </c>
      <c r="H28" s="731">
        <v>0</v>
      </c>
      <c r="I28" s="732" t="s">
        <v>580</v>
      </c>
      <c r="J28" s="733" t="s">
        <v>1</v>
      </c>
    </row>
    <row r="29" spans="1:10" ht="14.45" customHeight="1" x14ac:dyDescent="0.2">
      <c r="A29" s="729" t="s">
        <v>597</v>
      </c>
      <c r="B29" s="730" t="s">
        <v>584</v>
      </c>
      <c r="C29" s="731">
        <v>0</v>
      </c>
      <c r="D29" s="731">
        <v>0</v>
      </c>
      <c r="E29" s="731"/>
      <c r="F29" s="731">
        <v>17.221599999999999</v>
      </c>
      <c r="G29" s="731">
        <v>0</v>
      </c>
      <c r="H29" s="731">
        <v>17.221599999999999</v>
      </c>
      <c r="I29" s="732" t="s">
        <v>580</v>
      </c>
      <c r="J29" s="733" t="s">
        <v>1</v>
      </c>
    </row>
    <row r="30" spans="1:10" ht="14.45" customHeight="1" x14ac:dyDescent="0.2">
      <c r="A30" s="729" t="s">
        <v>597</v>
      </c>
      <c r="B30" s="730" t="s">
        <v>586</v>
      </c>
      <c r="C30" s="731">
        <v>70.511999999999958</v>
      </c>
      <c r="D30" s="731">
        <v>83.528060000000011</v>
      </c>
      <c r="E30" s="731"/>
      <c r="F30" s="731">
        <v>101.49938000000004</v>
      </c>
      <c r="G30" s="731">
        <v>92</v>
      </c>
      <c r="H30" s="731">
        <v>9.4993800000000448</v>
      </c>
      <c r="I30" s="732">
        <v>1.1032541304347832</v>
      </c>
      <c r="J30" s="733" t="s">
        <v>1</v>
      </c>
    </row>
    <row r="31" spans="1:10" ht="14.45" customHeight="1" x14ac:dyDescent="0.2">
      <c r="A31" s="729" t="s">
        <v>597</v>
      </c>
      <c r="B31" s="730" t="s">
        <v>589</v>
      </c>
      <c r="C31" s="731">
        <v>0</v>
      </c>
      <c r="D31" s="731">
        <v>0</v>
      </c>
      <c r="E31" s="731"/>
      <c r="F31" s="731">
        <v>6.7861499999999992</v>
      </c>
      <c r="G31" s="731">
        <v>0</v>
      </c>
      <c r="H31" s="731">
        <v>6.7861499999999992</v>
      </c>
      <c r="I31" s="732" t="s">
        <v>580</v>
      </c>
      <c r="J31" s="733" t="s">
        <v>1</v>
      </c>
    </row>
    <row r="32" spans="1:10" ht="14.45" customHeight="1" x14ac:dyDescent="0.2">
      <c r="A32" s="729" t="s">
        <v>597</v>
      </c>
      <c r="B32" s="730" t="s">
        <v>599</v>
      </c>
      <c r="C32" s="731">
        <v>282.48662999999982</v>
      </c>
      <c r="D32" s="731">
        <v>299.98306000000002</v>
      </c>
      <c r="E32" s="731"/>
      <c r="F32" s="731">
        <v>339.36535000000009</v>
      </c>
      <c r="G32" s="731">
        <v>293</v>
      </c>
      <c r="H32" s="731">
        <v>46.365350000000092</v>
      </c>
      <c r="I32" s="732">
        <v>1.1582435153583621</v>
      </c>
      <c r="J32" s="733" t="s">
        <v>595</v>
      </c>
    </row>
    <row r="33" spans="1:10" ht="14.45" customHeight="1" x14ac:dyDescent="0.2">
      <c r="A33" s="729" t="s">
        <v>580</v>
      </c>
      <c r="B33" s="730" t="s">
        <v>580</v>
      </c>
      <c r="C33" s="731" t="s">
        <v>580</v>
      </c>
      <c r="D33" s="731" t="s">
        <v>580</v>
      </c>
      <c r="E33" s="731"/>
      <c r="F33" s="731" t="s">
        <v>580</v>
      </c>
      <c r="G33" s="731" t="s">
        <v>580</v>
      </c>
      <c r="H33" s="731" t="s">
        <v>580</v>
      </c>
      <c r="I33" s="732" t="s">
        <v>580</v>
      </c>
      <c r="J33" s="733" t="s">
        <v>596</v>
      </c>
    </row>
    <row r="34" spans="1:10" ht="14.45" customHeight="1" x14ac:dyDescent="0.2">
      <c r="A34" s="729" t="s">
        <v>600</v>
      </c>
      <c r="B34" s="730" t="s">
        <v>601</v>
      </c>
      <c r="C34" s="731" t="s">
        <v>580</v>
      </c>
      <c r="D34" s="731" t="s">
        <v>580</v>
      </c>
      <c r="E34" s="731"/>
      <c r="F34" s="731" t="s">
        <v>580</v>
      </c>
      <c r="G34" s="731" t="s">
        <v>580</v>
      </c>
      <c r="H34" s="731" t="s">
        <v>580</v>
      </c>
      <c r="I34" s="732" t="s">
        <v>580</v>
      </c>
      <c r="J34" s="733" t="s">
        <v>0</v>
      </c>
    </row>
    <row r="35" spans="1:10" ht="14.45" customHeight="1" x14ac:dyDescent="0.2">
      <c r="A35" s="729" t="s">
        <v>600</v>
      </c>
      <c r="B35" s="730" t="s">
        <v>581</v>
      </c>
      <c r="C35" s="731">
        <v>3.7191099999999992</v>
      </c>
      <c r="D35" s="731">
        <v>100.07671000000001</v>
      </c>
      <c r="E35" s="731"/>
      <c r="F35" s="731">
        <v>176.85972000000004</v>
      </c>
      <c r="G35" s="731">
        <v>173</v>
      </c>
      <c r="H35" s="731">
        <v>3.8597200000000385</v>
      </c>
      <c r="I35" s="732">
        <v>1.0223105202312142</v>
      </c>
      <c r="J35" s="733" t="s">
        <v>1</v>
      </c>
    </row>
    <row r="36" spans="1:10" ht="14.45" customHeight="1" x14ac:dyDescent="0.2">
      <c r="A36" s="729" t="s">
        <v>600</v>
      </c>
      <c r="B36" s="730" t="s">
        <v>586</v>
      </c>
      <c r="C36" s="731">
        <v>0.19982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580</v>
      </c>
      <c r="J36" s="733" t="s">
        <v>1</v>
      </c>
    </row>
    <row r="37" spans="1:10" ht="14.45" customHeight="1" x14ac:dyDescent="0.2">
      <c r="A37" s="729" t="s">
        <v>600</v>
      </c>
      <c r="B37" s="730" t="s">
        <v>588</v>
      </c>
      <c r="C37" s="731">
        <v>164.92963</v>
      </c>
      <c r="D37" s="731">
        <v>88.98648</v>
      </c>
      <c r="E37" s="731"/>
      <c r="F37" s="731">
        <v>0</v>
      </c>
      <c r="G37" s="731">
        <v>0</v>
      </c>
      <c r="H37" s="731">
        <v>0</v>
      </c>
      <c r="I37" s="732" t="s">
        <v>580</v>
      </c>
      <c r="J37" s="733" t="s">
        <v>1</v>
      </c>
    </row>
    <row r="38" spans="1:10" ht="14.45" customHeight="1" x14ac:dyDescent="0.2">
      <c r="A38" s="729" t="s">
        <v>600</v>
      </c>
      <c r="B38" s="730" t="s">
        <v>602</v>
      </c>
      <c r="C38" s="731">
        <v>168.84855999999999</v>
      </c>
      <c r="D38" s="731">
        <v>189.06319000000002</v>
      </c>
      <c r="E38" s="731"/>
      <c r="F38" s="731">
        <v>176.85972000000004</v>
      </c>
      <c r="G38" s="731">
        <v>173</v>
      </c>
      <c r="H38" s="731">
        <v>3.8597200000000385</v>
      </c>
      <c r="I38" s="732">
        <v>1.0223105202312142</v>
      </c>
      <c r="J38" s="733" t="s">
        <v>595</v>
      </c>
    </row>
    <row r="39" spans="1:10" ht="14.45" customHeight="1" x14ac:dyDescent="0.2">
      <c r="A39" s="729" t="s">
        <v>580</v>
      </c>
      <c r="B39" s="730" t="s">
        <v>580</v>
      </c>
      <c r="C39" s="731" t="s">
        <v>580</v>
      </c>
      <c r="D39" s="731" t="s">
        <v>580</v>
      </c>
      <c r="E39" s="731"/>
      <c r="F39" s="731" t="s">
        <v>580</v>
      </c>
      <c r="G39" s="731" t="s">
        <v>580</v>
      </c>
      <c r="H39" s="731" t="s">
        <v>580</v>
      </c>
      <c r="I39" s="732" t="s">
        <v>580</v>
      </c>
      <c r="J39" s="733" t="s">
        <v>596</v>
      </c>
    </row>
    <row r="40" spans="1:10" ht="14.45" customHeight="1" x14ac:dyDescent="0.2">
      <c r="A40" s="729" t="s">
        <v>603</v>
      </c>
      <c r="B40" s="730" t="s">
        <v>604</v>
      </c>
      <c r="C40" s="731" t="s">
        <v>580</v>
      </c>
      <c r="D40" s="731" t="s">
        <v>580</v>
      </c>
      <c r="E40" s="731"/>
      <c r="F40" s="731" t="s">
        <v>580</v>
      </c>
      <c r="G40" s="731" t="s">
        <v>580</v>
      </c>
      <c r="H40" s="731" t="s">
        <v>580</v>
      </c>
      <c r="I40" s="732" t="s">
        <v>580</v>
      </c>
      <c r="J40" s="733" t="s">
        <v>0</v>
      </c>
    </row>
    <row r="41" spans="1:10" ht="14.45" customHeight="1" x14ac:dyDescent="0.2">
      <c r="A41" s="729" t="s">
        <v>603</v>
      </c>
      <c r="B41" s="730" t="s">
        <v>581</v>
      </c>
      <c r="C41" s="731">
        <v>1647.3667600000008</v>
      </c>
      <c r="D41" s="731">
        <v>1429.6434799999997</v>
      </c>
      <c r="E41" s="731"/>
      <c r="F41" s="731">
        <v>1508.168370000001</v>
      </c>
      <c r="G41" s="731">
        <v>1415</v>
      </c>
      <c r="H41" s="731">
        <v>93.168370000001005</v>
      </c>
      <c r="I41" s="732">
        <v>1.0658433710247357</v>
      </c>
      <c r="J41" s="733" t="s">
        <v>1</v>
      </c>
    </row>
    <row r="42" spans="1:10" ht="14.45" customHeight="1" x14ac:dyDescent="0.2">
      <c r="A42" s="729" t="s">
        <v>603</v>
      </c>
      <c r="B42" s="730" t="s">
        <v>582</v>
      </c>
      <c r="C42" s="731">
        <v>277.19188999999989</v>
      </c>
      <c r="D42" s="731">
        <v>114.41396</v>
      </c>
      <c r="E42" s="731"/>
      <c r="F42" s="731">
        <v>101.94721</v>
      </c>
      <c r="G42" s="731">
        <v>119</v>
      </c>
      <c r="H42" s="731">
        <v>-17.052790000000002</v>
      </c>
      <c r="I42" s="732">
        <v>0.85669924369747896</v>
      </c>
      <c r="J42" s="733" t="s">
        <v>1</v>
      </c>
    </row>
    <row r="43" spans="1:10" ht="14.45" customHeight="1" x14ac:dyDescent="0.2">
      <c r="A43" s="729" t="s">
        <v>603</v>
      </c>
      <c r="B43" s="730" t="s">
        <v>583</v>
      </c>
      <c r="C43" s="731">
        <v>123.30938999999998</v>
      </c>
      <c r="D43" s="731">
        <v>126.36474000000003</v>
      </c>
      <c r="E43" s="731"/>
      <c r="F43" s="731">
        <v>72.402369999999991</v>
      </c>
      <c r="G43" s="731">
        <v>128</v>
      </c>
      <c r="H43" s="731">
        <v>-55.597630000000009</v>
      </c>
      <c r="I43" s="732">
        <v>0.56564351562499993</v>
      </c>
      <c r="J43" s="733" t="s">
        <v>1</v>
      </c>
    </row>
    <row r="44" spans="1:10" ht="14.45" customHeight="1" x14ac:dyDescent="0.2">
      <c r="A44" s="729" t="s">
        <v>603</v>
      </c>
      <c r="B44" s="730" t="s">
        <v>584</v>
      </c>
      <c r="C44" s="731">
        <v>659.92211999999995</v>
      </c>
      <c r="D44" s="731">
        <v>782.88969999999995</v>
      </c>
      <c r="E44" s="731"/>
      <c r="F44" s="731">
        <v>748.37074000000064</v>
      </c>
      <c r="G44" s="731">
        <v>692</v>
      </c>
      <c r="H44" s="731">
        <v>56.370740000000637</v>
      </c>
      <c r="I44" s="732">
        <v>1.0814606069364172</v>
      </c>
      <c r="J44" s="733" t="s">
        <v>1</v>
      </c>
    </row>
    <row r="45" spans="1:10" ht="14.45" customHeight="1" x14ac:dyDescent="0.2">
      <c r="A45" s="729" t="s">
        <v>603</v>
      </c>
      <c r="B45" s="730" t="s">
        <v>586</v>
      </c>
      <c r="C45" s="731">
        <v>288.98464999999987</v>
      </c>
      <c r="D45" s="731">
        <v>220.42220000000006</v>
      </c>
      <c r="E45" s="731"/>
      <c r="F45" s="731">
        <v>238.10510999999991</v>
      </c>
      <c r="G45" s="731">
        <v>241</v>
      </c>
      <c r="H45" s="731">
        <v>-2.894890000000089</v>
      </c>
      <c r="I45" s="732">
        <v>0.98798800829875477</v>
      </c>
      <c r="J45" s="733" t="s">
        <v>1</v>
      </c>
    </row>
    <row r="46" spans="1:10" ht="14.45" customHeight="1" x14ac:dyDescent="0.2">
      <c r="A46" s="729" t="s">
        <v>603</v>
      </c>
      <c r="B46" s="730" t="s">
        <v>587</v>
      </c>
      <c r="C46" s="731">
        <v>30.278770000000002</v>
      </c>
      <c r="D46" s="731">
        <v>10.90929</v>
      </c>
      <c r="E46" s="731"/>
      <c r="F46" s="731">
        <v>7.7262299999999993</v>
      </c>
      <c r="G46" s="731">
        <v>18</v>
      </c>
      <c r="H46" s="731">
        <v>-10.273770000000001</v>
      </c>
      <c r="I46" s="732">
        <v>0.42923499999999998</v>
      </c>
      <c r="J46" s="733" t="s">
        <v>1</v>
      </c>
    </row>
    <row r="47" spans="1:10" ht="14.45" customHeight="1" x14ac:dyDescent="0.2">
      <c r="A47" s="729" t="s">
        <v>603</v>
      </c>
      <c r="B47" s="730" t="s">
        <v>589</v>
      </c>
      <c r="C47" s="731">
        <v>102.17327</v>
      </c>
      <c r="D47" s="731">
        <v>70.160119999999992</v>
      </c>
      <c r="E47" s="731"/>
      <c r="F47" s="731">
        <v>77.211499999999987</v>
      </c>
      <c r="G47" s="731">
        <v>89</v>
      </c>
      <c r="H47" s="731">
        <v>-11.788500000000013</v>
      </c>
      <c r="I47" s="732">
        <v>0.86754494382022462</v>
      </c>
      <c r="J47" s="733" t="s">
        <v>1</v>
      </c>
    </row>
    <row r="48" spans="1:10" ht="14.45" customHeight="1" x14ac:dyDescent="0.2">
      <c r="A48" s="729" t="s">
        <v>603</v>
      </c>
      <c r="B48" s="730" t="s">
        <v>605</v>
      </c>
      <c r="C48" s="731">
        <v>3129.22685</v>
      </c>
      <c r="D48" s="731">
        <v>2754.8034899999998</v>
      </c>
      <c r="E48" s="731"/>
      <c r="F48" s="731">
        <v>2753.9315300000017</v>
      </c>
      <c r="G48" s="731">
        <v>2703</v>
      </c>
      <c r="H48" s="731">
        <v>50.931530000001658</v>
      </c>
      <c r="I48" s="732">
        <v>1.0188425934147249</v>
      </c>
      <c r="J48" s="733" t="s">
        <v>595</v>
      </c>
    </row>
    <row r="49" spans="1:10" ht="14.45" customHeight="1" x14ac:dyDescent="0.2">
      <c r="A49" s="729" t="s">
        <v>580</v>
      </c>
      <c r="B49" s="730" t="s">
        <v>580</v>
      </c>
      <c r="C49" s="731" t="s">
        <v>580</v>
      </c>
      <c r="D49" s="731" t="s">
        <v>580</v>
      </c>
      <c r="E49" s="731"/>
      <c r="F49" s="731" t="s">
        <v>580</v>
      </c>
      <c r="G49" s="731" t="s">
        <v>580</v>
      </c>
      <c r="H49" s="731" t="s">
        <v>580</v>
      </c>
      <c r="I49" s="732" t="s">
        <v>580</v>
      </c>
      <c r="J49" s="733" t="s">
        <v>596</v>
      </c>
    </row>
    <row r="50" spans="1:10" ht="14.45" customHeight="1" x14ac:dyDescent="0.2">
      <c r="A50" s="729" t="s">
        <v>606</v>
      </c>
      <c r="B50" s="730" t="s">
        <v>607</v>
      </c>
      <c r="C50" s="731" t="s">
        <v>580</v>
      </c>
      <c r="D50" s="731" t="s">
        <v>580</v>
      </c>
      <c r="E50" s="731"/>
      <c r="F50" s="731" t="s">
        <v>580</v>
      </c>
      <c r="G50" s="731" t="s">
        <v>580</v>
      </c>
      <c r="H50" s="731" t="s">
        <v>580</v>
      </c>
      <c r="I50" s="732" t="s">
        <v>580</v>
      </c>
      <c r="J50" s="733" t="s">
        <v>0</v>
      </c>
    </row>
    <row r="51" spans="1:10" ht="14.45" customHeight="1" x14ac:dyDescent="0.2">
      <c r="A51" s="729" t="s">
        <v>606</v>
      </c>
      <c r="B51" s="730" t="s">
        <v>581</v>
      </c>
      <c r="C51" s="731">
        <v>2139.5081799999994</v>
      </c>
      <c r="D51" s="731">
        <v>1686.4037899999996</v>
      </c>
      <c r="E51" s="731"/>
      <c r="F51" s="731">
        <v>1728.0719600000007</v>
      </c>
      <c r="G51" s="731">
        <v>1611</v>
      </c>
      <c r="H51" s="731">
        <v>117.07196000000067</v>
      </c>
      <c r="I51" s="732">
        <v>1.0726703662321544</v>
      </c>
      <c r="J51" s="733" t="s">
        <v>1</v>
      </c>
    </row>
    <row r="52" spans="1:10" ht="14.45" customHeight="1" x14ac:dyDescent="0.2">
      <c r="A52" s="729" t="s">
        <v>606</v>
      </c>
      <c r="B52" s="730" t="s">
        <v>585</v>
      </c>
      <c r="C52" s="731">
        <v>0</v>
      </c>
      <c r="D52" s="731">
        <v>1041.2643800000005</v>
      </c>
      <c r="E52" s="731"/>
      <c r="F52" s="731">
        <v>1061.8559299999999</v>
      </c>
      <c r="G52" s="731">
        <v>1109</v>
      </c>
      <c r="H52" s="731">
        <v>-47.144070000000056</v>
      </c>
      <c r="I52" s="732">
        <v>0.95748956717763745</v>
      </c>
      <c r="J52" s="733" t="s">
        <v>1</v>
      </c>
    </row>
    <row r="53" spans="1:10" ht="14.45" customHeight="1" x14ac:dyDescent="0.2">
      <c r="A53" s="729" t="s">
        <v>606</v>
      </c>
      <c r="B53" s="730" t="s">
        <v>586</v>
      </c>
      <c r="C53" s="731">
        <v>1.3200400000000001</v>
      </c>
      <c r="D53" s="731">
        <v>1.8172500000000005</v>
      </c>
      <c r="E53" s="731"/>
      <c r="F53" s="731">
        <v>1.6627400000000001</v>
      </c>
      <c r="G53" s="731">
        <v>2</v>
      </c>
      <c r="H53" s="731">
        <v>-0.33725999999999989</v>
      </c>
      <c r="I53" s="732">
        <v>0.83137000000000005</v>
      </c>
      <c r="J53" s="733" t="s">
        <v>1</v>
      </c>
    </row>
    <row r="54" spans="1:10" ht="14.45" customHeight="1" x14ac:dyDescent="0.2">
      <c r="A54" s="729" t="s">
        <v>606</v>
      </c>
      <c r="B54" s="730" t="s">
        <v>589</v>
      </c>
      <c r="C54" s="731">
        <v>109.20344</v>
      </c>
      <c r="D54" s="731">
        <v>95.235169999999997</v>
      </c>
      <c r="E54" s="731"/>
      <c r="F54" s="731">
        <v>86.173109999999994</v>
      </c>
      <c r="G54" s="731">
        <v>122</v>
      </c>
      <c r="H54" s="731">
        <v>-35.826890000000006</v>
      </c>
      <c r="I54" s="732">
        <v>0.70633696721311467</v>
      </c>
      <c r="J54" s="733" t="s">
        <v>1</v>
      </c>
    </row>
    <row r="55" spans="1:10" ht="14.45" customHeight="1" x14ac:dyDescent="0.2">
      <c r="A55" s="729" t="s">
        <v>606</v>
      </c>
      <c r="B55" s="730" t="s">
        <v>608</v>
      </c>
      <c r="C55" s="731">
        <v>2250.0316599999996</v>
      </c>
      <c r="D55" s="731">
        <v>2824.7205899999999</v>
      </c>
      <c r="E55" s="731"/>
      <c r="F55" s="731">
        <v>2877.7637400000012</v>
      </c>
      <c r="G55" s="731">
        <v>2844</v>
      </c>
      <c r="H55" s="731">
        <v>33.763740000001235</v>
      </c>
      <c r="I55" s="732">
        <v>1.011871919831224</v>
      </c>
      <c r="J55" s="733" t="s">
        <v>595</v>
      </c>
    </row>
    <row r="56" spans="1:10" ht="14.45" customHeight="1" x14ac:dyDescent="0.2">
      <c r="A56" s="729" t="s">
        <v>580</v>
      </c>
      <c r="B56" s="730" t="s">
        <v>580</v>
      </c>
      <c r="C56" s="731" t="s">
        <v>580</v>
      </c>
      <c r="D56" s="731" t="s">
        <v>580</v>
      </c>
      <c r="E56" s="731"/>
      <c r="F56" s="731" t="s">
        <v>580</v>
      </c>
      <c r="G56" s="731" t="s">
        <v>580</v>
      </c>
      <c r="H56" s="731" t="s">
        <v>580</v>
      </c>
      <c r="I56" s="732" t="s">
        <v>580</v>
      </c>
      <c r="J56" s="733" t="s">
        <v>596</v>
      </c>
    </row>
    <row r="57" spans="1:10" ht="14.45" customHeight="1" x14ac:dyDescent="0.2">
      <c r="A57" s="729" t="s">
        <v>578</v>
      </c>
      <c r="B57" s="730" t="s">
        <v>590</v>
      </c>
      <c r="C57" s="731">
        <v>6063.7233099999994</v>
      </c>
      <c r="D57" s="731">
        <v>6364.1066599999995</v>
      </c>
      <c r="E57" s="731"/>
      <c r="F57" s="731">
        <v>6584.9574100000018</v>
      </c>
      <c r="G57" s="731">
        <v>6352</v>
      </c>
      <c r="H57" s="731">
        <v>232.9574100000018</v>
      </c>
      <c r="I57" s="732">
        <v>1.0366746552267005</v>
      </c>
      <c r="J57" s="733" t="s">
        <v>591</v>
      </c>
    </row>
  </sheetData>
  <mergeCells count="3">
    <mergeCell ref="F3:I3"/>
    <mergeCell ref="C4:D4"/>
    <mergeCell ref="A1:I1"/>
  </mergeCells>
  <conditionalFormatting sqref="F16 F5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7">
    <cfRule type="expression" dxfId="66" priority="5">
      <formula>$H17&gt;0</formula>
    </cfRule>
  </conditionalFormatting>
  <conditionalFormatting sqref="A17:A57">
    <cfRule type="expression" dxfId="65" priority="2">
      <formula>AND($J17&lt;&gt;"mezeraKL",$J17&lt;&gt;"")</formula>
    </cfRule>
  </conditionalFormatting>
  <conditionalFormatting sqref="I17:I57">
    <cfRule type="expression" dxfId="64" priority="6">
      <formula>$I17&gt;1</formula>
    </cfRule>
  </conditionalFormatting>
  <conditionalFormatting sqref="B17:B57">
    <cfRule type="expression" dxfId="63" priority="1">
      <formula>OR($J17="NS",$J17="SumaNS",$J17="Účet")</formula>
    </cfRule>
  </conditionalFormatting>
  <conditionalFormatting sqref="A17:D57 F17:I57">
    <cfRule type="expression" dxfId="62" priority="8">
      <formula>AND($J17&lt;&gt;"",$J17&lt;&gt;"mezeraKL")</formula>
    </cfRule>
  </conditionalFormatting>
  <conditionalFormatting sqref="B17:D57 F17:I5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60" priority="4">
      <formula>OR($J17="SumaNS",$J17="NS")</formula>
    </cfRule>
  </conditionalFormatting>
  <hyperlinks>
    <hyperlink ref="A2" location="Obsah!A1" display="Zpět na Obsah  KL 01  1.-4.měsíc" xr:uid="{FDCA4481-A892-4EE9-8008-25ED5F87857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303.53552660126729</v>
      </c>
      <c r="M3" s="203">
        <f>SUBTOTAL(9,M5:M1048576)</f>
        <v>21094.78</v>
      </c>
      <c r="N3" s="204">
        <f>SUBTOTAL(9,N5:N1048576)</f>
        <v>6403015.1558378814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578</v>
      </c>
      <c r="B5" s="741" t="s">
        <v>579</v>
      </c>
      <c r="C5" s="742" t="s">
        <v>592</v>
      </c>
      <c r="D5" s="743" t="s">
        <v>593</v>
      </c>
      <c r="E5" s="744">
        <v>50113001</v>
      </c>
      <c r="F5" s="743" t="s">
        <v>609</v>
      </c>
      <c r="G5" s="742" t="s">
        <v>610</v>
      </c>
      <c r="H5" s="742">
        <v>100362</v>
      </c>
      <c r="I5" s="742">
        <v>362</v>
      </c>
      <c r="J5" s="742" t="s">
        <v>611</v>
      </c>
      <c r="K5" s="742" t="s">
        <v>612</v>
      </c>
      <c r="L5" s="745">
        <v>72.667500000000004</v>
      </c>
      <c r="M5" s="745">
        <v>4</v>
      </c>
      <c r="N5" s="746">
        <v>290.67</v>
      </c>
    </row>
    <row r="6" spans="1:14" ht="14.45" customHeight="1" x14ac:dyDescent="0.2">
      <c r="A6" s="747" t="s">
        <v>578</v>
      </c>
      <c r="B6" s="748" t="s">
        <v>579</v>
      </c>
      <c r="C6" s="749" t="s">
        <v>592</v>
      </c>
      <c r="D6" s="750" t="s">
        <v>593</v>
      </c>
      <c r="E6" s="751">
        <v>50113001</v>
      </c>
      <c r="F6" s="750" t="s">
        <v>609</v>
      </c>
      <c r="G6" s="749" t="s">
        <v>610</v>
      </c>
      <c r="H6" s="749">
        <v>845008</v>
      </c>
      <c r="I6" s="749">
        <v>107806</v>
      </c>
      <c r="J6" s="749" t="s">
        <v>613</v>
      </c>
      <c r="K6" s="749" t="s">
        <v>614</v>
      </c>
      <c r="L6" s="752">
        <v>66.273428571428596</v>
      </c>
      <c r="M6" s="752">
        <v>35</v>
      </c>
      <c r="N6" s="753">
        <v>2319.5700000000006</v>
      </c>
    </row>
    <row r="7" spans="1:14" ht="14.45" customHeight="1" x14ac:dyDescent="0.2">
      <c r="A7" s="747" t="s">
        <v>578</v>
      </c>
      <c r="B7" s="748" t="s">
        <v>579</v>
      </c>
      <c r="C7" s="749" t="s">
        <v>592</v>
      </c>
      <c r="D7" s="750" t="s">
        <v>593</v>
      </c>
      <c r="E7" s="751">
        <v>50113001</v>
      </c>
      <c r="F7" s="750" t="s">
        <v>609</v>
      </c>
      <c r="G7" s="749" t="s">
        <v>610</v>
      </c>
      <c r="H7" s="749">
        <v>153200</v>
      </c>
      <c r="I7" s="749">
        <v>53200</v>
      </c>
      <c r="J7" s="749" t="s">
        <v>615</v>
      </c>
      <c r="K7" s="749" t="s">
        <v>616</v>
      </c>
      <c r="L7" s="752">
        <v>52.360000000000021</v>
      </c>
      <c r="M7" s="752">
        <v>1</v>
      </c>
      <c r="N7" s="753">
        <v>52.360000000000021</v>
      </c>
    </row>
    <row r="8" spans="1:14" ht="14.45" customHeight="1" x14ac:dyDescent="0.2">
      <c r="A8" s="747" t="s">
        <v>578</v>
      </c>
      <c r="B8" s="748" t="s">
        <v>579</v>
      </c>
      <c r="C8" s="749" t="s">
        <v>592</v>
      </c>
      <c r="D8" s="750" t="s">
        <v>593</v>
      </c>
      <c r="E8" s="751">
        <v>50113001</v>
      </c>
      <c r="F8" s="750" t="s">
        <v>609</v>
      </c>
      <c r="G8" s="749" t="s">
        <v>617</v>
      </c>
      <c r="H8" s="749">
        <v>115378</v>
      </c>
      <c r="I8" s="749">
        <v>15378</v>
      </c>
      <c r="J8" s="749" t="s">
        <v>618</v>
      </c>
      <c r="K8" s="749" t="s">
        <v>619</v>
      </c>
      <c r="L8" s="752">
        <v>21.21</v>
      </c>
      <c r="M8" s="752">
        <v>1</v>
      </c>
      <c r="N8" s="753">
        <v>21.21</v>
      </c>
    </row>
    <row r="9" spans="1:14" ht="14.45" customHeight="1" x14ac:dyDescent="0.2">
      <c r="A9" s="747" t="s">
        <v>578</v>
      </c>
      <c r="B9" s="748" t="s">
        <v>579</v>
      </c>
      <c r="C9" s="749" t="s">
        <v>592</v>
      </c>
      <c r="D9" s="750" t="s">
        <v>593</v>
      </c>
      <c r="E9" s="751">
        <v>50113001</v>
      </c>
      <c r="F9" s="750" t="s">
        <v>609</v>
      </c>
      <c r="G9" s="749" t="s">
        <v>610</v>
      </c>
      <c r="H9" s="749">
        <v>176954</v>
      </c>
      <c r="I9" s="749">
        <v>176954</v>
      </c>
      <c r="J9" s="749" t="s">
        <v>620</v>
      </c>
      <c r="K9" s="749" t="s">
        <v>621</v>
      </c>
      <c r="L9" s="752">
        <v>95.12</v>
      </c>
      <c r="M9" s="752">
        <v>1</v>
      </c>
      <c r="N9" s="753">
        <v>95.12</v>
      </c>
    </row>
    <row r="10" spans="1:14" ht="14.45" customHeight="1" x14ac:dyDescent="0.2">
      <c r="A10" s="747" t="s">
        <v>578</v>
      </c>
      <c r="B10" s="748" t="s">
        <v>579</v>
      </c>
      <c r="C10" s="749" t="s">
        <v>592</v>
      </c>
      <c r="D10" s="750" t="s">
        <v>593</v>
      </c>
      <c r="E10" s="751">
        <v>50113001</v>
      </c>
      <c r="F10" s="750" t="s">
        <v>609</v>
      </c>
      <c r="G10" s="749" t="s">
        <v>610</v>
      </c>
      <c r="H10" s="749">
        <v>136505</v>
      </c>
      <c r="I10" s="749">
        <v>136505</v>
      </c>
      <c r="J10" s="749" t="s">
        <v>622</v>
      </c>
      <c r="K10" s="749" t="s">
        <v>623</v>
      </c>
      <c r="L10" s="752">
        <v>51.15</v>
      </c>
      <c r="M10" s="752">
        <v>1</v>
      </c>
      <c r="N10" s="753">
        <v>51.15</v>
      </c>
    </row>
    <row r="11" spans="1:14" ht="14.45" customHeight="1" x14ac:dyDescent="0.2">
      <c r="A11" s="747" t="s">
        <v>578</v>
      </c>
      <c r="B11" s="748" t="s">
        <v>579</v>
      </c>
      <c r="C11" s="749" t="s">
        <v>592</v>
      </c>
      <c r="D11" s="750" t="s">
        <v>593</v>
      </c>
      <c r="E11" s="751">
        <v>50113001</v>
      </c>
      <c r="F11" s="750" t="s">
        <v>609</v>
      </c>
      <c r="G11" s="749" t="s">
        <v>610</v>
      </c>
      <c r="H11" s="749">
        <v>167547</v>
      </c>
      <c r="I11" s="749">
        <v>67547</v>
      </c>
      <c r="J11" s="749" t="s">
        <v>624</v>
      </c>
      <c r="K11" s="749" t="s">
        <v>625</v>
      </c>
      <c r="L11" s="752">
        <v>47.11999999999999</v>
      </c>
      <c r="M11" s="752">
        <v>5</v>
      </c>
      <c r="N11" s="753">
        <v>235.59999999999997</v>
      </c>
    </row>
    <row r="12" spans="1:14" ht="14.45" customHeight="1" x14ac:dyDescent="0.2">
      <c r="A12" s="747" t="s">
        <v>578</v>
      </c>
      <c r="B12" s="748" t="s">
        <v>579</v>
      </c>
      <c r="C12" s="749" t="s">
        <v>592</v>
      </c>
      <c r="D12" s="750" t="s">
        <v>593</v>
      </c>
      <c r="E12" s="751">
        <v>50113001</v>
      </c>
      <c r="F12" s="750" t="s">
        <v>609</v>
      </c>
      <c r="G12" s="749" t="s">
        <v>617</v>
      </c>
      <c r="H12" s="749">
        <v>127260</v>
      </c>
      <c r="I12" s="749">
        <v>127260</v>
      </c>
      <c r="J12" s="749" t="s">
        <v>626</v>
      </c>
      <c r="K12" s="749" t="s">
        <v>627</v>
      </c>
      <c r="L12" s="752">
        <v>16.200000000000003</v>
      </c>
      <c r="M12" s="752">
        <v>1</v>
      </c>
      <c r="N12" s="753">
        <v>16.200000000000003</v>
      </c>
    </row>
    <row r="13" spans="1:14" ht="14.45" customHeight="1" x14ac:dyDescent="0.2">
      <c r="A13" s="747" t="s">
        <v>578</v>
      </c>
      <c r="B13" s="748" t="s">
        <v>579</v>
      </c>
      <c r="C13" s="749" t="s">
        <v>592</v>
      </c>
      <c r="D13" s="750" t="s">
        <v>593</v>
      </c>
      <c r="E13" s="751">
        <v>50113001</v>
      </c>
      <c r="F13" s="750" t="s">
        <v>609</v>
      </c>
      <c r="G13" s="749" t="s">
        <v>610</v>
      </c>
      <c r="H13" s="749">
        <v>207931</v>
      </c>
      <c r="I13" s="749">
        <v>207931</v>
      </c>
      <c r="J13" s="749" t="s">
        <v>628</v>
      </c>
      <c r="K13" s="749" t="s">
        <v>629</v>
      </c>
      <c r="L13" s="752">
        <v>26.880000000000003</v>
      </c>
      <c r="M13" s="752">
        <v>1</v>
      </c>
      <c r="N13" s="753">
        <v>26.880000000000003</v>
      </c>
    </row>
    <row r="14" spans="1:14" ht="14.45" customHeight="1" x14ac:dyDescent="0.2">
      <c r="A14" s="747" t="s">
        <v>578</v>
      </c>
      <c r="B14" s="748" t="s">
        <v>579</v>
      </c>
      <c r="C14" s="749" t="s">
        <v>592</v>
      </c>
      <c r="D14" s="750" t="s">
        <v>593</v>
      </c>
      <c r="E14" s="751">
        <v>50113001</v>
      </c>
      <c r="F14" s="750" t="s">
        <v>609</v>
      </c>
      <c r="G14" s="749" t="s">
        <v>610</v>
      </c>
      <c r="H14" s="749">
        <v>847713</v>
      </c>
      <c r="I14" s="749">
        <v>125526</v>
      </c>
      <c r="J14" s="749" t="s">
        <v>630</v>
      </c>
      <c r="K14" s="749" t="s">
        <v>631</v>
      </c>
      <c r="L14" s="752">
        <v>112.83999999999999</v>
      </c>
      <c r="M14" s="752">
        <v>2</v>
      </c>
      <c r="N14" s="753">
        <v>225.67999999999998</v>
      </c>
    </row>
    <row r="15" spans="1:14" ht="14.45" customHeight="1" x14ac:dyDescent="0.2">
      <c r="A15" s="747" t="s">
        <v>578</v>
      </c>
      <c r="B15" s="748" t="s">
        <v>579</v>
      </c>
      <c r="C15" s="749" t="s">
        <v>592</v>
      </c>
      <c r="D15" s="750" t="s">
        <v>593</v>
      </c>
      <c r="E15" s="751">
        <v>50113001</v>
      </c>
      <c r="F15" s="750" t="s">
        <v>609</v>
      </c>
      <c r="G15" s="749" t="s">
        <v>610</v>
      </c>
      <c r="H15" s="749">
        <v>208456</v>
      </c>
      <c r="I15" s="749">
        <v>208456</v>
      </c>
      <c r="J15" s="749" t="s">
        <v>632</v>
      </c>
      <c r="K15" s="749" t="s">
        <v>633</v>
      </c>
      <c r="L15" s="752">
        <v>738.54</v>
      </c>
      <c r="M15" s="752">
        <v>0.05</v>
      </c>
      <c r="N15" s="753">
        <v>36.927</v>
      </c>
    </row>
    <row r="16" spans="1:14" ht="14.45" customHeight="1" x14ac:dyDescent="0.2">
      <c r="A16" s="747" t="s">
        <v>578</v>
      </c>
      <c r="B16" s="748" t="s">
        <v>579</v>
      </c>
      <c r="C16" s="749" t="s">
        <v>592</v>
      </c>
      <c r="D16" s="750" t="s">
        <v>593</v>
      </c>
      <c r="E16" s="751">
        <v>50113001</v>
      </c>
      <c r="F16" s="750" t="s">
        <v>609</v>
      </c>
      <c r="G16" s="749" t="s">
        <v>610</v>
      </c>
      <c r="H16" s="749">
        <v>173389</v>
      </c>
      <c r="I16" s="749">
        <v>173389</v>
      </c>
      <c r="J16" s="749" t="s">
        <v>634</v>
      </c>
      <c r="K16" s="749" t="s">
        <v>635</v>
      </c>
      <c r="L16" s="752">
        <v>753.27999999999986</v>
      </c>
      <c r="M16" s="752">
        <v>3.5</v>
      </c>
      <c r="N16" s="753">
        <v>2636.4799999999996</v>
      </c>
    </row>
    <row r="17" spans="1:14" ht="14.45" customHeight="1" x14ac:dyDescent="0.2">
      <c r="A17" s="747" t="s">
        <v>578</v>
      </c>
      <c r="B17" s="748" t="s">
        <v>579</v>
      </c>
      <c r="C17" s="749" t="s">
        <v>592</v>
      </c>
      <c r="D17" s="750" t="s">
        <v>593</v>
      </c>
      <c r="E17" s="751">
        <v>50113001</v>
      </c>
      <c r="F17" s="750" t="s">
        <v>609</v>
      </c>
      <c r="G17" s="749" t="s">
        <v>610</v>
      </c>
      <c r="H17" s="749">
        <v>100392</v>
      </c>
      <c r="I17" s="749">
        <v>392</v>
      </c>
      <c r="J17" s="749" t="s">
        <v>636</v>
      </c>
      <c r="K17" s="749" t="s">
        <v>637</v>
      </c>
      <c r="L17" s="752">
        <v>57.590000000000011</v>
      </c>
      <c r="M17" s="752">
        <v>1</v>
      </c>
      <c r="N17" s="753">
        <v>57.590000000000011</v>
      </c>
    </row>
    <row r="18" spans="1:14" ht="14.45" customHeight="1" x14ac:dyDescent="0.2">
      <c r="A18" s="747" t="s">
        <v>578</v>
      </c>
      <c r="B18" s="748" t="s">
        <v>579</v>
      </c>
      <c r="C18" s="749" t="s">
        <v>592</v>
      </c>
      <c r="D18" s="750" t="s">
        <v>593</v>
      </c>
      <c r="E18" s="751">
        <v>50113001</v>
      </c>
      <c r="F18" s="750" t="s">
        <v>609</v>
      </c>
      <c r="G18" s="749" t="s">
        <v>610</v>
      </c>
      <c r="H18" s="749">
        <v>112891</v>
      </c>
      <c r="I18" s="749">
        <v>12891</v>
      </c>
      <c r="J18" s="749" t="s">
        <v>638</v>
      </c>
      <c r="K18" s="749" t="s">
        <v>639</v>
      </c>
      <c r="L18" s="752">
        <v>58.290000000000013</v>
      </c>
      <c r="M18" s="752">
        <v>2</v>
      </c>
      <c r="N18" s="753">
        <v>116.58000000000003</v>
      </c>
    </row>
    <row r="19" spans="1:14" ht="14.45" customHeight="1" x14ac:dyDescent="0.2">
      <c r="A19" s="747" t="s">
        <v>578</v>
      </c>
      <c r="B19" s="748" t="s">
        <v>579</v>
      </c>
      <c r="C19" s="749" t="s">
        <v>592</v>
      </c>
      <c r="D19" s="750" t="s">
        <v>593</v>
      </c>
      <c r="E19" s="751">
        <v>50113001</v>
      </c>
      <c r="F19" s="750" t="s">
        <v>609</v>
      </c>
      <c r="G19" s="749" t="s">
        <v>610</v>
      </c>
      <c r="H19" s="749">
        <v>112892</v>
      </c>
      <c r="I19" s="749">
        <v>12892</v>
      </c>
      <c r="J19" s="749" t="s">
        <v>638</v>
      </c>
      <c r="K19" s="749" t="s">
        <v>640</v>
      </c>
      <c r="L19" s="752">
        <v>104.28750000000001</v>
      </c>
      <c r="M19" s="752">
        <v>4</v>
      </c>
      <c r="N19" s="753">
        <v>417.15000000000003</v>
      </c>
    </row>
    <row r="20" spans="1:14" ht="14.45" customHeight="1" x14ac:dyDescent="0.2">
      <c r="A20" s="747" t="s">
        <v>578</v>
      </c>
      <c r="B20" s="748" t="s">
        <v>579</v>
      </c>
      <c r="C20" s="749" t="s">
        <v>592</v>
      </c>
      <c r="D20" s="750" t="s">
        <v>593</v>
      </c>
      <c r="E20" s="751">
        <v>50113001</v>
      </c>
      <c r="F20" s="750" t="s">
        <v>609</v>
      </c>
      <c r="G20" s="749" t="s">
        <v>610</v>
      </c>
      <c r="H20" s="749">
        <v>993603</v>
      </c>
      <c r="I20" s="749">
        <v>0</v>
      </c>
      <c r="J20" s="749" t="s">
        <v>641</v>
      </c>
      <c r="K20" s="749" t="s">
        <v>580</v>
      </c>
      <c r="L20" s="752">
        <v>178.35333002934203</v>
      </c>
      <c r="M20" s="752">
        <v>6</v>
      </c>
      <c r="N20" s="753">
        <v>1070.1199801760522</v>
      </c>
    </row>
    <row r="21" spans="1:14" ht="14.45" customHeight="1" x14ac:dyDescent="0.2">
      <c r="A21" s="747" t="s">
        <v>578</v>
      </c>
      <c r="B21" s="748" t="s">
        <v>579</v>
      </c>
      <c r="C21" s="749" t="s">
        <v>592</v>
      </c>
      <c r="D21" s="750" t="s">
        <v>593</v>
      </c>
      <c r="E21" s="751">
        <v>50113001</v>
      </c>
      <c r="F21" s="750" t="s">
        <v>609</v>
      </c>
      <c r="G21" s="749" t="s">
        <v>610</v>
      </c>
      <c r="H21" s="749">
        <v>196620</v>
      </c>
      <c r="I21" s="749">
        <v>96620</v>
      </c>
      <c r="J21" s="749" t="s">
        <v>642</v>
      </c>
      <c r="K21" s="749" t="s">
        <v>643</v>
      </c>
      <c r="L21" s="752">
        <v>185.82000000000002</v>
      </c>
      <c r="M21" s="752">
        <v>3</v>
      </c>
      <c r="N21" s="753">
        <v>557.46</v>
      </c>
    </row>
    <row r="22" spans="1:14" ht="14.45" customHeight="1" x14ac:dyDescent="0.2">
      <c r="A22" s="747" t="s">
        <v>578</v>
      </c>
      <c r="B22" s="748" t="s">
        <v>579</v>
      </c>
      <c r="C22" s="749" t="s">
        <v>592</v>
      </c>
      <c r="D22" s="750" t="s">
        <v>593</v>
      </c>
      <c r="E22" s="751">
        <v>50113001</v>
      </c>
      <c r="F22" s="750" t="s">
        <v>609</v>
      </c>
      <c r="G22" s="749" t="s">
        <v>580</v>
      </c>
      <c r="H22" s="749">
        <v>241307</v>
      </c>
      <c r="I22" s="749">
        <v>241307</v>
      </c>
      <c r="J22" s="749" t="s">
        <v>644</v>
      </c>
      <c r="K22" s="749" t="s">
        <v>645</v>
      </c>
      <c r="L22" s="752">
        <v>92.399999999999991</v>
      </c>
      <c r="M22" s="752">
        <v>2</v>
      </c>
      <c r="N22" s="753">
        <v>184.79999999999998</v>
      </c>
    </row>
    <row r="23" spans="1:14" ht="14.45" customHeight="1" x14ac:dyDescent="0.2">
      <c r="A23" s="747" t="s">
        <v>578</v>
      </c>
      <c r="B23" s="748" t="s">
        <v>579</v>
      </c>
      <c r="C23" s="749" t="s">
        <v>592</v>
      </c>
      <c r="D23" s="750" t="s">
        <v>593</v>
      </c>
      <c r="E23" s="751">
        <v>50113001</v>
      </c>
      <c r="F23" s="750" t="s">
        <v>609</v>
      </c>
      <c r="G23" s="749" t="s">
        <v>610</v>
      </c>
      <c r="H23" s="749">
        <v>203954</v>
      </c>
      <c r="I23" s="749">
        <v>203954</v>
      </c>
      <c r="J23" s="749" t="s">
        <v>644</v>
      </c>
      <c r="K23" s="749" t="s">
        <v>645</v>
      </c>
      <c r="L23" s="752">
        <v>92.355000000000004</v>
      </c>
      <c r="M23" s="752">
        <v>8</v>
      </c>
      <c r="N23" s="753">
        <v>738.84</v>
      </c>
    </row>
    <row r="24" spans="1:14" ht="14.45" customHeight="1" x14ac:dyDescent="0.2">
      <c r="A24" s="747" t="s">
        <v>578</v>
      </c>
      <c r="B24" s="748" t="s">
        <v>579</v>
      </c>
      <c r="C24" s="749" t="s">
        <v>592</v>
      </c>
      <c r="D24" s="750" t="s">
        <v>593</v>
      </c>
      <c r="E24" s="751">
        <v>50113001</v>
      </c>
      <c r="F24" s="750" t="s">
        <v>609</v>
      </c>
      <c r="G24" s="749" t="s">
        <v>580</v>
      </c>
      <c r="H24" s="749">
        <v>158692</v>
      </c>
      <c r="I24" s="749">
        <v>158692</v>
      </c>
      <c r="J24" s="749" t="s">
        <v>646</v>
      </c>
      <c r="K24" s="749" t="s">
        <v>647</v>
      </c>
      <c r="L24" s="752">
        <v>26.149999999999995</v>
      </c>
      <c r="M24" s="752">
        <v>1</v>
      </c>
      <c r="N24" s="753">
        <v>26.149999999999995</v>
      </c>
    </row>
    <row r="25" spans="1:14" ht="14.45" customHeight="1" x14ac:dyDescent="0.2">
      <c r="A25" s="747" t="s">
        <v>578</v>
      </c>
      <c r="B25" s="748" t="s">
        <v>579</v>
      </c>
      <c r="C25" s="749" t="s">
        <v>592</v>
      </c>
      <c r="D25" s="750" t="s">
        <v>593</v>
      </c>
      <c r="E25" s="751">
        <v>50113001</v>
      </c>
      <c r="F25" s="750" t="s">
        <v>609</v>
      </c>
      <c r="G25" s="749" t="s">
        <v>610</v>
      </c>
      <c r="H25" s="749">
        <v>185625</v>
      </c>
      <c r="I25" s="749">
        <v>185625</v>
      </c>
      <c r="J25" s="749" t="s">
        <v>648</v>
      </c>
      <c r="K25" s="749" t="s">
        <v>649</v>
      </c>
      <c r="L25" s="752">
        <v>51.37</v>
      </c>
      <c r="M25" s="752">
        <v>3</v>
      </c>
      <c r="N25" s="753">
        <v>154.10999999999999</v>
      </c>
    </row>
    <row r="26" spans="1:14" ht="14.45" customHeight="1" x14ac:dyDescent="0.2">
      <c r="A26" s="747" t="s">
        <v>578</v>
      </c>
      <c r="B26" s="748" t="s">
        <v>579</v>
      </c>
      <c r="C26" s="749" t="s">
        <v>592</v>
      </c>
      <c r="D26" s="750" t="s">
        <v>593</v>
      </c>
      <c r="E26" s="751">
        <v>50113001</v>
      </c>
      <c r="F26" s="750" t="s">
        <v>609</v>
      </c>
      <c r="G26" s="749" t="s">
        <v>610</v>
      </c>
      <c r="H26" s="749">
        <v>234194</v>
      </c>
      <c r="I26" s="749">
        <v>234194</v>
      </c>
      <c r="J26" s="749" t="s">
        <v>648</v>
      </c>
      <c r="K26" s="749" t="s">
        <v>650</v>
      </c>
      <c r="L26" s="752">
        <v>114.77</v>
      </c>
      <c r="M26" s="752">
        <v>1</v>
      </c>
      <c r="N26" s="753">
        <v>114.77</v>
      </c>
    </row>
    <row r="27" spans="1:14" ht="14.45" customHeight="1" x14ac:dyDescent="0.2">
      <c r="A27" s="747" t="s">
        <v>578</v>
      </c>
      <c r="B27" s="748" t="s">
        <v>579</v>
      </c>
      <c r="C27" s="749" t="s">
        <v>592</v>
      </c>
      <c r="D27" s="750" t="s">
        <v>593</v>
      </c>
      <c r="E27" s="751">
        <v>50113001</v>
      </c>
      <c r="F27" s="750" t="s">
        <v>609</v>
      </c>
      <c r="G27" s="749" t="s">
        <v>610</v>
      </c>
      <c r="H27" s="749">
        <v>199466</v>
      </c>
      <c r="I27" s="749">
        <v>199466</v>
      </c>
      <c r="J27" s="749" t="s">
        <v>651</v>
      </c>
      <c r="K27" s="749" t="s">
        <v>652</v>
      </c>
      <c r="L27" s="752">
        <v>112.37999999999997</v>
      </c>
      <c r="M27" s="752">
        <v>1</v>
      </c>
      <c r="N27" s="753">
        <v>112.37999999999997</v>
      </c>
    </row>
    <row r="28" spans="1:14" ht="14.45" customHeight="1" x14ac:dyDescent="0.2">
      <c r="A28" s="747" t="s">
        <v>578</v>
      </c>
      <c r="B28" s="748" t="s">
        <v>579</v>
      </c>
      <c r="C28" s="749" t="s">
        <v>592</v>
      </c>
      <c r="D28" s="750" t="s">
        <v>593</v>
      </c>
      <c r="E28" s="751">
        <v>50113001</v>
      </c>
      <c r="F28" s="750" t="s">
        <v>609</v>
      </c>
      <c r="G28" s="749" t="s">
        <v>610</v>
      </c>
      <c r="H28" s="749">
        <v>100409</v>
      </c>
      <c r="I28" s="749">
        <v>409</v>
      </c>
      <c r="J28" s="749" t="s">
        <v>653</v>
      </c>
      <c r="K28" s="749" t="s">
        <v>654</v>
      </c>
      <c r="L28" s="752">
        <v>79.75</v>
      </c>
      <c r="M28" s="752">
        <v>1</v>
      </c>
      <c r="N28" s="753">
        <v>79.75</v>
      </c>
    </row>
    <row r="29" spans="1:14" ht="14.45" customHeight="1" x14ac:dyDescent="0.2">
      <c r="A29" s="747" t="s">
        <v>578</v>
      </c>
      <c r="B29" s="748" t="s">
        <v>579</v>
      </c>
      <c r="C29" s="749" t="s">
        <v>592</v>
      </c>
      <c r="D29" s="750" t="s">
        <v>593</v>
      </c>
      <c r="E29" s="751">
        <v>50113001</v>
      </c>
      <c r="F29" s="750" t="s">
        <v>609</v>
      </c>
      <c r="G29" s="749" t="s">
        <v>610</v>
      </c>
      <c r="H29" s="749">
        <v>841498</v>
      </c>
      <c r="I29" s="749">
        <v>31951</v>
      </c>
      <c r="J29" s="749" t="s">
        <v>655</v>
      </c>
      <c r="K29" s="749" t="s">
        <v>656</v>
      </c>
      <c r="L29" s="752">
        <v>51.76</v>
      </c>
      <c r="M29" s="752">
        <v>1</v>
      </c>
      <c r="N29" s="753">
        <v>51.76</v>
      </c>
    </row>
    <row r="30" spans="1:14" ht="14.45" customHeight="1" x14ac:dyDescent="0.2">
      <c r="A30" s="747" t="s">
        <v>578</v>
      </c>
      <c r="B30" s="748" t="s">
        <v>579</v>
      </c>
      <c r="C30" s="749" t="s">
        <v>592</v>
      </c>
      <c r="D30" s="750" t="s">
        <v>593</v>
      </c>
      <c r="E30" s="751">
        <v>50113001</v>
      </c>
      <c r="F30" s="750" t="s">
        <v>609</v>
      </c>
      <c r="G30" s="749" t="s">
        <v>617</v>
      </c>
      <c r="H30" s="749">
        <v>110252</v>
      </c>
      <c r="I30" s="749">
        <v>10252</v>
      </c>
      <c r="J30" s="749" t="s">
        <v>657</v>
      </c>
      <c r="K30" s="749" t="s">
        <v>658</v>
      </c>
      <c r="L30" s="752">
        <v>70.400000000000006</v>
      </c>
      <c r="M30" s="752">
        <v>10</v>
      </c>
      <c r="N30" s="753">
        <v>704</v>
      </c>
    </row>
    <row r="31" spans="1:14" ht="14.45" customHeight="1" x14ac:dyDescent="0.2">
      <c r="A31" s="747" t="s">
        <v>578</v>
      </c>
      <c r="B31" s="748" t="s">
        <v>579</v>
      </c>
      <c r="C31" s="749" t="s">
        <v>592</v>
      </c>
      <c r="D31" s="750" t="s">
        <v>593</v>
      </c>
      <c r="E31" s="751">
        <v>50113001</v>
      </c>
      <c r="F31" s="750" t="s">
        <v>609</v>
      </c>
      <c r="G31" s="749" t="s">
        <v>610</v>
      </c>
      <c r="H31" s="749">
        <v>238142</v>
      </c>
      <c r="I31" s="749">
        <v>238142</v>
      </c>
      <c r="J31" s="749" t="s">
        <v>659</v>
      </c>
      <c r="K31" s="749" t="s">
        <v>660</v>
      </c>
      <c r="L31" s="752">
        <v>58.840000000000011</v>
      </c>
      <c r="M31" s="752">
        <v>1</v>
      </c>
      <c r="N31" s="753">
        <v>58.840000000000011</v>
      </c>
    </row>
    <row r="32" spans="1:14" ht="14.45" customHeight="1" x14ac:dyDescent="0.2">
      <c r="A32" s="747" t="s">
        <v>578</v>
      </c>
      <c r="B32" s="748" t="s">
        <v>579</v>
      </c>
      <c r="C32" s="749" t="s">
        <v>592</v>
      </c>
      <c r="D32" s="750" t="s">
        <v>593</v>
      </c>
      <c r="E32" s="751">
        <v>50113001</v>
      </c>
      <c r="F32" s="750" t="s">
        <v>609</v>
      </c>
      <c r="G32" s="749" t="s">
        <v>610</v>
      </c>
      <c r="H32" s="749">
        <v>230409</v>
      </c>
      <c r="I32" s="749">
        <v>230409</v>
      </c>
      <c r="J32" s="749" t="s">
        <v>661</v>
      </c>
      <c r="K32" s="749" t="s">
        <v>662</v>
      </c>
      <c r="L32" s="752">
        <v>19.82</v>
      </c>
      <c r="M32" s="752">
        <v>4</v>
      </c>
      <c r="N32" s="753">
        <v>79.28</v>
      </c>
    </row>
    <row r="33" spans="1:14" ht="14.45" customHeight="1" x14ac:dyDescent="0.2">
      <c r="A33" s="747" t="s">
        <v>578</v>
      </c>
      <c r="B33" s="748" t="s">
        <v>579</v>
      </c>
      <c r="C33" s="749" t="s">
        <v>592</v>
      </c>
      <c r="D33" s="750" t="s">
        <v>593</v>
      </c>
      <c r="E33" s="751">
        <v>50113001</v>
      </c>
      <c r="F33" s="750" t="s">
        <v>609</v>
      </c>
      <c r="G33" s="749" t="s">
        <v>610</v>
      </c>
      <c r="H33" s="749">
        <v>207940</v>
      </c>
      <c r="I33" s="749">
        <v>207940</v>
      </c>
      <c r="J33" s="749" t="s">
        <v>663</v>
      </c>
      <c r="K33" s="749" t="s">
        <v>664</v>
      </c>
      <c r="L33" s="752">
        <v>73.150000000000006</v>
      </c>
      <c r="M33" s="752">
        <v>4</v>
      </c>
      <c r="N33" s="753">
        <v>292.60000000000002</v>
      </c>
    </row>
    <row r="34" spans="1:14" ht="14.45" customHeight="1" x14ac:dyDescent="0.2">
      <c r="A34" s="747" t="s">
        <v>578</v>
      </c>
      <c r="B34" s="748" t="s">
        <v>579</v>
      </c>
      <c r="C34" s="749" t="s">
        <v>592</v>
      </c>
      <c r="D34" s="750" t="s">
        <v>593</v>
      </c>
      <c r="E34" s="751">
        <v>50113001</v>
      </c>
      <c r="F34" s="750" t="s">
        <v>609</v>
      </c>
      <c r="G34" s="749" t="s">
        <v>617</v>
      </c>
      <c r="H34" s="749">
        <v>214435</v>
      </c>
      <c r="I34" s="749">
        <v>214435</v>
      </c>
      <c r="J34" s="749" t="s">
        <v>665</v>
      </c>
      <c r="K34" s="749" t="s">
        <v>666</v>
      </c>
      <c r="L34" s="752">
        <v>42.915882352941182</v>
      </c>
      <c r="M34" s="752">
        <v>17</v>
      </c>
      <c r="N34" s="753">
        <v>729.57</v>
      </c>
    </row>
    <row r="35" spans="1:14" ht="14.45" customHeight="1" x14ac:dyDescent="0.2">
      <c r="A35" s="747" t="s">
        <v>578</v>
      </c>
      <c r="B35" s="748" t="s">
        <v>579</v>
      </c>
      <c r="C35" s="749" t="s">
        <v>592</v>
      </c>
      <c r="D35" s="750" t="s">
        <v>593</v>
      </c>
      <c r="E35" s="751">
        <v>50113001</v>
      </c>
      <c r="F35" s="750" t="s">
        <v>609</v>
      </c>
      <c r="G35" s="749" t="s">
        <v>617</v>
      </c>
      <c r="H35" s="749">
        <v>214427</v>
      </c>
      <c r="I35" s="749">
        <v>214427</v>
      </c>
      <c r="J35" s="749" t="s">
        <v>667</v>
      </c>
      <c r="K35" s="749" t="s">
        <v>668</v>
      </c>
      <c r="L35" s="752">
        <v>16.577999999999996</v>
      </c>
      <c r="M35" s="752">
        <v>10</v>
      </c>
      <c r="N35" s="753">
        <v>165.77999999999997</v>
      </c>
    </row>
    <row r="36" spans="1:14" ht="14.45" customHeight="1" x14ac:dyDescent="0.2">
      <c r="A36" s="747" t="s">
        <v>578</v>
      </c>
      <c r="B36" s="748" t="s">
        <v>579</v>
      </c>
      <c r="C36" s="749" t="s">
        <v>592</v>
      </c>
      <c r="D36" s="750" t="s">
        <v>593</v>
      </c>
      <c r="E36" s="751">
        <v>50113001</v>
      </c>
      <c r="F36" s="750" t="s">
        <v>609</v>
      </c>
      <c r="G36" s="749" t="s">
        <v>610</v>
      </c>
      <c r="H36" s="749">
        <v>193104</v>
      </c>
      <c r="I36" s="749">
        <v>93104</v>
      </c>
      <c r="J36" s="749" t="s">
        <v>669</v>
      </c>
      <c r="K36" s="749" t="s">
        <v>670</v>
      </c>
      <c r="L36" s="752">
        <v>47.295000000000002</v>
      </c>
      <c r="M36" s="752">
        <v>2</v>
      </c>
      <c r="N36" s="753">
        <v>94.59</v>
      </c>
    </row>
    <row r="37" spans="1:14" ht="14.45" customHeight="1" x14ac:dyDescent="0.2">
      <c r="A37" s="747" t="s">
        <v>578</v>
      </c>
      <c r="B37" s="748" t="s">
        <v>579</v>
      </c>
      <c r="C37" s="749" t="s">
        <v>592</v>
      </c>
      <c r="D37" s="750" t="s">
        <v>593</v>
      </c>
      <c r="E37" s="751">
        <v>50113001</v>
      </c>
      <c r="F37" s="750" t="s">
        <v>609</v>
      </c>
      <c r="G37" s="749" t="s">
        <v>617</v>
      </c>
      <c r="H37" s="749">
        <v>144997</v>
      </c>
      <c r="I37" s="749">
        <v>44997</v>
      </c>
      <c r="J37" s="749" t="s">
        <v>671</v>
      </c>
      <c r="K37" s="749" t="s">
        <v>672</v>
      </c>
      <c r="L37" s="752">
        <v>237.26</v>
      </c>
      <c r="M37" s="752">
        <v>1</v>
      </c>
      <c r="N37" s="753">
        <v>237.26</v>
      </c>
    </row>
    <row r="38" spans="1:14" ht="14.45" customHeight="1" x14ac:dyDescent="0.2">
      <c r="A38" s="747" t="s">
        <v>578</v>
      </c>
      <c r="B38" s="748" t="s">
        <v>579</v>
      </c>
      <c r="C38" s="749" t="s">
        <v>592</v>
      </c>
      <c r="D38" s="750" t="s">
        <v>593</v>
      </c>
      <c r="E38" s="751">
        <v>50113001</v>
      </c>
      <c r="F38" s="750" t="s">
        <v>609</v>
      </c>
      <c r="G38" s="749" t="s">
        <v>617</v>
      </c>
      <c r="H38" s="749">
        <v>190044</v>
      </c>
      <c r="I38" s="749">
        <v>90044</v>
      </c>
      <c r="J38" s="749" t="s">
        <v>673</v>
      </c>
      <c r="K38" s="749" t="s">
        <v>674</v>
      </c>
      <c r="L38" s="752">
        <v>28.495625000000004</v>
      </c>
      <c r="M38" s="752">
        <v>16</v>
      </c>
      <c r="N38" s="753">
        <v>455.93000000000006</v>
      </c>
    </row>
    <row r="39" spans="1:14" ht="14.45" customHeight="1" x14ac:dyDescent="0.2">
      <c r="A39" s="747" t="s">
        <v>578</v>
      </c>
      <c r="B39" s="748" t="s">
        <v>579</v>
      </c>
      <c r="C39" s="749" t="s">
        <v>592</v>
      </c>
      <c r="D39" s="750" t="s">
        <v>593</v>
      </c>
      <c r="E39" s="751">
        <v>50113001</v>
      </c>
      <c r="F39" s="750" t="s">
        <v>609</v>
      </c>
      <c r="G39" s="749" t="s">
        <v>610</v>
      </c>
      <c r="H39" s="749">
        <v>197522</v>
      </c>
      <c r="I39" s="749">
        <v>97522</v>
      </c>
      <c r="J39" s="749" t="s">
        <v>675</v>
      </c>
      <c r="K39" s="749" t="s">
        <v>676</v>
      </c>
      <c r="L39" s="752">
        <v>159.13</v>
      </c>
      <c r="M39" s="752">
        <v>2</v>
      </c>
      <c r="N39" s="753">
        <v>318.26</v>
      </c>
    </row>
    <row r="40" spans="1:14" ht="14.45" customHeight="1" x14ac:dyDescent="0.2">
      <c r="A40" s="747" t="s">
        <v>578</v>
      </c>
      <c r="B40" s="748" t="s">
        <v>579</v>
      </c>
      <c r="C40" s="749" t="s">
        <v>592</v>
      </c>
      <c r="D40" s="750" t="s">
        <v>593</v>
      </c>
      <c r="E40" s="751">
        <v>50113001</v>
      </c>
      <c r="F40" s="750" t="s">
        <v>609</v>
      </c>
      <c r="G40" s="749" t="s">
        <v>610</v>
      </c>
      <c r="H40" s="749">
        <v>184090</v>
      </c>
      <c r="I40" s="749">
        <v>84090</v>
      </c>
      <c r="J40" s="749" t="s">
        <v>677</v>
      </c>
      <c r="K40" s="749" t="s">
        <v>678</v>
      </c>
      <c r="L40" s="752">
        <v>59.970666666666652</v>
      </c>
      <c r="M40" s="752">
        <v>15</v>
      </c>
      <c r="N40" s="753">
        <v>899.55999999999983</v>
      </c>
    </row>
    <row r="41" spans="1:14" ht="14.45" customHeight="1" x14ac:dyDescent="0.2">
      <c r="A41" s="747" t="s">
        <v>578</v>
      </c>
      <c r="B41" s="748" t="s">
        <v>579</v>
      </c>
      <c r="C41" s="749" t="s">
        <v>592</v>
      </c>
      <c r="D41" s="750" t="s">
        <v>593</v>
      </c>
      <c r="E41" s="751">
        <v>50113001</v>
      </c>
      <c r="F41" s="750" t="s">
        <v>609</v>
      </c>
      <c r="G41" s="749" t="s">
        <v>610</v>
      </c>
      <c r="H41" s="749">
        <v>501994</v>
      </c>
      <c r="I41" s="749">
        <v>0</v>
      </c>
      <c r="J41" s="749" t="s">
        <v>679</v>
      </c>
      <c r="K41" s="749" t="s">
        <v>680</v>
      </c>
      <c r="L41" s="752">
        <v>264.92399999999998</v>
      </c>
      <c r="M41" s="752">
        <v>4</v>
      </c>
      <c r="N41" s="753">
        <v>1059.6959999999999</v>
      </c>
    </row>
    <row r="42" spans="1:14" ht="14.45" customHeight="1" x14ac:dyDescent="0.2">
      <c r="A42" s="747" t="s">
        <v>578</v>
      </c>
      <c r="B42" s="748" t="s">
        <v>579</v>
      </c>
      <c r="C42" s="749" t="s">
        <v>592</v>
      </c>
      <c r="D42" s="750" t="s">
        <v>593</v>
      </c>
      <c r="E42" s="751">
        <v>50113001</v>
      </c>
      <c r="F42" s="750" t="s">
        <v>609</v>
      </c>
      <c r="G42" s="749" t="s">
        <v>610</v>
      </c>
      <c r="H42" s="749">
        <v>230420</v>
      </c>
      <c r="I42" s="749">
        <v>230420</v>
      </c>
      <c r="J42" s="749" t="s">
        <v>681</v>
      </c>
      <c r="K42" s="749" t="s">
        <v>682</v>
      </c>
      <c r="L42" s="752">
        <v>77.024444444444441</v>
      </c>
      <c r="M42" s="752">
        <v>9</v>
      </c>
      <c r="N42" s="753">
        <v>693.21999999999991</v>
      </c>
    </row>
    <row r="43" spans="1:14" ht="14.45" customHeight="1" x14ac:dyDescent="0.2">
      <c r="A43" s="747" t="s">
        <v>578</v>
      </c>
      <c r="B43" s="748" t="s">
        <v>579</v>
      </c>
      <c r="C43" s="749" t="s">
        <v>592</v>
      </c>
      <c r="D43" s="750" t="s">
        <v>593</v>
      </c>
      <c r="E43" s="751">
        <v>50113001</v>
      </c>
      <c r="F43" s="750" t="s">
        <v>609</v>
      </c>
      <c r="G43" s="749" t="s">
        <v>610</v>
      </c>
      <c r="H43" s="749">
        <v>102478</v>
      </c>
      <c r="I43" s="749">
        <v>2478</v>
      </c>
      <c r="J43" s="749" t="s">
        <v>681</v>
      </c>
      <c r="K43" s="749" t="s">
        <v>682</v>
      </c>
      <c r="L43" s="752">
        <v>77.079999999999984</v>
      </c>
      <c r="M43" s="752">
        <v>2</v>
      </c>
      <c r="N43" s="753">
        <v>154.15999999999997</v>
      </c>
    </row>
    <row r="44" spans="1:14" ht="14.45" customHeight="1" x14ac:dyDescent="0.2">
      <c r="A44" s="747" t="s">
        <v>578</v>
      </c>
      <c r="B44" s="748" t="s">
        <v>579</v>
      </c>
      <c r="C44" s="749" t="s">
        <v>592</v>
      </c>
      <c r="D44" s="750" t="s">
        <v>593</v>
      </c>
      <c r="E44" s="751">
        <v>50113001</v>
      </c>
      <c r="F44" s="750" t="s">
        <v>609</v>
      </c>
      <c r="G44" s="749" t="s">
        <v>610</v>
      </c>
      <c r="H44" s="749">
        <v>189026</v>
      </c>
      <c r="I44" s="749">
        <v>89026</v>
      </c>
      <c r="J44" s="749" t="s">
        <v>683</v>
      </c>
      <c r="K44" s="749" t="s">
        <v>684</v>
      </c>
      <c r="L44" s="752">
        <v>87.399999999999977</v>
      </c>
      <c r="M44" s="752">
        <v>2</v>
      </c>
      <c r="N44" s="753">
        <v>174.79999999999995</v>
      </c>
    </row>
    <row r="45" spans="1:14" ht="14.45" customHeight="1" x14ac:dyDescent="0.2">
      <c r="A45" s="747" t="s">
        <v>578</v>
      </c>
      <c r="B45" s="748" t="s">
        <v>579</v>
      </c>
      <c r="C45" s="749" t="s">
        <v>592</v>
      </c>
      <c r="D45" s="750" t="s">
        <v>593</v>
      </c>
      <c r="E45" s="751">
        <v>50113001</v>
      </c>
      <c r="F45" s="750" t="s">
        <v>609</v>
      </c>
      <c r="G45" s="749" t="s">
        <v>610</v>
      </c>
      <c r="H45" s="749">
        <v>108499</v>
      </c>
      <c r="I45" s="749">
        <v>8499</v>
      </c>
      <c r="J45" s="749" t="s">
        <v>685</v>
      </c>
      <c r="K45" s="749" t="s">
        <v>686</v>
      </c>
      <c r="L45" s="752">
        <v>111.38250000000002</v>
      </c>
      <c r="M45" s="752">
        <v>80</v>
      </c>
      <c r="N45" s="753">
        <v>8910.6000000000022</v>
      </c>
    </row>
    <row r="46" spans="1:14" ht="14.45" customHeight="1" x14ac:dyDescent="0.2">
      <c r="A46" s="747" t="s">
        <v>578</v>
      </c>
      <c r="B46" s="748" t="s">
        <v>579</v>
      </c>
      <c r="C46" s="749" t="s">
        <v>592</v>
      </c>
      <c r="D46" s="750" t="s">
        <v>593</v>
      </c>
      <c r="E46" s="751">
        <v>50113001</v>
      </c>
      <c r="F46" s="750" t="s">
        <v>609</v>
      </c>
      <c r="G46" s="749" t="s">
        <v>610</v>
      </c>
      <c r="H46" s="749">
        <v>231751</v>
      </c>
      <c r="I46" s="749">
        <v>231751</v>
      </c>
      <c r="J46" s="749" t="s">
        <v>685</v>
      </c>
      <c r="K46" s="749" t="s">
        <v>686</v>
      </c>
      <c r="L46" s="752">
        <v>111.8688888888889</v>
      </c>
      <c r="M46" s="752">
        <v>180</v>
      </c>
      <c r="N46" s="753">
        <v>20136.400000000001</v>
      </c>
    </row>
    <row r="47" spans="1:14" ht="14.45" customHeight="1" x14ac:dyDescent="0.2">
      <c r="A47" s="747" t="s">
        <v>578</v>
      </c>
      <c r="B47" s="748" t="s">
        <v>579</v>
      </c>
      <c r="C47" s="749" t="s">
        <v>592</v>
      </c>
      <c r="D47" s="750" t="s">
        <v>593</v>
      </c>
      <c r="E47" s="751">
        <v>50113001</v>
      </c>
      <c r="F47" s="750" t="s">
        <v>609</v>
      </c>
      <c r="G47" s="749" t="s">
        <v>610</v>
      </c>
      <c r="H47" s="749">
        <v>104071</v>
      </c>
      <c r="I47" s="749">
        <v>4071</v>
      </c>
      <c r="J47" s="749" t="s">
        <v>687</v>
      </c>
      <c r="K47" s="749" t="s">
        <v>688</v>
      </c>
      <c r="L47" s="752">
        <v>152.96999999999997</v>
      </c>
      <c r="M47" s="752">
        <v>1</v>
      </c>
      <c r="N47" s="753">
        <v>152.96999999999997</v>
      </c>
    </row>
    <row r="48" spans="1:14" ht="14.45" customHeight="1" x14ac:dyDescent="0.2">
      <c r="A48" s="747" t="s">
        <v>578</v>
      </c>
      <c r="B48" s="748" t="s">
        <v>579</v>
      </c>
      <c r="C48" s="749" t="s">
        <v>592</v>
      </c>
      <c r="D48" s="750" t="s">
        <v>593</v>
      </c>
      <c r="E48" s="751">
        <v>50113001</v>
      </c>
      <c r="F48" s="750" t="s">
        <v>609</v>
      </c>
      <c r="G48" s="749" t="s">
        <v>610</v>
      </c>
      <c r="H48" s="749">
        <v>102479</v>
      </c>
      <c r="I48" s="749">
        <v>2479</v>
      </c>
      <c r="J48" s="749" t="s">
        <v>687</v>
      </c>
      <c r="K48" s="749" t="s">
        <v>689</v>
      </c>
      <c r="L48" s="752">
        <v>65.569999999999993</v>
      </c>
      <c r="M48" s="752">
        <v>6</v>
      </c>
      <c r="N48" s="753">
        <v>393.41999999999996</v>
      </c>
    </row>
    <row r="49" spans="1:14" ht="14.45" customHeight="1" x14ac:dyDescent="0.2">
      <c r="A49" s="747" t="s">
        <v>578</v>
      </c>
      <c r="B49" s="748" t="s">
        <v>579</v>
      </c>
      <c r="C49" s="749" t="s">
        <v>592</v>
      </c>
      <c r="D49" s="750" t="s">
        <v>593</v>
      </c>
      <c r="E49" s="751">
        <v>50113001</v>
      </c>
      <c r="F49" s="750" t="s">
        <v>609</v>
      </c>
      <c r="G49" s="749" t="s">
        <v>610</v>
      </c>
      <c r="H49" s="749">
        <v>209939</v>
      </c>
      <c r="I49" s="749">
        <v>209939</v>
      </c>
      <c r="J49" s="749" t="s">
        <v>690</v>
      </c>
      <c r="K49" s="749" t="s">
        <v>691</v>
      </c>
      <c r="L49" s="752">
        <v>67.2</v>
      </c>
      <c r="M49" s="752">
        <v>1</v>
      </c>
      <c r="N49" s="753">
        <v>67.2</v>
      </c>
    </row>
    <row r="50" spans="1:14" ht="14.45" customHeight="1" x14ac:dyDescent="0.2">
      <c r="A50" s="747" t="s">
        <v>578</v>
      </c>
      <c r="B50" s="748" t="s">
        <v>579</v>
      </c>
      <c r="C50" s="749" t="s">
        <v>592</v>
      </c>
      <c r="D50" s="750" t="s">
        <v>593</v>
      </c>
      <c r="E50" s="751">
        <v>50113001</v>
      </c>
      <c r="F50" s="750" t="s">
        <v>609</v>
      </c>
      <c r="G50" s="749" t="s">
        <v>610</v>
      </c>
      <c r="H50" s="749">
        <v>158425</v>
      </c>
      <c r="I50" s="749">
        <v>58425</v>
      </c>
      <c r="J50" s="749" t="s">
        <v>692</v>
      </c>
      <c r="K50" s="749" t="s">
        <v>693</v>
      </c>
      <c r="L50" s="752">
        <v>65.345172413793108</v>
      </c>
      <c r="M50" s="752">
        <v>29</v>
      </c>
      <c r="N50" s="753">
        <v>1895.01</v>
      </c>
    </row>
    <row r="51" spans="1:14" ht="14.45" customHeight="1" x14ac:dyDescent="0.2">
      <c r="A51" s="747" t="s">
        <v>578</v>
      </c>
      <c r="B51" s="748" t="s">
        <v>579</v>
      </c>
      <c r="C51" s="749" t="s">
        <v>592</v>
      </c>
      <c r="D51" s="750" t="s">
        <v>593</v>
      </c>
      <c r="E51" s="751">
        <v>50113001</v>
      </c>
      <c r="F51" s="750" t="s">
        <v>609</v>
      </c>
      <c r="G51" s="749" t="s">
        <v>610</v>
      </c>
      <c r="H51" s="749">
        <v>154539</v>
      </c>
      <c r="I51" s="749">
        <v>54539</v>
      </c>
      <c r="J51" s="749" t="s">
        <v>694</v>
      </c>
      <c r="K51" s="749" t="s">
        <v>695</v>
      </c>
      <c r="L51" s="752">
        <v>60.163703703703703</v>
      </c>
      <c r="M51" s="752">
        <v>27</v>
      </c>
      <c r="N51" s="753">
        <v>1624.42</v>
      </c>
    </row>
    <row r="52" spans="1:14" ht="14.45" customHeight="1" x14ac:dyDescent="0.2">
      <c r="A52" s="747" t="s">
        <v>578</v>
      </c>
      <c r="B52" s="748" t="s">
        <v>579</v>
      </c>
      <c r="C52" s="749" t="s">
        <v>592</v>
      </c>
      <c r="D52" s="750" t="s">
        <v>593</v>
      </c>
      <c r="E52" s="751">
        <v>50113001</v>
      </c>
      <c r="F52" s="750" t="s">
        <v>609</v>
      </c>
      <c r="G52" s="749" t="s">
        <v>610</v>
      </c>
      <c r="H52" s="749">
        <v>179333</v>
      </c>
      <c r="I52" s="749">
        <v>179333</v>
      </c>
      <c r="J52" s="749" t="s">
        <v>696</v>
      </c>
      <c r="K52" s="749" t="s">
        <v>697</v>
      </c>
      <c r="L52" s="752">
        <v>226.87999999999997</v>
      </c>
      <c r="M52" s="752">
        <v>1</v>
      </c>
      <c r="N52" s="753">
        <v>226.87999999999997</v>
      </c>
    </row>
    <row r="53" spans="1:14" ht="14.45" customHeight="1" x14ac:dyDescent="0.2">
      <c r="A53" s="747" t="s">
        <v>578</v>
      </c>
      <c r="B53" s="748" t="s">
        <v>579</v>
      </c>
      <c r="C53" s="749" t="s">
        <v>592</v>
      </c>
      <c r="D53" s="750" t="s">
        <v>593</v>
      </c>
      <c r="E53" s="751">
        <v>50113001</v>
      </c>
      <c r="F53" s="750" t="s">
        <v>609</v>
      </c>
      <c r="G53" s="749" t="s">
        <v>610</v>
      </c>
      <c r="H53" s="749">
        <v>185656</v>
      </c>
      <c r="I53" s="749">
        <v>85656</v>
      </c>
      <c r="J53" s="749" t="s">
        <v>698</v>
      </c>
      <c r="K53" s="749" t="s">
        <v>699</v>
      </c>
      <c r="L53" s="752">
        <v>69.909999999999954</v>
      </c>
      <c r="M53" s="752">
        <v>1</v>
      </c>
      <c r="N53" s="753">
        <v>69.909999999999954</v>
      </c>
    </row>
    <row r="54" spans="1:14" ht="14.45" customHeight="1" x14ac:dyDescent="0.2">
      <c r="A54" s="747" t="s">
        <v>578</v>
      </c>
      <c r="B54" s="748" t="s">
        <v>579</v>
      </c>
      <c r="C54" s="749" t="s">
        <v>592</v>
      </c>
      <c r="D54" s="750" t="s">
        <v>593</v>
      </c>
      <c r="E54" s="751">
        <v>50113001</v>
      </c>
      <c r="F54" s="750" t="s">
        <v>609</v>
      </c>
      <c r="G54" s="749" t="s">
        <v>610</v>
      </c>
      <c r="H54" s="749">
        <v>226525</v>
      </c>
      <c r="I54" s="749">
        <v>226525</v>
      </c>
      <c r="J54" s="749" t="s">
        <v>700</v>
      </c>
      <c r="K54" s="749" t="s">
        <v>701</v>
      </c>
      <c r="L54" s="752">
        <v>66.34</v>
      </c>
      <c r="M54" s="752">
        <v>4</v>
      </c>
      <c r="N54" s="753">
        <v>265.36</v>
      </c>
    </row>
    <row r="55" spans="1:14" ht="14.45" customHeight="1" x14ac:dyDescent="0.2">
      <c r="A55" s="747" t="s">
        <v>578</v>
      </c>
      <c r="B55" s="748" t="s">
        <v>579</v>
      </c>
      <c r="C55" s="749" t="s">
        <v>592</v>
      </c>
      <c r="D55" s="750" t="s">
        <v>593</v>
      </c>
      <c r="E55" s="751">
        <v>50113001</v>
      </c>
      <c r="F55" s="750" t="s">
        <v>609</v>
      </c>
      <c r="G55" s="749" t="s">
        <v>610</v>
      </c>
      <c r="H55" s="749">
        <v>920235</v>
      </c>
      <c r="I55" s="749">
        <v>15880</v>
      </c>
      <c r="J55" s="749" t="s">
        <v>702</v>
      </c>
      <c r="K55" s="749" t="s">
        <v>580</v>
      </c>
      <c r="L55" s="752">
        <v>163.57</v>
      </c>
      <c r="M55" s="752">
        <v>1</v>
      </c>
      <c r="N55" s="753">
        <v>163.57</v>
      </c>
    </row>
    <row r="56" spans="1:14" ht="14.45" customHeight="1" x14ac:dyDescent="0.2">
      <c r="A56" s="747" t="s">
        <v>578</v>
      </c>
      <c r="B56" s="748" t="s">
        <v>579</v>
      </c>
      <c r="C56" s="749" t="s">
        <v>592</v>
      </c>
      <c r="D56" s="750" t="s">
        <v>593</v>
      </c>
      <c r="E56" s="751">
        <v>50113001</v>
      </c>
      <c r="F56" s="750" t="s">
        <v>609</v>
      </c>
      <c r="G56" s="749" t="s">
        <v>610</v>
      </c>
      <c r="H56" s="749">
        <v>23987</v>
      </c>
      <c r="I56" s="749">
        <v>23987</v>
      </c>
      <c r="J56" s="749" t="s">
        <v>703</v>
      </c>
      <c r="K56" s="749" t="s">
        <v>704</v>
      </c>
      <c r="L56" s="752">
        <v>167.41999671445501</v>
      </c>
      <c r="M56" s="752">
        <v>2</v>
      </c>
      <c r="N56" s="753">
        <v>334.83999342891002</v>
      </c>
    </row>
    <row r="57" spans="1:14" ht="14.45" customHeight="1" x14ac:dyDescent="0.2">
      <c r="A57" s="747" t="s">
        <v>578</v>
      </c>
      <c r="B57" s="748" t="s">
        <v>579</v>
      </c>
      <c r="C57" s="749" t="s">
        <v>592</v>
      </c>
      <c r="D57" s="750" t="s">
        <v>593</v>
      </c>
      <c r="E57" s="751">
        <v>50113001</v>
      </c>
      <c r="F57" s="750" t="s">
        <v>609</v>
      </c>
      <c r="G57" s="749" t="s">
        <v>610</v>
      </c>
      <c r="H57" s="749">
        <v>920154</v>
      </c>
      <c r="I57" s="749">
        <v>0</v>
      </c>
      <c r="J57" s="749" t="s">
        <v>705</v>
      </c>
      <c r="K57" s="749" t="s">
        <v>580</v>
      </c>
      <c r="L57" s="752">
        <v>315.38681011449296</v>
      </c>
      <c r="M57" s="752">
        <v>1</v>
      </c>
      <c r="N57" s="753">
        <v>315.38681011449296</v>
      </c>
    </row>
    <row r="58" spans="1:14" ht="14.45" customHeight="1" x14ac:dyDescent="0.2">
      <c r="A58" s="747" t="s">
        <v>578</v>
      </c>
      <c r="B58" s="748" t="s">
        <v>579</v>
      </c>
      <c r="C58" s="749" t="s">
        <v>592</v>
      </c>
      <c r="D58" s="750" t="s">
        <v>593</v>
      </c>
      <c r="E58" s="751">
        <v>50113001</v>
      </c>
      <c r="F58" s="750" t="s">
        <v>609</v>
      </c>
      <c r="G58" s="749" t="s">
        <v>610</v>
      </c>
      <c r="H58" s="749">
        <v>500686</v>
      </c>
      <c r="I58" s="749">
        <v>0</v>
      </c>
      <c r="J58" s="749" t="s">
        <v>706</v>
      </c>
      <c r="K58" s="749" t="s">
        <v>707</v>
      </c>
      <c r="L58" s="752">
        <v>256.210007928788</v>
      </c>
      <c r="M58" s="752">
        <v>2</v>
      </c>
      <c r="N58" s="753">
        <v>512.420015857576</v>
      </c>
    </row>
    <row r="59" spans="1:14" ht="14.45" customHeight="1" x14ac:dyDescent="0.2">
      <c r="A59" s="747" t="s">
        <v>578</v>
      </c>
      <c r="B59" s="748" t="s">
        <v>579</v>
      </c>
      <c r="C59" s="749" t="s">
        <v>592</v>
      </c>
      <c r="D59" s="750" t="s">
        <v>593</v>
      </c>
      <c r="E59" s="751">
        <v>50113001</v>
      </c>
      <c r="F59" s="750" t="s">
        <v>609</v>
      </c>
      <c r="G59" s="749" t="s">
        <v>610</v>
      </c>
      <c r="H59" s="749">
        <v>930043</v>
      </c>
      <c r="I59" s="749">
        <v>0</v>
      </c>
      <c r="J59" s="749" t="s">
        <v>708</v>
      </c>
      <c r="K59" s="749" t="s">
        <v>580</v>
      </c>
      <c r="L59" s="752">
        <v>31.871500000000001</v>
      </c>
      <c r="M59" s="752">
        <v>1</v>
      </c>
      <c r="N59" s="753">
        <v>31.871500000000001</v>
      </c>
    </row>
    <row r="60" spans="1:14" ht="14.45" customHeight="1" x14ac:dyDescent="0.2">
      <c r="A60" s="747" t="s">
        <v>578</v>
      </c>
      <c r="B60" s="748" t="s">
        <v>579</v>
      </c>
      <c r="C60" s="749" t="s">
        <v>592</v>
      </c>
      <c r="D60" s="750" t="s">
        <v>593</v>
      </c>
      <c r="E60" s="751">
        <v>50113001</v>
      </c>
      <c r="F60" s="750" t="s">
        <v>609</v>
      </c>
      <c r="G60" s="749" t="s">
        <v>610</v>
      </c>
      <c r="H60" s="749">
        <v>215476</v>
      </c>
      <c r="I60" s="749">
        <v>215476</v>
      </c>
      <c r="J60" s="749" t="s">
        <v>709</v>
      </c>
      <c r="K60" s="749" t="s">
        <v>710</v>
      </c>
      <c r="L60" s="752">
        <v>123.10999999999996</v>
      </c>
      <c r="M60" s="752">
        <v>1</v>
      </c>
      <c r="N60" s="753">
        <v>123.10999999999996</v>
      </c>
    </row>
    <row r="61" spans="1:14" ht="14.45" customHeight="1" x14ac:dyDescent="0.2">
      <c r="A61" s="747" t="s">
        <v>578</v>
      </c>
      <c r="B61" s="748" t="s">
        <v>579</v>
      </c>
      <c r="C61" s="749" t="s">
        <v>592</v>
      </c>
      <c r="D61" s="750" t="s">
        <v>593</v>
      </c>
      <c r="E61" s="751">
        <v>50113001</v>
      </c>
      <c r="F61" s="750" t="s">
        <v>609</v>
      </c>
      <c r="G61" s="749" t="s">
        <v>610</v>
      </c>
      <c r="H61" s="749">
        <v>229191</v>
      </c>
      <c r="I61" s="749">
        <v>229191</v>
      </c>
      <c r="J61" s="749" t="s">
        <v>711</v>
      </c>
      <c r="K61" s="749" t="s">
        <v>712</v>
      </c>
      <c r="L61" s="752">
        <v>141.29</v>
      </c>
      <c r="M61" s="752">
        <v>4</v>
      </c>
      <c r="N61" s="753">
        <v>565.16</v>
      </c>
    </row>
    <row r="62" spans="1:14" ht="14.45" customHeight="1" x14ac:dyDescent="0.2">
      <c r="A62" s="747" t="s">
        <v>578</v>
      </c>
      <c r="B62" s="748" t="s">
        <v>579</v>
      </c>
      <c r="C62" s="749" t="s">
        <v>592</v>
      </c>
      <c r="D62" s="750" t="s">
        <v>593</v>
      </c>
      <c r="E62" s="751">
        <v>50113001</v>
      </c>
      <c r="F62" s="750" t="s">
        <v>609</v>
      </c>
      <c r="G62" s="749" t="s">
        <v>610</v>
      </c>
      <c r="H62" s="749">
        <v>229192</v>
      </c>
      <c r="I62" s="749">
        <v>229192</v>
      </c>
      <c r="J62" s="749" t="s">
        <v>711</v>
      </c>
      <c r="K62" s="749" t="s">
        <v>713</v>
      </c>
      <c r="L62" s="752">
        <v>224.92</v>
      </c>
      <c r="M62" s="752">
        <v>1</v>
      </c>
      <c r="N62" s="753">
        <v>224.92</v>
      </c>
    </row>
    <row r="63" spans="1:14" ht="14.45" customHeight="1" x14ac:dyDescent="0.2">
      <c r="A63" s="747" t="s">
        <v>578</v>
      </c>
      <c r="B63" s="748" t="s">
        <v>579</v>
      </c>
      <c r="C63" s="749" t="s">
        <v>592</v>
      </c>
      <c r="D63" s="750" t="s">
        <v>593</v>
      </c>
      <c r="E63" s="751">
        <v>50113001</v>
      </c>
      <c r="F63" s="750" t="s">
        <v>609</v>
      </c>
      <c r="G63" s="749" t="s">
        <v>610</v>
      </c>
      <c r="H63" s="749">
        <v>187076</v>
      </c>
      <c r="I63" s="749">
        <v>87076</v>
      </c>
      <c r="J63" s="749" t="s">
        <v>714</v>
      </c>
      <c r="K63" s="749" t="s">
        <v>715</v>
      </c>
      <c r="L63" s="752">
        <v>133.44999999999996</v>
      </c>
      <c r="M63" s="752">
        <v>2</v>
      </c>
      <c r="N63" s="753">
        <v>266.89999999999992</v>
      </c>
    </row>
    <row r="64" spans="1:14" ht="14.45" customHeight="1" x14ac:dyDescent="0.2">
      <c r="A64" s="747" t="s">
        <v>578</v>
      </c>
      <c r="B64" s="748" t="s">
        <v>579</v>
      </c>
      <c r="C64" s="749" t="s">
        <v>592</v>
      </c>
      <c r="D64" s="750" t="s">
        <v>593</v>
      </c>
      <c r="E64" s="751">
        <v>50113001</v>
      </c>
      <c r="F64" s="750" t="s">
        <v>609</v>
      </c>
      <c r="G64" s="749" t="s">
        <v>610</v>
      </c>
      <c r="H64" s="749">
        <v>157586</v>
      </c>
      <c r="I64" s="749">
        <v>57586</v>
      </c>
      <c r="J64" s="749" t="s">
        <v>716</v>
      </c>
      <c r="K64" s="749" t="s">
        <v>717</v>
      </c>
      <c r="L64" s="752">
        <v>73.673999999999992</v>
      </c>
      <c r="M64" s="752">
        <v>5</v>
      </c>
      <c r="N64" s="753">
        <v>368.36999999999995</v>
      </c>
    </row>
    <row r="65" spans="1:14" ht="14.45" customHeight="1" x14ac:dyDescent="0.2">
      <c r="A65" s="747" t="s">
        <v>578</v>
      </c>
      <c r="B65" s="748" t="s">
        <v>579</v>
      </c>
      <c r="C65" s="749" t="s">
        <v>592</v>
      </c>
      <c r="D65" s="750" t="s">
        <v>593</v>
      </c>
      <c r="E65" s="751">
        <v>50113001</v>
      </c>
      <c r="F65" s="750" t="s">
        <v>609</v>
      </c>
      <c r="G65" s="749" t="s">
        <v>610</v>
      </c>
      <c r="H65" s="749">
        <v>846413</v>
      </c>
      <c r="I65" s="749">
        <v>57585</v>
      </c>
      <c r="J65" s="749" t="s">
        <v>718</v>
      </c>
      <c r="K65" s="749" t="s">
        <v>719</v>
      </c>
      <c r="L65" s="752">
        <v>133.28000000000003</v>
      </c>
      <c r="M65" s="752">
        <v>1</v>
      </c>
      <c r="N65" s="753">
        <v>133.28000000000003</v>
      </c>
    </row>
    <row r="66" spans="1:14" ht="14.45" customHeight="1" x14ac:dyDescent="0.2">
      <c r="A66" s="747" t="s">
        <v>578</v>
      </c>
      <c r="B66" s="748" t="s">
        <v>579</v>
      </c>
      <c r="C66" s="749" t="s">
        <v>592</v>
      </c>
      <c r="D66" s="750" t="s">
        <v>593</v>
      </c>
      <c r="E66" s="751">
        <v>50113001</v>
      </c>
      <c r="F66" s="750" t="s">
        <v>609</v>
      </c>
      <c r="G66" s="749" t="s">
        <v>610</v>
      </c>
      <c r="H66" s="749">
        <v>850308</v>
      </c>
      <c r="I66" s="749">
        <v>130719</v>
      </c>
      <c r="J66" s="749" t="s">
        <v>720</v>
      </c>
      <c r="K66" s="749" t="s">
        <v>580</v>
      </c>
      <c r="L66" s="752">
        <v>115.53000000000004</v>
      </c>
      <c r="M66" s="752">
        <v>1</v>
      </c>
      <c r="N66" s="753">
        <v>115.53000000000004</v>
      </c>
    </row>
    <row r="67" spans="1:14" ht="14.45" customHeight="1" x14ac:dyDescent="0.2">
      <c r="A67" s="747" t="s">
        <v>578</v>
      </c>
      <c r="B67" s="748" t="s">
        <v>579</v>
      </c>
      <c r="C67" s="749" t="s">
        <v>592</v>
      </c>
      <c r="D67" s="750" t="s">
        <v>593</v>
      </c>
      <c r="E67" s="751">
        <v>50113001</v>
      </c>
      <c r="F67" s="750" t="s">
        <v>609</v>
      </c>
      <c r="G67" s="749" t="s">
        <v>610</v>
      </c>
      <c r="H67" s="749">
        <v>214596</v>
      </c>
      <c r="I67" s="749">
        <v>214596</v>
      </c>
      <c r="J67" s="749" t="s">
        <v>721</v>
      </c>
      <c r="K67" s="749" t="s">
        <v>722</v>
      </c>
      <c r="L67" s="752">
        <v>84.06</v>
      </c>
      <c r="M67" s="752">
        <v>1</v>
      </c>
      <c r="N67" s="753">
        <v>84.06</v>
      </c>
    </row>
    <row r="68" spans="1:14" ht="14.45" customHeight="1" x14ac:dyDescent="0.2">
      <c r="A68" s="747" t="s">
        <v>578</v>
      </c>
      <c r="B68" s="748" t="s">
        <v>579</v>
      </c>
      <c r="C68" s="749" t="s">
        <v>592</v>
      </c>
      <c r="D68" s="750" t="s">
        <v>593</v>
      </c>
      <c r="E68" s="751">
        <v>50113001</v>
      </c>
      <c r="F68" s="750" t="s">
        <v>609</v>
      </c>
      <c r="G68" s="749" t="s">
        <v>610</v>
      </c>
      <c r="H68" s="749">
        <v>152334</v>
      </c>
      <c r="I68" s="749">
        <v>52334</v>
      </c>
      <c r="J68" s="749" t="s">
        <v>723</v>
      </c>
      <c r="K68" s="749" t="s">
        <v>724</v>
      </c>
      <c r="L68" s="752">
        <v>197.09899999999996</v>
      </c>
      <c r="M68" s="752">
        <v>20</v>
      </c>
      <c r="N68" s="753">
        <v>3941.9799999999991</v>
      </c>
    </row>
    <row r="69" spans="1:14" ht="14.45" customHeight="1" x14ac:dyDescent="0.2">
      <c r="A69" s="747" t="s">
        <v>578</v>
      </c>
      <c r="B69" s="748" t="s">
        <v>579</v>
      </c>
      <c r="C69" s="749" t="s">
        <v>592</v>
      </c>
      <c r="D69" s="750" t="s">
        <v>593</v>
      </c>
      <c r="E69" s="751">
        <v>50113001</v>
      </c>
      <c r="F69" s="750" t="s">
        <v>609</v>
      </c>
      <c r="G69" s="749" t="s">
        <v>610</v>
      </c>
      <c r="H69" s="749">
        <v>158827</v>
      </c>
      <c r="I69" s="749">
        <v>58827</v>
      </c>
      <c r="J69" s="749" t="s">
        <v>725</v>
      </c>
      <c r="K69" s="749" t="s">
        <v>726</v>
      </c>
      <c r="L69" s="752">
        <v>162.48999999999998</v>
      </c>
      <c r="M69" s="752">
        <v>1</v>
      </c>
      <c r="N69" s="753">
        <v>162.48999999999998</v>
      </c>
    </row>
    <row r="70" spans="1:14" ht="14.45" customHeight="1" x14ac:dyDescent="0.2">
      <c r="A70" s="747" t="s">
        <v>578</v>
      </c>
      <c r="B70" s="748" t="s">
        <v>579</v>
      </c>
      <c r="C70" s="749" t="s">
        <v>592</v>
      </c>
      <c r="D70" s="750" t="s">
        <v>593</v>
      </c>
      <c r="E70" s="751">
        <v>50113001</v>
      </c>
      <c r="F70" s="750" t="s">
        <v>609</v>
      </c>
      <c r="G70" s="749" t="s">
        <v>617</v>
      </c>
      <c r="H70" s="749">
        <v>213477</v>
      </c>
      <c r="I70" s="749">
        <v>213477</v>
      </c>
      <c r="J70" s="749" t="s">
        <v>727</v>
      </c>
      <c r="K70" s="749" t="s">
        <v>728</v>
      </c>
      <c r="L70" s="752">
        <v>3300</v>
      </c>
      <c r="M70" s="752">
        <v>23</v>
      </c>
      <c r="N70" s="753">
        <v>75900</v>
      </c>
    </row>
    <row r="71" spans="1:14" ht="14.45" customHeight="1" x14ac:dyDescent="0.2">
      <c r="A71" s="747" t="s">
        <v>578</v>
      </c>
      <c r="B71" s="748" t="s">
        <v>579</v>
      </c>
      <c r="C71" s="749" t="s">
        <v>592</v>
      </c>
      <c r="D71" s="750" t="s">
        <v>593</v>
      </c>
      <c r="E71" s="751">
        <v>50113001</v>
      </c>
      <c r="F71" s="750" t="s">
        <v>609</v>
      </c>
      <c r="G71" s="749" t="s">
        <v>617</v>
      </c>
      <c r="H71" s="749">
        <v>213479</v>
      </c>
      <c r="I71" s="749">
        <v>213479</v>
      </c>
      <c r="J71" s="749" t="s">
        <v>729</v>
      </c>
      <c r="K71" s="749" t="s">
        <v>730</v>
      </c>
      <c r="L71" s="752">
        <v>203.4</v>
      </c>
      <c r="M71" s="752">
        <v>2</v>
      </c>
      <c r="N71" s="753">
        <v>406.8</v>
      </c>
    </row>
    <row r="72" spans="1:14" ht="14.45" customHeight="1" x14ac:dyDescent="0.2">
      <c r="A72" s="747" t="s">
        <v>578</v>
      </c>
      <c r="B72" s="748" t="s">
        <v>579</v>
      </c>
      <c r="C72" s="749" t="s">
        <v>592</v>
      </c>
      <c r="D72" s="750" t="s">
        <v>593</v>
      </c>
      <c r="E72" s="751">
        <v>50113001</v>
      </c>
      <c r="F72" s="750" t="s">
        <v>609</v>
      </c>
      <c r="G72" s="749" t="s">
        <v>610</v>
      </c>
      <c r="H72" s="749">
        <v>31915</v>
      </c>
      <c r="I72" s="749">
        <v>31915</v>
      </c>
      <c r="J72" s="749" t="s">
        <v>731</v>
      </c>
      <c r="K72" s="749" t="s">
        <v>732</v>
      </c>
      <c r="L72" s="752">
        <v>173.69000000000003</v>
      </c>
      <c r="M72" s="752">
        <v>11</v>
      </c>
      <c r="N72" s="753">
        <v>1910.5900000000004</v>
      </c>
    </row>
    <row r="73" spans="1:14" ht="14.45" customHeight="1" x14ac:dyDescent="0.2">
      <c r="A73" s="747" t="s">
        <v>578</v>
      </c>
      <c r="B73" s="748" t="s">
        <v>579</v>
      </c>
      <c r="C73" s="749" t="s">
        <v>592</v>
      </c>
      <c r="D73" s="750" t="s">
        <v>593</v>
      </c>
      <c r="E73" s="751">
        <v>50113001</v>
      </c>
      <c r="F73" s="750" t="s">
        <v>609</v>
      </c>
      <c r="G73" s="749" t="s">
        <v>610</v>
      </c>
      <c r="H73" s="749">
        <v>47244</v>
      </c>
      <c r="I73" s="749">
        <v>47244</v>
      </c>
      <c r="J73" s="749" t="s">
        <v>733</v>
      </c>
      <c r="K73" s="749" t="s">
        <v>732</v>
      </c>
      <c r="L73" s="752">
        <v>143</v>
      </c>
      <c r="M73" s="752">
        <v>3</v>
      </c>
      <c r="N73" s="753">
        <v>429</v>
      </c>
    </row>
    <row r="74" spans="1:14" ht="14.45" customHeight="1" x14ac:dyDescent="0.2">
      <c r="A74" s="747" t="s">
        <v>578</v>
      </c>
      <c r="B74" s="748" t="s">
        <v>579</v>
      </c>
      <c r="C74" s="749" t="s">
        <v>592</v>
      </c>
      <c r="D74" s="750" t="s">
        <v>593</v>
      </c>
      <c r="E74" s="751">
        <v>50113001</v>
      </c>
      <c r="F74" s="750" t="s">
        <v>609</v>
      </c>
      <c r="G74" s="749" t="s">
        <v>610</v>
      </c>
      <c r="H74" s="749">
        <v>215605</v>
      </c>
      <c r="I74" s="749">
        <v>215605</v>
      </c>
      <c r="J74" s="749" t="s">
        <v>734</v>
      </c>
      <c r="K74" s="749" t="s">
        <v>735</v>
      </c>
      <c r="L74" s="752">
        <v>28.260000000000009</v>
      </c>
      <c r="M74" s="752">
        <v>3</v>
      </c>
      <c r="N74" s="753">
        <v>84.78000000000003</v>
      </c>
    </row>
    <row r="75" spans="1:14" ht="14.45" customHeight="1" x14ac:dyDescent="0.2">
      <c r="A75" s="747" t="s">
        <v>578</v>
      </c>
      <c r="B75" s="748" t="s">
        <v>579</v>
      </c>
      <c r="C75" s="749" t="s">
        <v>592</v>
      </c>
      <c r="D75" s="750" t="s">
        <v>593</v>
      </c>
      <c r="E75" s="751">
        <v>50113001</v>
      </c>
      <c r="F75" s="750" t="s">
        <v>609</v>
      </c>
      <c r="G75" s="749" t="s">
        <v>610</v>
      </c>
      <c r="H75" s="749">
        <v>109139</v>
      </c>
      <c r="I75" s="749">
        <v>176129</v>
      </c>
      <c r="J75" s="749" t="s">
        <v>736</v>
      </c>
      <c r="K75" s="749" t="s">
        <v>737</v>
      </c>
      <c r="L75" s="752">
        <v>625.24000000000012</v>
      </c>
      <c r="M75" s="752">
        <v>1</v>
      </c>
      <c r="N75" s="753">
        <v>625.24000000000012</v>
      </c>
    </row>
    <row r="76" spans="1:14" ht="14.45" customHeight="1" x14ac:dyDescent="0.2">
      <c r="A76" s="747" t="s">
        <v>578</v>
      </c>
      <c r="B76" s="748" t="s">
        <v>579</v>
      </c>
      <c r="C76" s="749" t="s">
        <v>592</v>
      </c>
      <c r="D76" s="750" t="s">
        <v>593</v>
      </c>
      <c r="E76" s="751">
        <v>50113001</v>
      </c>
      <c r="F76" s="750" t="s">
        <v>609</v>
      </c>
      <c r="G76" s="749" t="s">
        <v>610</v>
      </c>
      <c r="H76" s="749">
        <v>849180</v>
      </c>
      <c r="I76" s="749">
        <v>155941</v>
      </c>
      <c r="J76" s="749" t="s">
        <v>738</v>
      </c>
      <c r="K76" s="749" t="s">
        <v>739</v>
      </c>
      <c r="L76" s="752">
        <v>147.80999999999997</v>
      </c>
      <c r="M76" s="752">
        <v>3</v>
      </c>
      <c r="N76" s="753">
        <v>443.42999999999995</v>
      </c>
    </row>
    <row r="77" spans="1:14" ht="14.45" customHeight="1" x14ac:dyDescent="0.2">
      <c r="A77" s="747" t="s">
        <v>578</v>
      </c>
      <c r="B77" s="748" t="s">
        <v>579</v>
      </c>
      <c r="C77" s="749" t="s">
        <v>592</v>
      </c>
      <c r="D77" s="750" t="s">
        <v>593</v>
      </c>
      <c r="E77" s="751">
        <v>50113001</v>
      </c>
      <c r="F77" s="750" t="s">
        <v>609</v>
      </c>
      <c r="G77" s="749" t="s">
        <v>610</v>
      </c>
      <c r="H77" s="749">
        <v>849045</v>
      </c>
      <c r="I77" s="749">
        <v>155938</v>
      </c>
      <c r="J77" s="749" t="s">
        <v>740</v>
      </c>
      <c r="K77" s="749" t="s">
        <v>741</v>
      </c>
      <c r="L77" s="752">
        <v>180.19</v>
      </c>
      <c r="M77" s="752">
        <v>1</v>
      </c>
      <c r="N77" s="753">
        <v>180.19</v>
      </c>
    </row>
    <row r="78" spans="1:14" ht="14.45" customHeight="1" x14ac:dyDescent="0.2">
      <c r="A78" s="747" t="s">
        <v>578</v>
      </c>
      <c r="B78" s="748" t="s">
        <v>579</v>
      </c>
      <c r="C78" s="749" t="s">
        <v>592</v>
      </c>
      <c r="D78" s="750" t="s">
        <v>593</v>
      </c>
      <c r="E78" s="751">
        <v>50113001</v>
      </c>
      <c r="F78" s="750" t="s">
        <v>609</v>
      </c>
      <c r="G78" s="749" t="s">
        <v>610</v>
      </c>
      <c r="H78" s="749">
        <v>214355</v>
      </c>
      <c r="I78" s="749">
        <v>214355</v>
      </c>
      <c r="J78" s="749" t="s">
        <v>742</v>
      </c>
      <c r="K78" s="749" t="s">
        <v>743</v>
      </c>
      <c r="L78" s="752">
        <v>215.1</v>
      </c>
      <c r="M78" s="752">
        <v>10</v>
      </c>
      <c r="N78" s="753">
        <v>2151</v>
      </c>
    </row>
    <row r="79" spans="1:14" ht="14.45" customHeight="1" x14ac:dyDescent="0.2">
      <c r="A79" s="747" t="s">
        <v>578</v>
      </c>
      <c r="B79" s="748" t="s">
        <v>579</v>
      </c>
      <c r="C79" s="749" t="s">
        <v>592</v>
      </c>
      <c r="D79" s="750" t="s">
        <v>593</v>
      </c>
      <c r="E79" s="751">
        <v>50113001</v>
      </c>
      <c r="F79" s="750" t="s">
        <v>609</v>
      </c>
      <c r="G79" s="749" t="s">
        <v>610</v>
      </c>
      <c r="H79" s="749">
        <v>176205</v>
      </c>
      <c r="I79" s="749">
        <v>180825</v>
      </c>
      <c r="J79" s="749" t="s">
        <v>744</v>
      </c>
      <c r="K79" s="749" t="s">
        <v>682</v>
      </c>
      <c r="L79" s="752">
        <v>104.73000000000002</v>
      </c>
      <c r="M79" s="752">
        <v>6</v>
      </c>
      <c r="N79" s="753">
        <v>628.38000000000011</v>
      </c>
    </row>
    <row r="80" spans="1:14" ht="14.45" customHeight="1" x14ac:dyDescent="0.2">
      <c r="A80" s="747" t="s">
        <v>578</v>
      </c>
      <c r="B80" s="748" t="s">
        <v>579</v>
      </c>
      <c r="C80" s="749" t="s">
        <v>592</v>
      </c>
      <c r="D80" s="750" t="s">
        <v>593</v>
      </c>
      <c r="E80" s="751">
        <v>50113001</v>
      </c>
      <c r="F80" s="750" t="s">
        <v>609</v>
      </c>
      <c r="G80" s="749" t="s">
        <v>610</v>
      </c>
      <c r="H80" s="749">
        <v>216670</v>
      </c>
      <c r="I80" s="749">
        <v>216670</v>
      </c>
      <c r="J80" s="749" t="s">
        <v>745</v>
      </c>
      <c r="K80" s="749" t="s">
        <v>746</v>
      </c>
      <c r="L80" s="752">
        <v>314.27</v>
      </c>
      <c r="M80" s="752">
        <v>1</v>
      </c>
      <c r="N80" s="753">
        <v>314.27</v>
      </c>
    </row>
    <row r="81" spans="1:14" ht="14.45" customHeight="1" x14ac:dyDescent="0.2">
      <c r="A81" s="747" t="s">
        <v>578</v>
      </c>
      <c r="B81" s="748" t="s">
        <v>579</v>
      </c>
      <c r="C81" s="749" t="s">
        <v>592</v>
      </c>
      <c r="D81" s="750" t="s">
        <v>593</v>
      </c>
      <c r="E81" s="751">
        <v>50113001</v>
      </c>
      <c r="F81" s="750" t="s">
        <v>609</v>
      </c>
      <c r="G81" s="749" t="s">
        <v>610</v>
      </c>
      <c r="H81" s="749">
        <v>216572</v>
      </c>
      <c r="I81" s="749">
        <v>216572</v>
      </c>
      <c r="J81" s="749" t="s">
        <v>747</v>
      </c>
      <c r="K81" s="749" t="s">
        <v>748</v>
      </c>
      <c r="L81" s="752">
        <v>36.266000000000005</v>
      </c>
      <c r="M81" s="752">
        <v>125</v>
      </c>
      <c r="N81" s="753">
        <v>4533.2500000000009</v>
      </c>
    </row>
    <row r="82" spans="1:14" ht="14.45" customHeight="1" x14ac:dyDescent="0.2">
      <c r="A82" s="747" t="s">
        <v>578</v>
      </c>
      <c r="B82" s="748" t="s">
        <v>579</v>
      </c>
      <c r="C82" s="749" t="s">
        <v>592</v>
      </c>
      <c r="D82" s="750" t="s">
        <v>593</v>
      </c>
      <c r="E82" s="751">
        <v>50113001</v>
      </c>
      <c r="F82" s="750" t="s">
        <v>609</v>
      </c>
      <c r="G82" s="749" t="s">
        <v>610</v>
      </c>
      <c r="H82" s="749">
        <v>100168</v>
      </c>
      <c r="I82" s="749">
        <v>168</v>
      </c>
      <c r="J82" s="749" t="s">
        <v>749</v>
      </c>
      <c r="K82" s="749" t="s">
        <v>750</v>
      </c>
      <c r="L82" s="752">
        <v>43.14</v>
      </c>
      <c r="M82" s="752">
        <v>7</v>
      </c>
      <c r="N82" s="753">
        <v>301.98</v>
      </c>
    </row>
    <row r="83" spans="1:14" ht="14.45" customHeight="1" x14ac:dyDescent="0.2">
      <c r="A83" s="747" t="s">
        <v>578</v>
      </c>
      <c r="B83" s="748" t="s">
        <v>579</v>
      </c>
      <c r="C83" s="749" t="s">
        <v>592</v>
      </c>
      <c r="D83" s="750" t="s">
        <v>593</v>
      </c>
      <c r="E83" s="751">
        <v>50113001</v>
      </c>
      <c r="F83" s="750" t="s">
        <v>609</v>
      </c>
      <c r="G83" s="749" t="s">
        <v>610</v>
      </c>
      <c r="H83" s="749">
        <v>224464</v>
      </c>
      <c r="I83" s="749">
        <v>224464</v>
      </c>
      <c r="J83" s="749" t="s">
        <v>751</v>
      </c>
      <c r="K83" s="749" t="s">
        <v>752</v>
      </c>
      <c r="L83" s="752">
        <v>31.680000000000003</v>
      </c>
      <c r="M83" s="752">
        <v>1</v>
      </c>
      <c r="N83" s="753">
        <v>31.680000000000003</v>
      </c>
    </row>
    <row r="84" spans="1:14" ht="14.45" customHeight="1" x14ac:dyDescent="0.2">
      <c r="A84" s="747" t="s">
        <v>578</v>
      </c>
      <c r="B84" s="748" t="s">
        <v>579</v>
      </c>
      <c r="C84" s="749" t="s">
        <v>592</v>
      </c>
      <c r="D84" s="750" t="s">
        <v>593</v>
      </c>
      <c r="E84" s="751">
        <v>50113001</v>
      </c>
      <c r="F84" s="750" t="s">
        <v>609</v>
      </c>
      <c r="G84" s="749" t="s">
        <v>610</v>
      </c>
      <c r="H84" s="749">
        <v>51366</v>
      </c>
      <c r="I84" s="749">
        <v>51366</v>
      </c>
      <c r="J84" s="749" t="s">
        <v>753</v>
      </c>
      <c r="K84" s="749" t="s">
        <v>754</v>
      </c>
      <c r="L84" s="752">
        <v>171.60000000000019</v>
      </c>
      <c r="M84" s="752">
        <v>92</v>
      </c>
      <c r="N84" s="753">
        <v>15787.200000000017</v>
      </c>
    </row>
    <row r="85" spans="1:14" ht="14.45" customHeight="1" x14ac:dyDescent="0.2">
      <c r="A85" s="747" t="s">
        <v>578</v>
      </c>
      <c r="B85" s="748" t="s">
        <v>579</v>
      </c>
      <c r="C85" s="749" t="s">
        <v>592</v>
      </c>
      <c r="D85" s="750" t="s">
        <v>593</v>
      </c>
      <c r="E85" s="751">
        <v>50113001</v>
      </c>
      <c r="F85" s="750" t="s">
        <v>609</v>
      </c>
      <c r="G85" s="749" t="s">
        <v>610</v>
      </c>
      <c r="H85" s="749">
        <v>51384</v>
      </c>
      <c r="I85" s="749">
        <v>51384</v>
      </c>
      <c r="J85" s="749" t="s">
        <v>753</v>
      </c>
      <c r="K85" s="749" t="s">
        <v>755</v>
      </c>
      <c r="L85" s="752">
        <v>192.5</v>
      </c>
      <c r="M85" s="752">
        <v>1</v>
      </c>
      <c r="N85" s="753">
        <v>192.5</v>
      </c>
    </row>
    <row r="86" spans="1:14" ht="14.45" customHeight="1" x14ac:dyDescent="0.2">
      <c r="A86" s="747" t="s">
        <v>578</v>
      </c>
      <c r="B86" s="748" t="s">
        <v>579</v>
      </c>
      <c r="C86" s="749" t="s">
        <v>592</v>
      </c>
      <c r="D86" s="750" t="s">
        <v>593</v>
      </c>
      <c r="E86" s="751">
        <v>50113001</v>
      </c>
      <c r="F86" s="750" t="s">
        <v>609</v>
      </c>
      <c r="G86" s="749" t="s">
        <v>610</v>
      </c>
      <c r="H86" s="749">
        <v>51367</v>
      </c>
      <c r="I86" s="749">
        <v>51367</v>
      </c>
      <c r="J86" s="749" t="s">
        <v>753</v>
      </c>
      <c r="K86" s="749" t="s">
        <v>756</v>
      </c>
      <c r="L86" s="752">
        <v>92.950000000000017</v>
      </c>
      <c r="M86" s="752">
        <v>21</v>
      </c>
      <c r="N86" s="753">
        <v>1951.9500000000005</v>
      </c>
    </row>
    <row r="87" spans="1:14" ht="14.45" customHeight="1" x14ac:dyDescent="0.2">
      <c r="A87" s="747" t="s">
        <v>578</v>
      </c>
      <c r="B87" s="748" t="s">
        <v>579</v>
      </c>
      <c r="C87" s="749" t="s">
        <v>592</v>
      </c>
      <c r="D87" s="750" t="s">
        <v>593</v>
      </c>
      <c r="E87" s="751">
        <v>50113001</v>
      </c>
      <c r="F87" s="750" t="s">
        <v>609</v>
      </c>
      <c r="G87" s="749" t="s">
        <v>610</v>
      </c>
      <c r="H87" s="749">
        <v>51383</v>
      </c>
      <c r="I87" s="749">
        <v>51383</v>
      </c>
      <c r="J87" s="749" t="s">
        <v>753</v>
      </c>
      <c r="K87" s="749" t="s">
        <v>757</v>
      </c>
      <c r="L87" s="752">
        <v>93.5</v>
      </c>
      <c r="M87" s="752">
        <v>7</v>
      </c>
      <c r="N87" s="753">
        <v>654.5</v>
      </c>
    </row>
    <row r="88" spans="1:14" ht="14.45" customHeight="1" x14ac:dyDescent="0.2">
      <c r="A88" s="747" t="s">
        <v>578</v>
      </c>
      <c r="B88" s="748" t="s">
        <v>579</v>
      </c>
      <c r="C88" s="749" t="s">
        <v>592</v>
      </c>
      <c r="D88" s="750" t="s">
        <v>593</v>
      </c>
      <c r="E88" s="751">
        <v>50113001</v>
      </c>
      <c r="F88" s="750" t="s">
        <v>609</v>
      </c>
      <c r="G88" s="749" t="s">
        <v>610</v>
      </c>
      <c r="H88" s="749">
        <v>207893</v>
      </c>
      <c r="I88" s="749">
        <v>207893</v>
      </c>
      <c r="J88" s="749" t="s">
        <v>758</v>
      </c>
      <c r="K88" s="749" t="s">
        <v>650</v>
      </c>
      <c r="L88" s="752">
        <v>82.149999999999991</v>
      </c>
      <c r="M88" s="752">
        <v>1</v>
      </c>
      <c r="N88" s="753">
        <v>82.149999999999991</v>
      </c>
    </row>
    <row r="89" spans="1:14" ht="14.45" customHeight="1" x14ac:dyDescent="0.2">
      <c r="A89" s="747" t="s">
        <v>578</v>
      </c>
      <c r="B89" s="748" t="s">
        <v>579</v>
      </c>
      <c r="C89" s="749" t="s">
        <v>592</v>
      </c>
      <c r="D89" s="750" t="s">
        <v>593</v>
      </c>
      <c r="E89" s="751">
        <v>50113001</v>
      </c>
      <c r="F89" s="750" t="s">
        <v>609</v>
      </c>
      <c r="G89" s="749" t="s">
        <v>610</v>
      </c>
      <c r="H89" s="749">
        <v>157608</v>
      </c>
      <c r="I89" s="749">
        <v>57608</v>
      </c>
      <c r="J89" s="749" t="s">
        <v>759</v>
      </c>
      <c r="K89" s="749" t="s">
        <v>760</v>
      </c>
      <c r="L89" s="752">
        <v>69.34</v>
      </c>
      <c r="M89" s="752">
        <v>1</v>
      </c>
      <c r="N89" s="753">
        <v>69.34</v>
      </c>
    </row>
    <row r="90" spans="1:14" ht="14.45" customHeight="1" x14ac:dyDescent="0.2">
      <c r="A90" s="747" t="s">
        <v>578</v>
      </c>
      <c r="B90" s="748" t="s">
        <v>579</v>
      </c>
      <c r="C90" s="749" t="s">
        <v>592</v>
      </c>
      <c r="D90" s="750" t="s">
        <v>593</v>
      </c>
      <c r="E90" s="751">
        <v>50113001</v>
      </c>
      <c r="F90" s="750" t="s">
        <v>609</v>
      </c>
      <c r="G90" s="749" t="s">
        <v>610</v>
      </c>
      <c r="H90" s="749">
        <v>193724</v>
      </c>
      <c r="I90" s="749">
        <v>93724</v>
      </c>
      <c r="J90" s="749" t="s">
        <v>761</v>
      </c>
      <c r="K90" s="749" t="s">
        <v>762</v>
      </c>
      <c r="L90" s="752">
        <v>68.27000000000001</v>
      </c>
      <c r="M90" s="752">
        <v>1</v>
      </c>
      <c r="N90" s="753">
        <v>68.27000000000001</v>
      </c>
    </row>
    <row r="91" spans="1:14" ht="14.45" customHeight="1" x14ac:dyDescent="0.2">
      <c r="A91" s="747" t="s">
        <v>578</v>
      </c>
      <c r="B91" s="748" t="s">
        <v>579</v>
      </c>
      <c r="C91" s="749" t="s">
        <v>592</v>
      </c>
      <c r="D91" s="750" t="s">
        <v>593</v>
      </c>
      <c r="E91" s="751">
        <v>50113001</v>
      </c>
      <c r="F91" s="750" t="s">
        <v>609</v>
      </c>
      <c r="G91" s="749" t="s">
        <v>610</v>
      </c>
      <c r="H91" s="749">
        <v>208465</v>
      </c>
      <c r="I91" s="749">
        <v>208465</v>
      </c>
      <c r="J91" s="749" t="s">
        <v>763</v>
      </c>
      <c r="K91" s="749" t="s">
        <v>764</v>
      </c>
      <c r="L91" s="752">
        <v>2234.65</v>
      </c>
      <c r="M91" s="752">
        <v>0.2</v>
      </c>
      <c r="N91" s="753">
        <v>446.93000000000006</v>
      </c>
    </row>
    <row r="92" spans="1:14" ht="14.45" customHeight="1" x14ac:dyDescent="0.2">
      <c r="A92" s="747" t="s">
        <v>578</v>
      </c>
      <c r="B92" s="748" t="s">
        <v>579</v>
      </c>
      <c r="C92" s="749" t="s">
        <v>592</v>
      </c>
      <c r="D92" s="750" t="s">
        <v>593</v>
      </c>
      <c r="E92" s="751">
        <v>50113001</v>
      </c>
      <c r="F92" s="750" t="s">
        <v>609</v>
      </c>
      <c r="G92" s="749" t="s">
        <v>610</v>
      </c>
      <c r="H92" s="749">
        <v>117189</v>
      </c>
      <c r="I92" s="749">
        <v>17189</v>
      </c>
      <c r="J92" s="749" t="s">
        <v>765</v>
      </c>
      <c r="K92" s="749" t="s">
        <v>766</v>
      </c>
      <c r="L92" s="752">
        <v>55.870000000000012</v>
      </c>
      <c r="M92" s="752">
        <v>1</v>
      </c>
      <c r="N92" s="753">
        <v>55.870000000000012</v>
      </c>
    </row>
    <row r="93" spans="1:14" ht="14.45" customHeight="1" x14ac:dyDescent="0.2">
      <c r="A93" s="747" t="s">
        <v>578</v>
      </c>
      <c r="B93" s="748" t="s">
        <v>579</v>
      </c>
      <c r="C93" s="749" t="s">
        <v>592</v>
      </c>
      <c r="D93" s="750" t="s">
        <v>593</v>
      </c>
      <c r="E93" s="751">
        <v>50113001</v>
      </c>
      <c r="F93" s="750" t="s">
        <v>609</v>
      </c>
      <c r="G93" s="749" t="s">
        <v>610</v>
      </c>
      <c r="H93" s="749">
        <v>102486</v>
      </c>
      <c r="I93" s="749">
        <v>2486</v>
      </c>
      <c r="J93" s="749" t="s">
        <v>767</v>
      </c>
      <c r="K93" s="749" t="s">
        <v>768</v>
      </c>
      <c r="L93" s="752">
        <v>123.01666666666665</v>
      </c>
      <c r="M93" s="752">
        <v>3</v>
      </c>
      <c r="N93" s="753">
        <v>369.04999999999995</v>
      </c>
    </row>
    <row r="94" spans="1:14" ht="14.45" customHeight="1" x14ac:dyDescent="0.2">
      <c r="A94" s="747" t="s">
        <v>578</v>
      </c>
      <c r="B94" s="748" t="s">
        <v>579</v>
      </c>
      <c r="C94" s="749" t="s">
        <v>592</v>
      </c>
      <c r="D94" s="750" t="s">
        <v>593</v>
      </c>
      <c r="E94" s="751">
        <v>50113001</v>
      </c>
      <c r="F94" s="750" t="s">
        <v>609</v>
      </c>
      <c r="G94" s="749" t="s">
        <v>610</v>
      </c>
      <c r="H94" s="749">
        <v>100489</v>
      </c>
      <c r="I94" s="749">
        <v>489</v>
      </c>
      <c r="J94" s="749" t="s">
        <v>769</v>
      </c>
      <c r="K94" s="749" t="s">
        <v>770</v>
      </c>
      <c r="L94" s="752">
        <v>47.3</v>
      </c>
      <c r="M94" s="752">
        <v>2</v>
      </c>
      <c r="N94" s="753">
        <v>94.6</v>
      </c>
    </row>
    <row r="95" spans="1:14" ht="14.45" customHeight="1" x14ac:dyDescent="0.2">
      <c r="A95" s="747" t="s">
        <v>578</v>
      </c>
      <c r="B95" s="748" t="s">
        <v>579</v>
      </c>
      <c r="C95" s="749" t="s">
        <v>592</v>
      </c>
      <c r="D95" s="750" t="s">
        <v>593</v>
      </c>
      <c r="E95" s="751">
        <v>50113001</v>
      </c>
      <c r="F95" s="750" t="s">
        <v>609</v>
      </c>
      <c r="G95" s="749" t="s">
        <v>610</v>
      </c>
      <c r="H95" s="749">
        <v>230426</v>
      </c>
      <c r="I95" s="749">
        <v>230426</v>
      </c>
      <c r="J95" s="749" t="s">
        <v>769</v>
      </c>
      <c r="K95" s="749" t="s">
        <v>771</v>
      </c>
      <c r="L95" s="752">
        <v>78.639999999999986</v>
      </c>
      <c r="M95" s="752">
        <v>1</v>
      </c>
      <c r="N95" s="753">
        <v>78.639999999999986</v>
      </c>
    </row>
    <row r="96" spans="1:14" ht="14.45" customHeight="1" x14ac:dyDescent="0.2">
      <c r="A96" s="747" t="s">
        <v>578</v>
      </c>
      <c r="B96" s="748" t="s">
        <v>579</v>
      </c>
      <c r="C96" s="749" t="s">
        <v>592</v>
      </c>
      <c r="D96" s="750" t="s">
        <v>593</v>
      </c>
      <c r="E96" s="751">
        <v>50113001</v>
      </c>
      <c r="F96" s="750" t="s">
        <v>609</v>
      </c>
      <c r="G96" s="749" t="s">
        <v>610</v>
      </c>
      <c r="H96" s="749">
        <v>930661</v>
      </c>
      <c r="I96" s="749">
        <v>0</v>
      </c>
      <c r="J96" s="749" t="s">
        <v>772</v>
      </c>
      <c r="K96" s="749" t="s">
        <v>580</v>
      </c>
      <c r="L96" s="752">
        <v>332.76401977451684</v>
      </c>
      <c r="M96" s="752">
        <v>3</v>
      </c>
      <c r="N96" s="753">
        <v>998.29205932355057</v>
      </c>
    </row>
    <row r="97" spans="1:14" ht="14.45" customHeight="1" x14ac:dyDescent="0.2">
      <c r="A97" s="747" t="s">
        <v>578</v>
      </c>
      <c r="B97" s="748" t="s">
        <v>579</v>
      </c>
      <c r="C97" s="749" t="s">
        <v>592</v>
      </c>
      <c r="D97" s="750" t="s">
        <v>593</v>
      </c>
      <c r="E97" s="751">
        <v>50113001</v>
      </c>
      <c r="F97" s="750" t="s">
        <v>609</v>
      </c>
      <c r="G97" s="749" t="s">
        <v>610</v>
      </c>
      <c r="H97" s="749">
        <v>920304</v>
      </c>
      <c r="I97" s="749">
        <v>0</v>
      </c>
      <c r="J97" s="749" t="s">
        <v>773</v>
      </c>
      <c r="K97" s="749" t="s">
        <v>580</v>
      </c>
      <c r="L97" s="752">
        <v>257.4087065536151</v>
      </c>
      <c r="M97" s="752">
        <v>1</v>
      </c>
      <c r="N97" s="753">
        <v>257.4087065536151</v>
      </c>
    </row>
    <row r="98" spans="1:14" ht="14.45" customHeight="1" x14ac:dyDescent="0.2">
      <c r="A98" s="747" t="s">
        <v>578</v>
      </c>
      <c r="B98" s="748" t="s">
        <v>579</v>
      </c>
      <c r="C98" s="749" t="s">
        <v>592</v>
      </c>
      <c r="D98" s="750" t="s">
        <v>593</v>
      </c>
      <c r="E98" s="751">
        <v>50113001</v>
      </c>
      <c r="F98" s="750" t="s">
        <v>609</v>
      </c>
      <c r="G98" s="749" t="s">
        <v>610</v>
      </c>
      <c r="H98" s="749">
        <v>920362</v>
      </c>
      <c r="I98" s="749">
        <v>0</v>
      </c>
      <c r="J98" s="749" t="s">
        <v>774</v>
      </c>
      <c r="K98" s="749" t="s">
        <v>580</v>
      </c>
      <c r="L98" s="752">
        <v>527.42661437726747</v>
      </c>
      <c r="M98" s="752">
        <v>1</v>
      </c>
      <c r="N98" s="753">
        <v>527.42661437726747</v>
      </c>
    </row>
    <row r="99" spans="1:14" ht="14.45" customHeight="1" x14ac:dyDescent="0.2">
      <c r="A99" s="747" t="s">
        <v>578</v>
      </c>
      <c r="B99" s="748" t="s">
        <v>579</v>
      </c>
      <c r="C99" s="749" t="s">
        <v>592</v>
      </c>
      <c r="D99" s="750" t="s">
        <v>593</v>
      </c>
      <c r="E99" s="751">
        <v>50113001</v>
      </c>
      <c r="F99" s="750" t="s">
        <v>609</v>
      </c>
      <c r="G99" s="749" t="s">
        <v>610</v>
      </c>
      <c r="H99" s="749">
        <v>900493</v>
      </c>
      <c r="I99" s="749">
        <v>0</v>
      </c>
      <c r="J99" s="749" t="s">
        <v>775</v>
      </c>
      <c r="K99" s="749" t="s">
        <v>580</v>
      </c>
      <c r="L99" s="752">
        <v>321.87408589565746</v>
      </c>
      <c r="M99" s="752">
        <v>5</v>
      </c>
      <c r="N99" s="753">
        <v>1609.3704294782874</v>
      </c>
    </row>
    <row r="100" spans="1:14" ht="14.45" customHeight="1" x14ac:dyDescent="0.2">
      <c r="A100" s="747" t="s">
        <v>578</v>
      </c>
      <c r="B100" s="748" t="s">
        <v>579</v>
      </c>
      <c r="C100" s="749" t="s">
        <v>592</v>
      </c>
      <c r="D100" s="750" t="s">
        <v>593</v>
      </c>
      <c r="E100" s="751">
        <v>50113001</v>
      </c>
      <c r="F100" s="750" t="s">
        <v>609</v>
      </c>
      <c r="G100" s="749" t="s">
        <v>610</v>
      </c>
      <c r="H100" s="749">
        <v>843067</v>
      </c>
      <c r="I100" s="749">
        <v>0</v>
      </c>
      <c r="J100" s="749" t="s">
        <v>776</v>
      </c>
      <c r="K100" s="749" t="s">
        <v>580</v>
      </c>
      <c r="L100" s="752">
        <v>411.53481034615032</v>
      </c>
      <c r="M100" s="752">
        <v>19</v>
      </c>
      <c r="N100" s="753">
        <v>7819.1613965768565</v>
      </c>
    </row>
    <row r="101" spans="1:14" ht="14.45" customHeight="1" x14ac:dyDescent="0.2">
      <c r="A101" s="747" t="s">
        <v>578</v>
      </c>
      <c r="B101" s="748" t="s">
        <v>579</v>
      </c>
      <c r="C101" s="749" t="s">
        <v>592</v>
      </c>
      <c r="D101" s="750" t="s">
        <v>593</v>
      </c>
      <c r="E101" s="751">
        <v>50113001</v>
      </c>
      <c r="F101" s="750" t="s">
        <v>609</v>
      </c>
      <c r="G101" s="749" t="s">
        <v>610</v>
      </c>
      <c r="H101" s="749">
        <v>188217</v>
      </c>
      <c r="I101" s="749">
        <v>88217</v>
      </c>
      <c r="J101" s="749" t="s">
        <v>777</v>
      </c>
      <c r="K101" s="749" t="s">
        <v>778</v>
      </c>
      <c r="L101" s="752">
        <v>127.5575</v>
      </c>
      <c r="M101" s="752">
        <v>8</v>
      </c>
      <c r="N101" s="753">
        <v>1020.46</v>
      </c>
    </row>
    <row r="102" spans="1:14" ht="14.45" customHeight="1" x14ac:dyDescent="0.2">
      <c r="A102" s="747" t="s">
        <v>578</v>
      </c>
      <c r="B102" s="748" t="s">
        <v>579</v>
      </c>
      <c r="C102" s="749" t="s">
        <v>592</v>
      </c>
      <c r="D102" s="750" t="s">
        <v>593</v>
      </c>
      <c r="E102" s="751">
        <v>50113001</v>
      </c>
      <c r="F102" s="750" t="s">
        <v>609</v>
      </c>
      <c r="G102" s="749" t="s">
        <v>610</v>
      </c>
      <c r="H102" s="749">
        <v>216679</v>
      </c>
      <c r="I102" s="749">
        <v>216679</v>
      </c>
      <c r="J102" s="749" t="s">
        <v>777</v>
      </c>
      <c r="K102" s="749" t="s">
        <v>779</v>
      </c>
      <c r="L102" s="752">
        <v>115.19</v>
      </c>
      <c r="M102" s="752">
        <v>1</v>
      </c>
      <c r="N102" s="753">
        <v>115.19</v>
      </c>
    </row>
    <row r="103" spans="1:14" ht="14.45" customHeight="1" x14ac:dyDescent="0.2">
      <c r="A103" s="747" t="s">
        <v>578</v>
      </c>
      <c r="B103" s="748" t="s">
        <v>579</v>
      </c>
      <c r="C103" s="749" t="s">
        <v>592</v>
      </c>
      <c r="D103" s="750" t="s">
        <v>593</v>
      </c>
      <c r="E103" s="751">
        <v>50113001</v>
      </c>
      <c r="F103" s="750" t="s">
        <v>609</v>
      </c>
      <c r="G103" s="749" t="s">
        <v>617</v>
      </c>
      <c r="H103" s="749">
        <v>207098</v>
      </c>
      <c r="I103" s="749">
        <v>207098</v>
      </c>
      <c r="J103" s="749" t="s">
        <v>780</v>
      </c>
      <c r="K103" s="749" t="s">
        <v>781</v>
      </c>
      <c r="L103" s="752">
        <v>137.97999999999999</v>
      </c>
      <c r="M103" s="752">
        <v>1</v>
      </c>
      <c r="N103" s="753">
        <v>137.97999999999999</v>
      </c>
    </row>
    <row r="104" spans="1:14" ht="14.45" customHeight="1" x14ac:dyDescent="0.2">
      <c r="A104" s="747" t="s">
        <v>578</v>
      </c>
      <c r="B104" s="748" t="s">
        <v>579</v>
      </c>
      <c r="C104" s="749" t="s">
        <v>592</v>
      </c>
      <c r="D104" s="750" t="s">
        <v>593</v>
      </c>
      <c r="E104" s="751">
        <v>50113001</v>
      </c>
      <c r="F104" s="750" t="s">
        <v>609</v>
      </c>
      <c r="G104" s="749" t="s">
        <v>610</v>
      </c>
      <c r="H104" s="749">
        <v>225971</v>
      </c>
      <c r="I104" s="749">
        <v>225971</v>
      </c>
      <c r="J104" s="749" t="s">
        <v>780</v>
      </c>
      <c r="K104" s="749" t="s">
        <v>781</v>
      </c>
      <c r="L104" s="752">
        <v>130.38222222222223</v>
      </c>
      <c r="M104" s="752">
        <v>9</v>
      </c>
      <c r="N104" s="753">
        <v>1173.44</v>
      </c>
    </row>
    <row r="105" spans="1:14" ht="14.45" customHeight="1" x14ac:dyDescent="0.2">
      <c r="A105" s="747" t="s">
        <v>578</v>
      </c>
      <c r="B105" s="748" t="s">
        <v>579</v>
      </c>
      <c r="C105" s="749" t="s">
        <v>592</v>
      </c>
      <c r="D105" s="750" t="s">
        <v>593</v>
      </c>
      <c r="E105" s="751">
        <v>50113001</v>
      </c>
      <c r="F105" s="750" t="s">
        <v>609</v>
      </c>
      <c r="G105" s="749" t="s">
        <v>610</v>
      </c>
      <c r="H105" s="749">
        <v>185512</v>
      </c>
      <c r="I105" s="749">
        <v>185512</v>
      </c>
      <c r="J105" s="749" t="s">
        <v>782</v>
      </c>
      <c r="K105" s="749" t="s">
        <v>783</v>
      </c>
      <c r="L105" s="752">
        <v>75.349999999999994</v>
      </c>
      <c r="M105" s="752">
        <v>1</v>
      </c>
      <c r="N105" s="753">
        <v>75.349999999999994</v>
      </c>
    </row>
    <row r="106" spans="1:14" ht="14.45" customHeight="1" x14ac:dyDescent="0.2">
      <c r="A106" s="747" t="s">
        <v>578</v>
      </c>
      <c r="B106" s="748" t="s">
        <v>579</v>
      </c>
      <c r="C106" s="749" t="s">
        <v>592</v>
      </c>
      <c r="D106" s="750" t="s">
        <v>593</v>
      </c>
      <c r="E106" s="751">
        <v>50113001</v>
      </c>
      <c r="F106" s="750" t="s">
        <v>609</v>
      </c>
      <c r="G106" s="749" t="s">
        <v>610</v>
      </c>
      <c r="H106" s="749">
        <v>67558</v>
      </c>
      <c r="I106" s="749">
        <v>67558</v>
      </c>
      <c r="J106" s="749" t="s">
        <v>784</v>
      </c>
      <c r="K106" s="749" t="s">
        <v>785</v>
      </c>
      <c r="L106" s="752">
        <v>27.394705882352945</v>
      </c>
      <c r="M106" s="752">
        <v>17</v>
      </c>
      <c r="N106" s="753">
        <v>465.71000000000004</v>
      </c>
    </row>
    <row r="107" spans="1:14" ht="14.45" customHeight="1" x14ac:dyDescent="0.2">
      <c r="A107" s="747" t="s">
        <v>578</v>
      </c>
      <c r="B107" s="748" t="s">
        <v>579</v>
      </c>
      <c r="C107" s="749" t="s">
        <v>592</v>
      </c>
      <c r="D107" s="750" t="s">
        <v>593</v>
      </c>
      <c r="E107" s="751">
        <v>50113001</v>
      </c>
      <c r="F107" s="750" t="s">
        <v>609</v>
      </c>
      <c r="G107" s="749" t="s">
        <v>610</v>
      </c>
      <c r="H107" s="749">
        <v>117992</v>
      </c>
      <c r="I107" s="749">
        <v>17992</v>
      </c>
      <c r="J107" s="749" t="s">
        <v>786</v>
      </c>
      <c r="K107" s="749" t="s">
        <v>787</v>
      </c>
      <c r="L107" s="752">
        <v>94.34</v>
      </c>
      <c r="M107" s="752">
        <v>1</v>
      </c>
      <c r="N107" s="753">
        <v>94.34</v>
      </c>
    </row>
    <row r="108" spans="1:14" ht="14.45" customHeight="1" x14ac:dyDescent="0.2">
      <c r="A108" s="747" t="s">
        <v>578</v>
      </c>
      <c r="B108" s="748" t="s">
        <v>579</v>
      </c>
      <c r="C108" s="749" t="s">
        <v>592</v>
      </c>
      <c r="D108" s="750" t="s">
        <v>593</v>
      </c>
      <c r="E108" s="751">
        <v>50113001</v>
      </c>
      <c r="F108" s="750" t="s">
        <v>609</v>
      </c>
      <c r="G108" s="749" t="s">
        <v>610</v>
      </c>
      <c r="H108" s="749">
        <v>186393</v>
      </c>
      <c r="I108" s="749">
        <v>86393</v>
      </c>
      <c r="J108" s="749" t="s">
        <v>786</v>
      </c>
      <c r="K108" s="749" t="s">
        <v>788</v>
      </c>
      <c r="L108" s="752">
        <v>51.609999999999992</v>
      </c>
      <c r="M108" s="752">
        <v>1</v>
      </c>
      <c r="N108" s="753">
        <v>51.609999999999992</v>
      </c>
    </row>
    <row r="109" spans="1:14" ht="14.45" customHeight="1" x14ac:dyDescent="0.2">
      <c r="A109" s="747" t="s">
        <v>578</v>
      </c>
      <c r="B109" s="748" t="s">
        <v>579</v>
      </c>
      <c r="C109" s="749" t="s">
        <v>592</v>
      </c>
      <c r="D109" s="750" t="s">
        <v>593</v>
      </c>
      <c r="E109" s="751">
        <v>50113001</v>
      </c>
      <c r="F109" s="750" t="s">
        <v>609</v>
      </c>
      <c r="G109" s="749" t="s">
        <v>610</v>
      </c>
      <c r="H109" s="749">
        <v>846813</v>
      </c>
      <c r="I109" s="749">
        <v>137120</v>
      </c>
      <c r="J109" s="749" t="s">
        <v>789</v>
      </c>
      <c r="K109" s="749" t="s">
        <v>790</v>
      </c>
      <c r="L109" s="752">
        <v>71.469999999999985</v>
      </c>
      <c r="M109" s="752">
        <v>1</v>
      </c>
      <c r="N109" s="753">
        <v>71.469999999999985</v>
      </c>
    </row>
    <row r="110" spans="1:14" ht="14.45" customHeight="1" x14ac:dyDescent="0.2">
      <c r="A110" s="747" t="s">
        <v>578</v>
      </c>
      <c r="B110" s="748" t="s">
        <v>579</v>
      </c>
      <c r="C110" s="749" t="s">
        <v>592</v>
      </c>
      <c r="D110" s="750" t="s">
        <v>593</v>
      </c>
      <c r="E110" s="751">
        <v>50113001</v>
      </c>
      <c r="F110" s="750" t="s">
        <v>609</v>
      </c>
      <c r="G110" s="749" t="s">
        <v>610</v>
      </c>
      <c r="H110" s="749">
        <v>100498</v>
      </c>
      <c r="I110" s="749">
        <v>498</v>
      </c>
      <c r="J110" s="749" t="s">
        <v>791</v>
      </c>
      <c r="K110" s="749" t="s">
        <v>654</v>
      </c>
      <c r="L110" s="752">
        <v>108.70099999999999</v>
      </c>
      <c r="M110" s="752">
        <v>10</v>
      </c>
      <c r="N110" s="753">
        <v>1087.01</v>
      </c>
    </row>
    <row r="111" spans="1:14" ht="14.45" customHeight="1" x14ac:dyDescent="0.2">
      <c r="A111" s="747" t="s">
        <v>578</v>
      </c>
      <c r="B111" s="748" t="s">
        <v>579</v>
      </c>
      <c r="C111" s="749" t="s">
        <v>592</v>
      </c>
      <c r="D111" s="750" t="s">
        <v>593</v>
      </c>
      <c r="E111" s="751">
        <v>50113001</v>
      </c>
      <c r="F111" s="750" t="s">
        <v>609</v>
      </c>
      <c r="G111" s="749" t="s">
        <v>610</v>
      </c>
      <c r="H111" s="749">
        <v>237329</v>
      </c>
      <c r="I111" s="749">
        <v>237329</v>
      </c>
      <c r="J111" s="749" t="s">
        <v>791</v>
      </c>
      <c r="K111" s="749" t="s">
        <v>654</v>
      </c>
      <c r="L111" s="752">
        <v>108.63999999999997</v>
      </c>
      <c r="M111" s="752">
        <v>1</v>
      </c>
      <c r="N111" s="753">
        <v>108.63999999999997</v>
      </c>
    </row>
    <row r="112" spans="1:14" ht="14.45" customHeight="1" x14ac:dyDescent="0.2">
      <c r="A112" s="747" t="s">
        <v>578</v>
      </c>
      <c r="B112" s="748" t="s">
        <v>579</v>
      </c>
      <c r="C112" s="749" t="s">
        <v>592</v>
      </c>
      <c r="D112" s="750" t="s">
        <v>593</v>
      </c>
      <c r="E112" s="751">
        <v>50113001</v>
      </c>
      <c r="F112" s="750" t="s">
        <v>609</v>
      </c>
      <c r="G112" s="749" t="s">
        <v>610</v>
      </c>
      <c r="H112" s="749">
        <v>225168</v>
      </c>
      <c r="I112" s="749">
        <v>225168</v>
      </c>
      <c r="J112" s="749" t="s">
        <v>792</v>
      </c>
      <c r="K112" s="749" t="s">
        <v>793</v>
      </c>
      <c r="L112" s="752">
        <v>63.54</v>
      </c>
      <c r="M112" s="752">
        <v>2</v>
      </c>
      <c r="N112" s="753">
        <v>127.08</v>
      </c>
    </row>
    <row r="113" spans="1:14" ht="14.45" customHeight="1" x14ac:dyDescent="0.2">
      <c r="A113" s="747" t="s">
        <v>578</v>
      </c>
      <c r="B113" s="748" t="s">
        <v>579</v>
      </c>
      <c r="C113" s="749" t="s">
        <v>592</v>
      </c>
      <c r="D113" s="750" t="s">
        <v>593</v>
      </c>
      <c r="E113" s="751">
        <v>50113001</v>
      </c>
      <c r="F113" s="750" t="s">
        <v>609</v>
      </c>
      <c r="G113" s="749" t="s">
        <v>610</v>
      </c>
      <c r="H113" s="749">
        <v>225169</v>
      </c>
      <c r="I113" s="749">
        <v>225169</v>
      </c>
      <c r="J113" s="749" t="s">
        <v>792</v>
      </c>
      <c r="K113" s="749" t="s">
        <v>794</v>
      </c>
      <c r="L113" s="752">
        <v>44.45</v>
      </c>
      <c r="M113" s="752">
        <v>1</v>
      </c>
      <c r="N113" s="753">
        <v>44.45</v>
      </c>
    </row>
    <row r="114" spans="1:14" ht="14.45" customHeight="1" x14ac:dyDescent="0.2">
      <c r="A114" s="747" t="s">
        <v>578</v>
      </c>
      <c r="B114" s="748" t="s">
        <v>579</v>
      </c>
      <c r="C114" s="749" t="s">
        <v>592</v>
      </c>
      <c r="D114" s="750" t="s">
        <v>593</v>
      </c>
      <c r="E114" s="751">
        <v>50113001</v>
      </c>
      <c r="F114" s="750" t="s">
        <v>609</v>
      </c>
      <c r="G114" s="749" t="s">
        <v>580</v>
      </c>
      <c r="H114" s="749">
        <v>201290</v>
      </c>
      <c r="I114" s="749">
        <v>201290</v>
      </c>
      <c r="J114" s="749" t="s">
        <v>795</v>
      </c>
      <c r="K114" s="749" t="s">
        <v>796</v>
      </c>
      <c r="L114" s="752">
        <v>43.402461538461552</v>
      </c>
      <c r="M114" s="752">
        <v>65</v>
      </c>
      <c r="N114" s="753">
        <v>2821.1600000000008</v>
      </c>
    </row>
    <row r="115" spans="1:14" ht="14.45" customHeight="1" x14ac:dyDescent="0.2">
      <c r="A115" s="747" t="s">
        <v>578</v>
      </c>
      <c r="B115" s="748" t="s">
        <v>579</v>
      </c>
      <c r="C115" s="749" t="s">
        <v>592</v>
      </c>
      <c r="D115" s="750" t="s">
        <v>593</v>
      </c>
      <c r="E115" s="751">
        <v>50113001</v>
      </c>
      <c r="F115" s="750" t="s">
        <v>609</v>
      </c>
      <c r="G115" s="749" t="s">
        <v>610</v>
      </c>
      <c r="H115" s="749">
        <v>100502</v>
      </c>
      <c r="I115" s="749">
        <v>502</v>
      </c>
      <c r="J115" s="749" t="s">
        <v>797</v>
      </c>
      <c r="K115" s="749" t="s">
        <v>798</v>
      </c>
      <c r="L115" s="752">
        <v>253.79999999999993</v>
      </c>
      <c r="M115" s="752">
        <v>2</v>
      </c>
      <c r="N115" s="753">
        <v>507.59999999999985</v>
      </c>
    </row>
    <row r="116" spans="1:14" ht="14.45" customHeight="1" x14ac:dyDescent="0.2">
      <c r="A116" s="747" t="s">
        <v>578</v>
      </c>
      <c r="B116" s="748" t="s">
        <v>579</v>
      </c>
      <c r="C116" s="749" t="s">
        <v>592</v>
      </c>
      <c r="D116" s="750" t="s">
        <v>593</v>
      </c>
      <c r="E116" s="751">
        <v>50113001</v>
      </c>
      <c r="F116" s="750" t="s">
        <v>609</v>
      </c>
      <c r="G116" s="749" t="s">
        <v>610</v>
      </c>
      <c r="H116" s="749">
        <v>102684</v>
      </c>
      <c r="I116" s="749">
        <v>2684</v>
      </c>
      <c r="J116" s="749" t="s">
        <v>797</v>
      </c>
      <c r="K116" s="749" t="s">
        <v>799</v>
      </c>
      <c r="L116" s="752">
        <v>106.74142857142859</v>
      </c>
      <c r="M116" s="752">
        <v>7</v>
      </c>
      <c r="N116" s="753">
        <v>747.19</v>
      </c>
    </row>
    <row r="117" spans="1:14" ht="14.45" customHeight="1" x14ac:dyDescent="0.2">
      <c r="A117" s="747" t="s">
        <v>578</v>
      </c>
      <c r="B117" s="748" t="s">
        <v>579</v>
      </c>
      <c r="C117" s="749" t="s">
        <v>592</v>
      </c>
      <c r="D117" s="750" t="s">
        <v>593</v>
      </c>
      <c r="E117" s="751">
        <v>50113001</v>
      </c>
      <c r="F117" s="750" t="s">
        <v>609</v>
      </c>
      <c r="G117" s="749" t="s">
        <v>580</v>
      </c>
      <c r="H117" s="749">
        <v>216736</v>
      </c>
      <c r="I117" s="749">
        <v>216736</v>
      </c>
      <c r="J117" s="749" t="s">
        <v>800</v>
      </c>
      <c r="K117" s="749" t="s">
        <v>801</v>
      </c>
      <c r="L117" s="752">
        <v>194.28000000000003</v>
      </c>
      <c r="M117" s="752">
        <v>10</v>
      </c>
      <c r="N117" s="753">
        <v>1942.8000000000002</v>
      </c>
    </row>
    <row r="118" spans="1:14" ht="14.45" customHeight="1" x14ac:dyDescent="0.2">
      <c r="A118" s="747" t="s">
        <v>578</v>
      </c>
      <c r="B118" s="748" t="s">
        <v>579</v>
      </c>
      <c r="C118" s="749" t="s">
        <v>592</v>
      </c>
      <c r="D118" s="750" t="s">
        <v>593</v>
      </c>
      <c r="E118" s="751">
        <v>50113001</v>
      </c>
      <c r="F118" s="750" t="s">
        <v>609</v>
      </c>
      <c r="G118" s="749" t="s">
        <v>580</v>
      </c>
      <c r="H118" s="749">
        <v>205931</v>
      </c>
      <c r="I118" s="749">
        <v>205931</v>
      </c>
      <c r="J118" s="749" t="s">
        <v>802</v>
      </c>
      <c r="K118" s="749" t="s">
        <v>803</v>
      </c>
      <c r="L118" s="752">
        <v>73.215588235294121</v>
      </c>
      <c r="M118" s="752">
        <v>34</v>
      </c>
      <c r="N118" s="753">
        <v>2489.33</v>
      </c>
    </row>
    <row r="119" spans="1:14" ht="14.45" customHeight="1" x14ac:dyDescent="0.2">
      <c r="A119" s="747" t="s">
        <v>578</v>
      </c>
      <c r="B119" s="748" t="s">
        <v>579</v>
      </c>
      <c r="C119" s="749" t="s">
        <v>592</v>
      </c>
      <c r="D119" s="750" t="s">
        <v>593</v>
      </c>
      <c r="E119" s="751">
        <v>50113001</v>
      </c>
      <c r="F119" s="750" t="s">
        <v>609</v>
      </c>
      <c r="G119" s="749" t="s">
        <v>610</v>
      </c>
      <c r="H119" s="749">
        <v>142451</v>
      </c>
      <c r="I119" s="749">
        <v>42451</v>
      </c>
      <c r="J119" s="749" t="s">
        <v>804</v>
      </c>
      <c r="K119" s="749" t="s">
        <v>805</v>
      </c>
      <c r="L119" s="752">
        <v>473.44999999999993</v>
      </c>
      <c r="M119" s="752">
        <v>1</v>
      </c>
      <c r="N119" s="753">
        <v>473.44999999999993</v>
      </c>
    </row>
    <row r="120" spans="1:14" ht="14.45" customHeight="1" x14ac:dyDescent="0.2">
      <c r="A120" s="747" t="s">
        <v>578</v>
      </c>
      <c r="B120" s="748" t="s">
        <v>579</v>
      </c>
      <c r="C120" s="749" t="s">
        <v>592</v>
      </c>
      <c r="D120" s="750" t="s">
        <v>593</v>
      </c>
      <c r="E120" s="751">
        <v>50113001</v>
      </c>
      <c r="F120" s="750" t="s">
        <v>609</v>
      </c>
      <c r="G120" s="749" t="s">
        <v>610</v>
      </c>
      <c r="H120" s="749">
        <v>157525</v>
      </c>
      <c r="I120" s="749">
        <v>57525</v>
      </c>
      <c r="J120" s="749" t="s">
        <v>806</v>
      </c>
      <c r="K120" s="749" t="s">
        <v>807</v>
      </c>
      <c r="L120" s="752">
        <v>97.529999999999987</v>
      </c>
      <c r="M120" s="752">
        <v>1</v>
      </c>
      <c r="N120" s="753">
        <v>97.529999999999987</v>
      </c>
    </row>
    <row r="121" spans="1:14" ht="14.45" customHeight="1" x14ac:dyDescent="0.2">
      <c r="A121" s="747" t="s">
        <v>578</v>
      </c>
      <c r="B121" s="748" t="s">
        <v>579</v>
      </c>
      <c r="C121" s="749" t="s">
        <v>592</v>
      </c>
      <c r="D121" s="750" t="s">
        <v>593</v>
      </c>
      <c r="E121" s="751">
        <v>50113001</v>
      </c>
      <c r="F121" s="750" t="s">
        <v>609</v>
      </c>
      <c r="G121" s="749" t="s">
        <v>610</v>
      </c>
      <c r="H121" s="749">
        <v>194763</v>
      </c>
      <c r="I121" s="749">
        <v>94763</v>
      </c>
      <c r="J121" s="749" t="s">
        <v>808</v>
      </c>
      <c r="K121" s="749" t="s">
        <v>809</v>
      </c>
      <c r="L121" s="752">
        <v>83.8</v>
      </c>
      <c r="M121" s="752">
        <v>1</v>
      </c>
      <c r="N121" s="753">
        <v>83.8</v>
      </c>
    </row>
    <row r="122" spans="1:14" ht="14.45" customHeight="1" x14ac:dyDescent="0.2">
      <c r="A122" s="747" t="s">
        <v>578</v>
      </c>
      <c r="B122" s="748" t="s">
        <v>579</v>
      </c>
      <c r="C122" s="749" t="s">
        <v>592</v>
      </c>
      <c r="D122" s="750" t="s">
        <v>593</v>
      </c>
      <c r="E122" s="751">
        <v>50113001</v>
      </c>
      <c r="F122" s="750" t="s">
        <v>609</v>
      </c>
      <c r="G122" s="749" t="s">
        <v>610</v>
      </c>
      <c r="H122" s="749">
        <v>100513</v>
      </c>
      <c r="I122" s="749">
        <v>513</v>
      </c>
      <c r="J122" s="749" t="s">
        <v>810</v>
      </c>
      <c r="K122" s="749" t="s">
        <v>654</v>
      </c>
      <c r="L122" s="752">
        <v>56.78000000000003</v>
      </c>
      <c r="M122" s="752">
        <v>2</v>
      </c>
      <c r="N122" s="753">
        <v>113.56000000000006</v>
      </c>
    </row>
    <row r="123" spans="1:14" ht="14.45" customHeight="1" x14ac:dyDescent="0.2">
      <c r="A123" s="747" t="s">
        <v>578</v>
      </c>
      <c r="B123" s="748" t="s">
        <v>579</v>
      </c>
      <c r="C123" s="749" t="s">
        <v>592</v>
      </c>
      <c r="D123" s="750" t="s">
        <v>593</v>
      </c>
      <c r="E123" s="751">
        <v>50113001</v>
      </c>
      <c r="F123" s="750" t="s">
        <v>609</v>
      </c>
      <c r="G123" s="749" t="s">
        <v>617</v>
      </c>
      <c r="H123" s="749">
        <v>191788</v>
      </c>
      <c r="I123" s="749">
        <v>91788</v>
      </c>
      <c r="J123" s="749" t="s">
        <v>811</v>
      </c>
      <c r="K123" s="749" t="s">
        <v>812</v>
      </c>
      <c r="L123" s="752">
        <v>9.121290322580645</v>
      </c>
      <c r="M123" s="752">
        <v>31</v>
      </c>
      <c r="N123" s="753">
        <v>282.76</v>
      </c>
    </row>
    <row r="124" spans="1:14" ht="14.45" customHeight="1" x14ac:dyDescent="0.2">
      <c r="A124" s="747" t="s">
        <v>578</v>
      </c>
      <c r="B124" s="748" t="s">
        <v>579</v>
      </c>
      <c r="C124" s="749" t="s">
        <v>592</v>
      </c>
      <c r="D124" s="750" t="s">
        <v>593</v>
      </c>
      <c r="E124" s="751">
        <v>50113001</v>
      </c>
      <c r="F124" s="750" t="s">
        <v>609</v>
      </c>
      <c r="G124" s="749" t="s">
        <v>617</v>
      </c>
      <c r="H124" s="749">
        <v>100536</v>
      </c>
      <c r="I124" s="749">
        <v>536</v>
      </c>
      <c r="J124" s="749" t="s">
        <v>813</v>
      </c>
      <c r="K124" s="749" t="s">
        <v>612</v>
      </c>
      <c r="L124" s="752">
        <v>140.23999999999998</v>
      </c>
      <c r="M124" s="752">
        <v>1</v>
      </c>
      <c r="N124" s="753">
        <v>140.23999999999998</v>
      </c>
    </row>
    <row r="125" spans="1:14" ht="14.45" customHeight="1" x14ac:dyDescent="0.2">
      <c r="A125" s="747" t="s">
        <v>578</v>
      </c>
      <c r="B125" s="748" t="s">
        <v>579</v>
      </c>
      <c r="C125" s="749" t="s">
        <v>592</v>
      </c>
      <c r="D125" s="750" t="s">
        <v>593</v>
      </c>
      <c r="E125" s="751">
        <v>50113001</v>
      </c>
      <c r="F125" s="750" t="s">
        <v>609</v>
      </c>
      <c r="G125" s="749" t="s">
        <v>610</v>
      </c>
      <c r="H125" s="749">
        <v>216963</v>
      </c>
      <c r="I125" s="749">
        <v>216963</v>
      </c>
      <c r="J125" s="749" t="s">
        <v>814</v>
      </c>
      <c r="K125" s="749" t="s">
        <v>815</v>
      </c>
      <c r="L125" s="752">
        <v>111.88999999999997</v>
      </c>
      <c r="M125" s="752">
        <v>1</v>
      </c>
      <c r="N125" s="753">
        <v>111.88999999999997</v>
      </c>
    </row>
    <row r="126" spans="1:14" ht="14.45" customHeight="1" x14ac:dyDescent="0.2">
      <c r="A126" s="747" t="s">
        <v>578</v>
      </c>
      <c r="B126" s="748" t="s">
        <v>579</v>
      </c>
      <c r="C126" s="749" t="s">
        <v>592</v>
      </c>
      <c r="D126" s="750" t="s">
        <v>593</v>
      </c>
      <c r="E126" s="751">
        <v>50113001</v>
      </c>
      <c r="F126" s="750" t="s">
        <v>609</v>
      </c>
      <c r="G126" s="749" t="s">
        <v>617</v>
      </c>
      <c r="H126" s="749">
        <v>155824</v>
      </c>
      <c r="I126" s="749">
        <v>55824</v>
      </c>
      <c r="J126" s="749" t="s">
        <v>816</v>
      </c>
      <c r="K126" s="749" t="s">
        <v>817</v>
      </c>
      <c r="L126" s="752">
        <v>50.69</v>
      </c>
      <c r="M126" s="752">
        <v>24</v>
      </c>
      <c r="N126" s="753">
        <v>1216.56</v>
      </c>
    </row>
    <row r="127" spans="1:14" ht="14.45" customHeight="1" x14ac:dyDescent="0.2">
      <c r="A127" s="747" t="s">
        <v>578</v>
      </c>
      <c r="B127" s="748" t="s">
        <v>579</v>
      </c>
      <c r="C127" s="749" t="s">
        <v>592</v>
      </c>
      <c r="D127" s="750" t="s">
        <v>593</v>
      </c>
      <c r="E127" s="751">
        <v>50113001</v>
      </c>
      <c r="F127" s="750" t="s">
        <v>609</v>
      </c>
      <c r="G127" s="749" t="s">
        <v>617</v>
      </c>
      <c r="H127" s="749">
        <v>155823</v>
      </c>
      <c r="I127" s="749">
        <v>55823</v>
      </c>
      <c r="J127" s="749" t="s">
        <v>816</v>
      </c>
      <c r="K127" s="749" t="s">
        <v>818</v>
      </c>
      <c r="L127" s="752">
        <v>33.545605263157888</v>
      </c>
      <c r="M127" s="752">
        <v>152</v>
      </c>
      <c r="N127" s="753">
        <v>5098.9319999999989</v>
      </c>
    </row>
    <row r="128" spans="1:14" ht="14.45" customHeight="1" x14ac:dyDescent="0.2">
      <c r="A128" s="747" t="s">
        <v>578</v>
      </c>
      <c r="B128" s="748" t="s">
        <v>579</v>
      </c>
      <c r="C128" s="749" t="s">
        <v>592</v>
      </c>
      <c r="D128" s="750" t="s">
        <v>593</v>
      </c>
      <c r="E128" s="751">
        <v>50113001</v>
      </c>
      <c r="F128" s="750" t="s">
        <v>609</v>
      </c>
      <c r="G128" s="749" t="s">
        <v>617</v>
      </c>
      <c r="H128" s="749">
        <v>107981</v>
      </c>
      <c r="I128" s="749">
        <v>7981</v>
      </c>
      <c r="J128" s="749" t="s">
        <v>816</v>
      </c>
      <c r="K128" s="749" t="s">
        <v>819</v>
      </c>
      <c r="L128" s="752">
        <v>50.640277777777769</v>
      </c>
      <c r="M128" s="752">
        <v>180</v>
      </c>
      <c r="N128" s="753">
        <v>9115.2499999999982</v>
      </c>
    </row>
    <row r="129" spans="1:14" ht="14.45" customHeight="1" x14ac:dyDescent="0.2">
      <c r="A129" s="747" t="s">
        <v>578</v>
      </c>
      <c r="B129" s="748" t="s">
        <v>579</v>
      </c>
      <c r="C129" s="749" t="s">
        <v>592</v>
      </c>
      <c r="D129" s="750" t="s">
        <v>593</v>
      </c>
      <c r="E129" s="751">
        <v>50113001</v>
      </c>
      <c r="F129" s="750" t="s">
        <v>609</v>
      </c>
      <c r="G129" s="749" t="s">
        <v>610</v>
      </c>
      <c r="H129" s="749">
        <v>162579</v>
      </c>
      <c r="I129" s="749">
        <v>162579</v>
      </c>
      <c r="J129" s="749" t="s">
        <v>820</v>
      </c>
      <c r="K129" s="749" t="s">
        <v>821</v>
      </c>
      <c r="L129" s="752">
        <v>44.866666666666674</v>
      </c>
      <c r="M129" s="752">
        <v>3</v>
      </c>
      <c r="N129" s="753">
        <v>134.60000000000002</v>
      </c>
    </row>
    <row r="130" spans="1:14" ht="14.45" customHeight="1" x14ac:dyDescent="0.2">
      <c r="A130" s="747" t="s">
        <v>578</v>
      </c>
      <c r="B130" s="748" t="s">
        <v>579</v>
      </c>
      <c r="C130" s="749" t="s">
        <v>592</v>
      </c>
      <c r="D130" s="750" t="s">
        <v>593</v>
      </c>
      <c r="E130" s="751">
        <v>50113001</v>
      </c>
      <c r="F130" s="750" t="s">
        <v>609</v>
      </c>
      <c r="G130" s="749" t="s">
        <v>610</v>
      </c>
      <c r="H130" s="749">
        <v>100874</v>
      </c>
      <c r="I130" s="749">
        <v>874</v>
      </c>
      <c r="J130" s="749" t="s">
        <v>822</v>
      </c>
      <c r="K130" s="749" t="s">
        <v>823</v>
      </c>
      <c r="L130" s="752">
        <v>70.31</v>
      </c>
      <c r="M130" s="752">
        <v>2</v>
      </c>
      <c r="N130" s="753">
        <v>140.62</v>
      </c>
    </row>
    <row r="131" spans="1:14" ht="14.45" customHeight="1" x14ac:dyDescent="0.2">
      <c r="A131" s="747" t="s">
        <v>578</v>
      </c>
      <c r="B131" s="748" t="s">
        <v>579</v>
      </c>
      <c r="C131" s="749" t="s">
        <v>592</v>
      </c>
      <c r="D131" s="750" t="s">
        <v>593</v>
      </c>
      <c r="E131" s="751">
        <v>50113001</v>
      </c>
      <c r="F131" s="750" t="s">
        <v>609</v>
      </c>
      <c r="G131" s="749" t="s">
        <v>610</v>
      </c>
      <c r="H131" s="749">
        <v>102668</v>
      </c>
      <c r="I131" s="749">
        <v>2668</v>
      </c>
      <c r="J131" s="749" t="s">
        <v>824</v>
      </c>
      <c r="K131" s="749" t="s">
        <v>825</v>
      </c>
      <c r="L131" s="752">
        <v>33.44</v>
      </c>
      <c r="M131" s="752">
        <v>1</v>
      </c>
      <c r="N131" s="753">
        <v>33.44</v>
      </c>
    </row>
    <row r="132" spans="1:14" ht="14.45" customHeight="1" x14ac:dyDescent="0.2">
      <c r="A132" s="747" t="s">
        <v>578</v>
      </c>
      <c r="B132" s="748" t="s">
        <v>579</v>
      </c>
      <c r="C132" s="749" t="s">
        <v>592</v>
      </c>
      <c r="D132" s="750" t="s">
        <v>593</v>
      </c>
      <c r="E132" s="751">
        <v>50113001</v>
      </c>
      <c r="F132" s="750" t="s">
        <v>609</v>
      </c>
      <c r="G132" s="749" t="s">
        <v>610</v>
      </c>
      <c r="H132" s="749">
        <v>100876</v>
      </c>
      <c r="I132" s="749">
        <v>876</v>
      </c>
      <c r="J132" s="749" t="s">
        <v>826</v>
      </c>
      <c r="K132" s="749" t="s">
        <v>823</v>
      </c>
      <c r="L132" s="752">
        <v>74.400000000000006</v>
      </c>
      <c r="M132" s="752">
        <v>5</v>
      </c>
      <c r="N132" s="753">
        <v>372</v>
      </c>
    </row>
    <row r="133" spans="1:14" ht="14.45" customHeight="1" x14ac:dyDescent="0.2">
      <c r="A133" s="747" t="s">
        <v>578</v>
      </c>
      <c r="B133" s="748" t="s">
        <v>579</v>
      </c>
      <c r="C133" s="749" t="s">
        <v>592</v>
      </c>
      <c r="D133" s="750" t="s">
        <v>593</v>
      </c>
      <c r="E133" s="751">
        <v>50113001</v>
      </c>
      <c r="F133" s="750" t="s">
        <v>609</v>
      </c>
      <c r="G133" s="749" t="s">
        <v>610</v>
      </c>
      <c r="H133" s="749">
        <v>200863</v>
      </c>
      <c r="I133" s="749">
        <v>200863</v>
      </c>
      <c r="J133" s="749" t="s">
        <v>826</v>
      </c>
      <c r="K133" s="749" t="s">
        <v>827</v>
      </c>
      <c r="L133" s="752">
        <v>85.359565217391292</v>
      </c>
      <c r="M133" s="752">
        <v>23</v>
      </c>
      <c r="N133" s="753">
        <v>1963.2699999999998</v>
      </c>
    </row>
    <row r="134" spans="1:14" ht="14.45" customHeight="1" x14ac:dyDescent="0.2">
      <c r="A134" s="747" t="s">
        <v>578</v>
      </c>
      <c r="B134" s="748" t="s">
        <v>579</v>
      </c>
      <c r="C134" s="749" t="s">
        <v>592</v>
      </c>
      <c r="D134" s="750" t="s">
        <v>593</v>
      </c>
      <c r="E134" s="751">
        <v>50113001</v>
      </c>
      <c r="F134" s="750" t="s">
        <v>609</v>
      </c>
      <c r="G134" s="749" t="s">
        <v>617</v>
      </c>
      <c r="H134" s="749">
        <v>850729</v>
      </c>
      <c r="I134" s="749">
        <v>157875</v>
      </c>
      <c r="J134" s="749" t="s">
        <v>828</v>
      </c>
      <c r="K134" s="749" t="s">
        <v>829</v>
      </c>
      <c r="L134" s="752">
        <v>225.5</v>
      </c>
      <c r="M134" s="752">
        <v>2</v>
      </c>
      <c r="N134" s="753">
        <v>451</v>
      </c>
    </row>
    <row r="135" spans="1:14" ht="14.45" customHeight="1" x14ac:dyDescent="0.2">
      <c r="A135" s="747" t="s">
        <v>578</v>
      </c>
      <c r="B135" s="748" t="s">
        <v>579</v>
      </c>
      <c r="C135" s="749" t="s">
        <v>592</v>
      </c>
      <c r="D135" s="750" t="s">
        <v>593</v>
      </c>
      <c r="E135" s="751">
        <v>50113001</v>
      </c>
      <c r="F135" s="750" t="s">
        <v>609</v>
      </c>
      <c r="G135" s="749" t="s">
        <v>610</v>
      </c>
      <c r="H135" s="749">
        <v>207820</v>
      </c>
      <c r="I135" s="749">
        <v>207820</v>
      </c>
      <c r="J135" s="749" t="s">
        <v>830</v>
      </c>
      <c r="K135" s="749" t="s">
        <v>831</v>
      </c>
      <c r="L135" s="752">
        <v>30.699607843137255</v>
      </c>
      <c r="M135" s="752">
        <v>102</v>
      </c>
      <c r="N135" s="753">
        <v>3131.36</v>
      </c>
    </row>
    <row r="136" spans="1:14" ht="14.45" customHeight="1" x14ac:dyDescent="0.2">
      <c r="A136" s="747" t="s">
        <v>578</v>
      </c>
      <c r="B136" s="748" t="s">
        <v>579</v>
      </c>
      <c r="C136" s="749" t="s">
        <v>592</v>
      </c>
      <c r="D136" s="750" t="s">
        <v>593</v>
      </c>
      <c r="E136" s="751">
        <v>50113001</v>
      </c>
      <c r="F136" s="750" t="s">
        <v>609</v>
      </c>
      <c r="G136" s="749" t="s">
        <v>610</v>
      </c>
      <c r="H136" s="749">
        <v>207819</v>
      </c>
      <c r="I136" s="749">
        <v>207819</v>
      </c>
      <c r="J136" s="749" t="s">
        <v>832</v>
      </c>
      <c r="K136" s="749" t="s">
        <v>833</v>
      </c>
      <c r="L136" s="752">
        <v>22.315000000000005</v>
      </c>
      <c r="M136" s="752">
        <v>10</v>
      </c>
      <c r="N136" s="753">
        <v>223.15000000000003</v>
      </c>
    </row>
    <row r="137" spans="1:14" ht="14.45" customHeight="1" x14ac:dyDescent="0.2">
      <c r="A137" s="747" t="s">
        <v>578</v>
      </c>
      <c r="B137" s="748" t="s">
        <v>579</v>
      </c>
      <c r="C137" s="749" t="s">
        <v>592</v>
      </c>
      <c r="D137" s="750" t="s">
        <v>593</v>
      </c>
      <c r="E137" s="751">
        <v>50113001</v>
      </c>
      <c r="F137" s="750" t="s">
        <v>609</v>
      </c>
      <c r="G137" s="749" t="s">
        <v>610</v>
      </c>
      <c r="H137" s="749">
        <v>229944</v>
      </c>
      <c r="I137" s="749">
        <v>229944</v>
      </c>
      <c r="J137" s="749" t="s">
        <v>834</v>
      </c>
      <c r="K137" s="749" t="s">
        <v>796</v>
      </c>
      <c r="L137" s="752">
        <v>84.36</v>
      </c>
      <c r="M137" s="752">
        <v>1</v>
      </c>
      <c r="N137" s="753">
        <v>84.36</v>
      </c>
    </row>
    <row r="138" spans="1:14" ht="14.45" customHeight="1" x14ac:dyDescent="0.2">
      <c r="A138" s="747" t="s">
        <v>578</v>
      </c>
      <c r="B138" s="748" t="s">
        <v>579</v>
      </c>
      <c r="C138" s="749" t="s">
        <v>592</v>
      </c>
      <c r="D138" s="750" t="s">
        <v>593</v>
      </c>
      <c r="E138" s="751">
        <v>50113001</v>
      </c>
      <c r="F138" s="750" t="s">
        <v>609</v>
      </c>
      <c r="G138" s="749" t="s">
        <v>610</v>
      </c>
      <c r="H138" s="749">
        <v>849831</v>
      </c>
      <c r="I138" s="749">
        <v>162008</v>
      </c>
      <c r="J138" s="749" t="s">
        <v>835</v>
      </c>
      <c r="K138" s="749" t="s">
        <v>836</v>
      </c>
      <c r="L138" s="752">
        <v>170.84000000000003</v>
      </c>
      <c r="M138" s="752">
        <v>1</v>
      </c>
      <c r="N138" s="753">
        <v>170.84000000000003</v>
      </c>
    </row>
    <row r="139" spans="1:14" ht="14.45" customHeight="1" x14ac:dyDescent="0.2">
      <c r="A139" s="747" t="s">
        <v>578</v>
      </c>
      <c r="B139" s="748" t="s">
        <v>579</v>
      </c>
      <c r="C139" s="749" t="s">
        <v>592</v>
      </c>
      <c r="D139" s="750" t="s">
        <v>593</v>
      </c>
      <c r="E139" s="751">
        <v>50113001</v>
      </c>
      <c r="F139" s="750" t="s">
        <v>609</v>
      </c>
      <c r="G139" s="749" t="s">
        <v>617</v>
      </c>
      <c r="H139" s="749">
        <v>844738</v>
      </c>
      <c r="I139" s="749">
        <v>101227</v>
      </c>
      <c r="J139" s="749" t="s">
        <v>837</v>
      </c>
      <c r="K139" s="749" t="s">
        <v>838</v>
      </c>
      <c r="L139" s="752">
        <v>162.79</v>
      </c>
      <c r="M139" s="752">
        <v>1</v>
      </c>
      <c r="N139" s="753">
        <v>162.79</v>
      </c>
    </row>
    <row r="140" spans="1:14" ht="14.45" customHeight="1" x14ac:dyDescent="0.2">
      <c r="A140" s="747" t="s">
        <v>578</v>
      </c>
      <c r="B140" s="748" t="s">
        <v>579</v>
      </c>
      <c r="C140" s="749" t="s">
        <v>592</v>
      </c>
      <c r="D140" s="750" t="s">
        <v>593</v>
      </c>
      <c r="E140" s="751">
        <v>50113001</v>
      </c>
      <c r="F140" s="750" t="s">
        <v>609</v>
      </c>
      <c r="G140" s="749" t="s">
        <v>617</v>
      </c>
      <c r="H140" s="749">
        <v>130652</v>
      </c>
      <c r="I140" s="749">
        <v>30652</v>
      </c>
      <c r="J140" s="749" t="s">
        <v>839</v>
      </c>
      <c r="K140" s="749" t="s">
        <v>840</v>
      </c>
      <c r="L140" s="752">
        <v>114.15</v>
      </c>
      <c r="M140" s="752">
        <v>1</v>
      </c>
      <c r="N140" s="753">
        <v>114.15</v>
      </c>
    </row>
    <row r="141" spans="1:14" ht="14.45" customHeight="1" x14ac:dyDescent="0.2">
      <c r="A141" s="747" t="s">
        <v>578</v>
      </c>
      <c r="B141" s="748" t="s">
        <v>579</v>
      </c>
      <c r="C141" s="749" t="s">
        <v>592</v>
      </c>
      <c r="D141" s="750" t="s">
        <v>593</v>
      </c>
      <c r="E141" s="751">
        <v>50113001</v>
      </c>
      <c r="F141" s="750" t="s">
        <v>609</v>
      </c>
      <c r="G141" s="749" t="s">
        <v>610</v>
      </c>
      <c r="H141" s="749">
        <v>118304</v>
      </c>
      <c r="I141" s="749">
        <v>18304</v>
      </c>
      <c r="J141" s="749" t="s">
        <v>841</v>
      </c>
      <c r="K141" s="749" t="s">
        <v>842</v>
      </c>
      <c r="L141" s="752">
        <v>185.61</v>
      </c>
      <c r="M141" s="752">
        <v>3</v>
      </c>
      <c r="N141" s="753">
        <v>556.83000000000004</v>
      </c>
    </row>
    <row r="142" spans="1:14" ht="14.45" customHeight="1" x14ac:dyDescent="0.2">
      <c r="A142" s="747" t="s">
        <v>578</v>
      </c>
      <c r="B142" s="748" t="s">
        <v>579</v>
      </c>
      <c r="C142" s="749" t="s">
        <v>592</v>
      </c>
      <c r="D142" s="750" t="s">
        <v>593</v>
      </c>
      <c r="E142" s="751">
        <v>50113001</v>
      </c>
      <c r="F142" s="750" t="s">
        <v>609</v>
      </c>
      <c r="G142" s="749" t="s">
        <v>610</v>
      </c>
      <c r="H142" s="749">
        <v>118305</v>
      </c>
      <c r="I142" s="749">
        <v>18305</v>
      </c>
      <c r="J142" s="749" t="s">
        <v>841</v>
      </c>
      <c r="K142" s="749" t="s">
        <v>843</v>
      </c>
      <c r="L142" s="752">
        <v>242</v>
      </c>
      <c r="M142" s="752">
        <v>43</v>
      </c>
      <c r="N142" s="753">
        <v>10406</v>
      </c>
    </row>
    <row r="143" spans="1:14" ht="14.45" customHeight="1" x14ac:dyDescent="0.2">
      <c r="A143" s="747" t="s">
        <v>578</v>
      </c>
      <c r="B143" s="748" t="s">
        <v>579</v>
      </c>
      <c r="C143" s="749" t="s">
        <v>592</v>
      </c>
      <c r="D143" s="750" t="s">
        <v>593</v>
      </c>
      <c r="E143" s="751">
        <v>50113001</v>
      </c>
      <c r="F143" s="750" t="s">
        <v>609</v>
      </c>
      <c r="G143" s="749" t="s">
        <v>610</v>
      </c>
      <c r="H143" s="749">
        <v>208649</v>
      </c>
      <c r="I143" s="749">
        <v>208649</v>
      </c>
      <c r="J143" s="749" t="s">
        <v>844</v>
      </c>
      <c r="K143" s="749" t="s">
        <v>845</v>
      </c>
      <c r="L143" s="752">
        <v>72.919999999999987</v>
      </c>
      <c r="M143" s="752">
        <v>1</v>
      </c>
      <c r="N143" s="753">
        <v>72.919999999999987</v>
      </c>
    </row>
    <row r="144" spans="1:14" ht="14.45" customHeight="1" x14ac:dyDescent="0.2">
      <c r="A144" s="747" t="s">
        <v>578</v>
      </c>
      <c r="B144" s="748" t="s">
        <v>579</v>
      </c>
      <c r="C144" s="749" t="s">
        <v>592</v>
      </c>
      <c r="D144" s="750" t="s">
        <v>593</v>
      </c>
      <c r="E144" s="751">
        <v>50113001</v>
      </c>
      <c r="F144" s="750" t="s">
        <v>609</v>
      </c>
      <c r="G144" s="749" t="s">
        <v>617</v>
      </c>
      <c r="H144" s="749">
        <v>109709</v>
      </c>
      <c r="I144" s="749">
        <v>9709</v>
      </c>
      <c r="J144" s="749" t="s">
        <v>846</v>
      </c>
      <c r="K144" s="749" t="s">
        <v>847</v>
      </c>
      <c r="L144" s="752">
        <v>64.945454545454552</v>
      </c>
      <c r="M144" s="752">
        <v>11</v>
      </c>
      <c r="N144" s="753">
        <v>714.40000000000009</v>
      </c>
    </row>
    <row r="145" spans="1:14" ht="14.45" customHeight="1" x14ac:dyDescent="0.2">
      <c r="A145" s="747" t="s">
        <v>578</v>
      </c>
      <c r="B145" s="748" t="s">
        <v>579</v>
      </c>
      <c r="C145" s="749" t="s">
        <v>592</v>
      </c>
      <c r="D145" s="750" t="s">
        <v>593</v>
      </c>
      <c r="E145" s="751">
        <v>50113001</v>
      </c>
      <c r="F145" s="750" t="s">
        <v>609</v>
      </c>
      <c r="G145" s="749" t="s">
        <v>610</v>
      </c>
      <c r="H145" s="749">
        <v>119653</v>
      </c>
      <c r="I145" s="749">
        <v>119653</v>
      </c>
      <c r="J145" s="749" t="s">
        <v>848</v>
      </c>
      <c r="K145" s="749" t="s">
        <v>849</v>
      </c>
      <c r="L145" s="752">
        <v>157.29333333333332</v>
      </c>
      <c r="M145" s="752">
        <v>3</v>
      </c>
      <c r="N145" s="753">
        <v>471.88</v>
      </c>
    </row>
    <row r="146" spans="1:14" ht="14.45" customHeight="1" x14ac:dyDescent="0.2">
      <c r="A146" s="747" t="s">
        <v>578</v>
      </c>
      <c r="B146" s="748" t="s">
        <v>579</v>
      </c>
      <c r="C146" s="749" t="s">
        <v>592</v>
      </c>
      <c r="D146" s="750" t="s">
        <v>593</v>
      </c>
      <c r="E146" s="751">
        <v>50113001</v>
      </c>
      <c r="F146" s="750" t="s">
        <v>609</v>
      </c>
      <c r="G146" s="749" t="s">
        <v>610</v>
      </c>
      <c r="H146" s="749">
        <v>844145</v>
      </c>
      <c r="I146" s="749">
        <v>56350</v>
      </c>
      <c r="J146" s="749" t="s">
        <v>850</v>
      </c>
      <c r="K146" s="749" t="s">
        <v>851</v>
      </c>
      <c r="L146" s="752">
        <v>37.738333333333337</v>
      </c>
      <c r="M146" s="752">
        <v>12</v>
      </c>
      <c r="N146" s="753">
        <v>452.86</v>
      </c>
    </row>
    <row r="147" spans="1:14" ht="14.45" customHeight="1" x14ac:dyDescent="0.2">
      <c r="A147" s="747" t="s">
        <v>578</v>
      </c>
      <c r="B147" s="748" t="s">
        <v>579</v>
      </c>
      <c r="C147" s="749" t="s">
        <v>592</v>
      </c>
      <c r="D147" s="750" t="s">
        <v>593</v>
      </c>
      <c r="E147" s="751">
        <v>50113001</v>
      </c>
      <c r="F147" s="750" t="s">
        <v>609</v>
      </c>
      <c r="G147" s="749" t="s">
        <v>610</v>
      </c>
      <c r="H147" s="749">
        <v>188900</v>
      </c>
      <c r="I147" s="749">
        <v>88900</v>
      </c>
      <c r="J147" s="749" t="s">
        <v>852</v>
      </c>
      <c r="K147" s="749" t="s">
        <v>853</v>
      </c>
      <c r="L147" s="752">
        <v>81.03</v>
      </c>
      <c r="M147" s="752">
        <v>1</v>
      </c>
      <c r="N147" s="753">
        <v>81.03</v>
      </c>
    </row>
    <row r="148" spans="1:14" ht="14.45" customHeight="1" x14ac:dyDescent="0.2">
      <c r="A148" s="747" t="s">
        <v>578</v>
      </c>
      <c r="B148" s="748" t="s">
        <v>579</v>
      </c>
      <c r="C148" s="749" t="s">
        <v>592</v>
      </c>
      <c r="D148" s="750" t="s">
        <v>593</v>
      </c>
      <c r="E148" s="751">
        <v>50113001</v>
      </c>
      <c r="F148" s="750" t="s">
        <v>609</v>
      </c>
      <c r="G148" s="749" t="s">
        <v>610</v>
      </c>
      <c r="H148" s="749">
        <v>100610</v>
      </c>
      <c r="I148" s="749">
        <v>610</v>
      </c>
      <c r="J148" s="749" t="s">
        <v>854</v>
      </c>
      <c r="K148" s="749" t="s">
        <v>855</v>
      </c>
      <c r="L148" s="752">
        <v>72.473333333333329</v>
      </c>
      <c r="M148" s="752">
        <v>9</v>
      </c>
      <c r="N148" s="753">
        <v>652.26</v>
      </c>
    </row>
    <row r="149" spans="1:14" ht="14.45" customHeight="1" x14ac:dyDescent="0.2">
      <c r="A149" s="747" t="s">
        <v>578</v>
      </c>
      <c r="B149" s="748" t="s">
        <v>579</v>
      </c>
      <c r="C149" s="749" t="s">
        <v>592</v>
      </c>
      <c r="D149" s="750" t="s">
        <v>593</v>
      </c>
      <c r="E149" s="751">
        <v>50113001</v>
      </c>
      <c r="F149" s="750" t="s">
        <v>609</v>
      </c>
      <c r="G149" s="749" t="s">
        <v>617</v>
      </c>
      <c r="H149" s="749">
        <v>189664</v>
      </c>
      <c r="I149" s="749">
        <v>189664</v>
      </c>
      <c r="J149" s="749" t="s">
        <v>856</v>
      </c>
      <c r="K149" s="749" t="s">
        <v>857</v>
      </c>
      <c r="L149" s="752">
        <v>260.02999999999992</v>
      </c>
      <c r="M149" s="752">
        <v>1</v>
      </c>
      <c r="N149" s="753">
        <v>260.02999999999992</v>
      </c>
    </row>
    <row r="150" spans="1:14" ht="14.45" customHeight="1" x14ac:dyDescent="0.2">
      <c r="A150" s="747" t="s">
        <v>578</v>
      </c>
      <c r="B150" s="748" t="s">
        <v>579</v>
      </c>
      <c r="C150" s="749" t="s">
        <v>592</v>
      </c>
      <c r="D150" s="750" t="s">
        <v>593</v>
      </c>
      <c r="E150" s="751">
        <v>50113001</v>
      </c>
      <c r="F150" s="750" t="s">
        <v>609</v>
      </c>
      <c r="G150" s="749" t="s">
        <v>610</v>
      </c>
      <c r="H150" s="749">
        <v>131385</v>
      </c>
      <c r="I150" s="749">
        <v>31385</v>
      </c>
      <c r="J150" s="749" t="s">
        <v>858</v>
      </c>
      <c r="K150" s="749" t="s">
        <v>859</v>
      </c>
      <c r="L150" s="752">
        <v>39.190000000000012</v>
      </c>
      <c r="M150" s="752">
        <v>1</v>
      </c>
      <c r="N150" s="753">
        <v>39.190000000000012</v>
      </c>
    </row>
    <row r="151" spans="1:14" ht="14.45" customHeight="1" x14ac:dyDescent="0.2">
      <c r="A151" s="747" t="s">
        <v>578</v>
      </c>
      <c r="B151" s="748" t="s">
        <v>579</v>
      </c>
      <c r="C151" s="749" t="s">
        <v>592</v>
      </c>
      <c r="D151" s="750" t="s">
        <v>593</v>
      </c>
      <c r="E151" s="751">
        <v>50113001</v>
      </c>
      <c r="F151" s="750" t="s">
        <v>609</v>
      </c>
      <c r="G151" s="749" t="s">
        <v>610</v>
      </c>
      <c r="H151" s="749">
        <v>148578</v>
      </c>
      <c r="I151" s="749">
        <v>48578</v>
      </c>
      <c r="J151" s="749" t="s">
        <v>860</v>
      </c>
      <c r="K151" s="749" t="s">
        <v>861</v>
      </c>
      <c r="L151" s="752">
        <v>54.94</v>
      </c>
      <c r="M151" s="752">
        <v>3</v>
      </c>
      <c r="N151" s="753">
        <v>164.82</v>
      </c>
    </row>
    <row r="152" spans="1:14" ht="14.45" customHeight="1" x14ac:dyDescent="0.2">
      <c r="A152" s="747" t="s">
        <v>578</v>
      </c>
      <c r="B152" s="748" t="s">
        <v>579</v>
      </c>
      <c r="C152" s="749" t="s">
        <v>592</v>
      </c>
      <c r="D152" s="750" t="s">
        <v>593</v>
      </c>
      <c r="E152" s="751">
        <v>50113001</v>
      </c>
      <c r="F152" s="750" t="s">
        <v>609</v>
      </c>
      <c r="G152" s="749" t="s">
        <v>610</v>
      </c>
      <c r="H152" s="749">
        <v>848632</v>
      </c>
      <c r="I152" s="749">
        <v>125315</v>
      </c>
      <c r="J152" s="749" t="s">
        <v>860</v>
      </c>
      <c r="K152" s="749" t="s">
        <v>862</v>
      </c>
      <c r="L152" s="752">
        <v>58.150000000000013</v>
      </c>
      <c r="M152" s="752">
        <v>1</v>
      </c>
      <c r="N152" s="753">
        <v>58.150000000000013</v>
      </c>
    </row>
    <row r="153" spans="1:14" ht="14.45" customHeight="1" x14ac:dyDescent="0.2">
      <c r="A153" s="747" t="s">
        <v>578</v>
      </c>
      <c r="B153" s="748" t="s">
        <v>579</v>
      </c>
      <c r="C153" s="749" t="s">
        <v>592</v>
      </c>
      <c r="D153" s="750" t="s">
        <v>593</v>
      </c>
      <c r="E153" s="751">
        <v>50113001</v>
      </c>
      <c r="F153" s="750" t="s">
        <v>609</v>
      </c>
      <c r="G153" s="749" t="s">
        <v>610</v>
      </c>
      <c r="H153" s="749">
        <v>191836</v>
      </c>
      <c r="I153" s="749">
        <v>91836</v>
      </c>
      <c r="J153" s="749" t="s">
        <v>863</v>
      </c>
      <c r="K153" s="749" t="s">
        <v>864</v>
      </c>
      <c r="L153" s="752">
        <v>44.621578947368427</v>
      </c>
      <c r="M153" s="752">
        <v>19</v>
      </c>
      <c r="N153" s="753">
        <v>847.81000000000006</v>
      </c>
    </row>
    <row r="154" spans="1:14" ht="14.45" customHeight="1" x14ac:dyDescent="0.2">
      <c r="A154" s="747" t="s">
        <v>578</v>
      </c>
      <c r="B154" s="748" t="s">
        <v>579</v>
      </c>
      <c r="C154" s="749" t="s">
        <v>592</v>
      </c>
      <c r="D154" s="750" t="s">
        <v>593</v>
      </c>
      <c r="E154" s="751">
        <v>50113001</v>
      </c>
      <c r="F154" s="750" t="s">
        <v>609</v>
      </c>
      <c r="G154" s="749" t="s">
        <v>610</v>
      </c>
      <c r="H154" s="749">
        <v>109844</v>
      </c>
      <c r="I154" s="749">
        <v>9844</v>
      </c>
      <c r="J154" s="749" t="s">
        <v>863</v>
      </c>
      <c r="K154" s="749" t="s">
        <v>865</v>
      </c>
      <c r="L154" s="752">
        <v>72.39</v>
      </c>
      <c r="M154" s="752">
        <v>1</v>
      </c>
      <c r="N154" s="753">
        <v>72.39</v>
      </c>
    </row>
    <row r="155" spans="1:14" ht="14.45" customHeight="1" x14ac:dyDescent="0.2">
      <c r="A155" s="747" t="s">
        <v>578</v>
      </c>
      <c r="B155" s="748" t="s">
        <v>579</v>
      </c>
      <c r="C155" s="749" t="s">
        <v>592</v>
      </c>
      <c r="D155" s="750" t="s">
        <v>593</v>
      </c>
      <c r="E155" s="751">
        <v>50113001</v>
      </c>
      <c r="F155" s="750" t="s">
        <v>609</v>
      </c>
      <c r="G155" s="749" t="s">
        <v>610</v>
      </c>
      <c r="H155" s="749">
        <v>132086</v>
      </c>
      <c r="I155" s="749">
        <v>32086</v>
      </c>
      <c r="J155" s="749" t="s">
        <v>866</v>
      </c>
      <c r="K155" s="749" t="s">
        <v>867</v>
      </c>
      <c r="L155" s="752">
        <v>19.344000000000001</v>
      </c>
      <c r="M155" s="752">
        <v>5</v>
      </c>
      <c r="N155" s="753">
        <v>96.72</v>
      </c>
    </row>
    <row r="156" spans="1:14" ht="14.45" customHeight="1" x14ac:dyDescent="0.2">
      <c r="A156" s="747" t="s">
        <v>578</v>
      </c>
      <c r="B156" s="748" t="s">
        <v>579</v>
      </c>
      <c r="C156" s="749" t="s">
        <v>592</v>
      </c>
      <c r="D156" s="750" t="s">
        <v>593</v>
      </c>
      <c r="E156" s="751">
        <v>50113001</v>
      </c>
      <c r="F156" s="750" t="s">
        <v>609</v>
      </c>
      <c r="G156" s="749" t="s">
        <v>610</v>
      </c>
      <c r="H156" s="749">
        <v>207966</v>
      </c>
      <c r="I156" s="749">
        <v>207966</v>
      </c>
      <c r="J156" s="749" t="s">
        <v>866</v>
      </c>
      <c r="K156" s="749" t="s">
        <v>867</v>
      </c>
      <c r="L156" s="752">
        <v>19.350000000000001</v>
      </c>
      <c r="M156" s="752">
        <v>8</v>
      </c>
      <c r="N156" s="753">
        <v>154.80000000000001</v>
      </c>
    </row>
    <row r="157" spans="1:14" ht="14.45" customHeight="1" x14ac:dyDescent="0.2">
      <c r="A157" s="747" t="s">
        <v>578</v>
      </c>
      <c r="B157" s="748" t="s">
        <v>579</v>
      </c>
      <c r="C157" s="749" t="s">
        <v>592</v>
      </c>
      <c r="D157" s="750" t="s">
        <v>593</v>
      </c>
      <c r="E157" s="751">
        <v>50113001</v>
      </c>
      <c r="F157" s="750" t="s">
        <v>609</v>
      </c>
      <c r="G157" s="749" t="s">
        <v>610</v>
      </c>
      <c r="H157" s="749">
        <v>132090</v>
      </c>
      <c r="I157" s="749">
        <v>32090</v>
      </c>
      <c r="J157" s="749" t="s">
        <v>868</v>
      </c>
      <c r="K157" s="749" t="s">
        <v>869</v>
      </c>
      <c r="L157" s="752">
        <v>27.417619047619048</v>
      </c>
      <c r="M157" s="752">
        <v>21</v>
      </c>
      <c r="N157" s="753">
        <v>575.77</v>
      </c>
    </row>
    <row r="158" spans="1:14" ht="14.45" customHeight="1" x14ac:dyDescent="0.2">
      <c r="A158" s="747" t="s">
        <v>578</v>
      </c>
      <c r="B158" s="748" t="s">
        <v>579</v>
      </c>
      <c r="C158" s="749" t="s">
        <v>592</v>
      </c>
      <c r="D158" s="750" t="s">
        <v>593</v>
      </c>
      <c r="E158" s="751">
        <v>50113001</v>
      </c>
      <c r="F158" s="750" t="s">
        <v>609</v>
      </c>
      <c r="G158" s="749" t="s">
        <v>610</v>
      </c>
      <c r="H158" s="749">
        <v>230438</v>
      </c>
      <c r="I158" s="749">
        <v>230438</v>
      </c>
      <c r="J158" s="749" t="s">
        <v>870</v>
      </c>
      <c r="K158" s="749" t="s">
        <v>871</v>
      </c>
      <c r="L158" s="752">
        <v>71.819999999999993</v>
      </c>
      <c r="M158" s="752">
        <v>1</v>
      </c>
      <c r="N158" s="753">
        <v>71.819999999999993</v>
      </c>
    </row>
    <row r="159" spans="1:14" ht="14.45" customHeight="1" x14ac:dyDescent="0.2">
      <c r="A159" s="747" t="s">
        <v>578</v>
      </c>
      <c r="B159" s="748" t="s">
        <v>579</v>
      </c>
      <c r="C159" s="749" t="s">
        <v>592</v>
      </c>
      <c r="D159" s="750" t="s">
        <v>593</v>
      </c>
      <c r="E159" s="751">
        <v>50113001</v>
      </c>
      <c r="F159" s="750" t="s">
        <v>609</v>
      </c>
      <c r="G159" s="749" t="s">
        <v>610</v>
      </c>
      <c r="H159" s="749">
        <v>159672</v>
      </c>
      <c r="I159" s="749">
        <v>59672</v>
      </c>
      <c r="J159" s="749" t="s">
        <v>870</v>
      </c>
      <c r="K159" s="749" t="s">
        <v>872</v>
      </c>
      <c r="L159" s="752">
        <v>47.061999999999998</v>
      </c>
      <c r="M159" s="752">
        <v>5</v>
      </c>
      <c r="N159" s="753">
        <v>235.31</v>
      </c>
    </row>
    <row r="160" spans="1:14" ht="14.45" customHeight="1" x14ac:dyDescent="0.2">
      <c r="A160" s="747" t="s">
        <v>578</v>
      </c>
      <c r="B160" s="748" t="s">
        <v>579</v>
      </c>
      <c r="C160" s="749" t="s">
        <v>592</v>
      </c>
      <c r="D160" s="750" t="s">
        <v>593</v>
      </c>
      <c r="E160" s="751">
        <v>50113001</v>
      </c>
      <c r="F160" s="750" t="s">
        <v>609</v>
      </c>
      <c r="G160" s="749" t="s">
        <v>610</v>
      </c>
      <c r="H160" s="749">
        <v>221998</v>
      </c>
      <c r="I160" s="749">
        <v>221998</v>
      </c>
      <c r="J160" s="749" t="s">
        <v>873</v>
      </c>
      <c r="K160" s="749" t="s">
        <v>874</v>
      </c>
      <c r="L160" s="752">
        <v>22.409999999999997</v>
      </c>
      <c r="M160" s="752">
        <v>3</v>
      </c>
      <c r="N160" s="753">
        <v>67.22999999999999</v>
      </c>
    </row>
    <row r="161" spans="1:14" ht="14.45" customHeight="1" x14ac:dyDescent="0.2">
      <c r="A161" s="747" t="s">
        <v>578</v>
      </c>
      <c r="B161" s="748" t="s">
        <v>579</v>
      </c>
      <c r="C161" s="749" t="s">
        <v>592</v>
      </c>
      <c r="D161" s="750" t="s">
        <v>593</v>
      </c>
      <c r="E161" s="751">
        <v>50113001</v>
      </c>
      <c r="F161" s="750" t="s">
        <v>609</v>
      </c>
      <c r="G161" s="749" t="s">
        <v>610</v>
      </c>
      <c r="H161" s="749">
        <v>201135</v>
      </c>
      <c r="I161" s="749">
        <v>201135</v>
      </c>
      <c r="J161" s="749" t="s">
        <v>875</v>
      </c>
      <c r="K161" s="749" t="s">
        <v>876</v>
      </c>
      <c r="L161" s="752">
        <v>71.53</v>
      </c>
      <c r="M161" s="752">
        <v>3</v>
      </c>
      <c r="N161" s="753">
        <v>214.59</v>
      </c>
    </row>
    <row r="162" spans="1:14" ht="14.45" customHeight="1" x14ac:dyDescent="0.2">
      <c r="A162" s="747" t="s">
        <v>578</v>
      </c>
      <c r="B162" s="748" t="s">
        <v>579</v>
      </c>
      <c r="C162" s="749" t="s">
        <v>592</v>
      </c>
      <c r="D162" s="750" t="s">
        <v>593</v>
      </c>
      <c r="E162" s="751">
        <v>50113001</v>
      </c>
      <c r="F162" s="750" t="s">
        <v>609</v>
      </c>
      <c r="G162" s="749" t="s">
        <v>610</v>
      </c>
      <c r="H162" s="749">
        <v>214619</v>
      </c>
      <c r="I162" s="749">
        <v>214619</v>
      </c>
      <c r="J162" s="749" t="s">
        <v>877</v>
      </c>
      <c r="K162" s="749" t="s">
        <v>878</v>
      </c>
      <c r="L162" s="752">
        <v>224.38000000000005</v>
      </c>
      <c r="M162" s="752">
        <v>1</v>
      </c>
      <c r="N162" s="753">
        <v>224.38000000000005</v>
      </c>
    </row>
    <row r="163" spans="1:14" ht="14.45" customHeight="1" x14ac:dyDescent="0.2">
      <c r="A163" s="747" t="s">
        <v>578</v>
      </c>
      <c r="B163" s="748" t="s">
        <v>579</v>
      </c>
      <c r="C163" s="749" t="s">
        <v>592</v>
      </c>
      <c r="D163" s="750" t="s">
        <v>593</v>
      </c>
      <c r="E163" s="751">
        <v>50113001</v>
      </c>
      <c r="F163" s="750" t="s">
        <v>609</v>
      </c>
      <c r="G163" s="749" t="s">
        <v>617</v>
      </c>
      <c r="H163" s="749">
        <v>156981</v>
      </c>
      <c r="I163" s="749">
        <v>56981</v>
      </c>
      <c r="J163" s="749" t="s">
        <v>879</v>
      </c>
      <c r="K163" s="749" t="s">
        <v>880</v>
      </c>
      <c r="L163" s="752">
        <v>30.180000000000007</v>
      </c>
      <c r="M163" s="752">
        <v>1</v>
      </c>
      <c r="N163" s="753">
        <v>30.180000000000007</v>
      </c>
    </row>
    <row r="164" spans="1:14" ht="14.45" customHeight="1" x14ac:dyDescent="0.2">
      <c r="A164" s="747" t="s">
        <v>578</v>
      </c>
      <c r="B164" s="748" t="s">
        <v>579</v>
      </c>
      <c r="C164" s="749" t="s">
        <v>592</v>
      </c>
      <c r="D164" s="750" t="s">
        <v>593</v>
      </c>
      <c r="E164" s="751">
        <v>50113001</v>
      </c>
      <c r="F164" s="750" t="s">
        <v>609</v>
      </c>
      <c r="G164" s="749" t="s">
        <v>617</v>
      </c>
      <c r="H164" s="749">
        <v>150316</v>
      </c>
      <c r="I164" s="749">
        <v>50316</v>
      </c>
      <c r="J164" s="749" t="s">
        <v>881</v>
      </c>
      <c r="K164" s="749" t="s">
        <v>614</v>
      </c>
      <c r="L164" s="752">
        <v>69.370000000000033</v>
      </c>
      <c r="M164" s="752">
        <v>1</v>
      </c>
      <c r="N164" s="753">
        <v>69.370000000000033</v>
      </c>
    </row>
    <row r="165" spans="1:14" ht="14.45" customHeight="1" x14ac:dyDescent="0.2">
      <c r="A165" s="747" t="s">
        <v>578</v>
      </c>
      <c r="B165" s="748" t="s">
        <v>579</v>
      </c>
      <c r="C165" s="749" t="s">
        <v>592</v>
      </c>
      <c r="D165" s="750" t="s">
        <v>593</v>
      </c>
      <c r="E165" s="751">
        <v>50113001</v>
      </c>
      <c r="F165" s="750" t="s">
        <v>609</v>
      </c>
      <c r="G165" s="749" t="s">
        <v>610</v>
      </c>
      <c r="H165" s="749">
        <v>845240</v>
      </c>
      <c r="I165" s="749">
        <v>109799</v>
      </c>
      <c r="J165" s="749" t="s">
        <v>882</v>
      </c>
      <c r="K165" s="749" t="s">
        <v>796</v>
      </c>
      <c r="L165" s="752">
        <v>80.938260869565212</v>
      </c>
      <c r="M165" s="752">
        <v>23</v>
      </c>
      <c r="N165" s="753">
        <v>1861.58</v>
      </c>
    </row>
    <row r="166" spans="1:14" ht="14.45" customHeight="1" x14ac:dyDescent="0.2">
      <c r="A166" s="747" t="s">
        <v>578</v>
      </c>
      <c r="B166" s="748" t="s">
        <v>579</v>
      </c>
      <c r="C166" s="749" t="s">
        <v>592</v>
      </c>
      <c r="D166" s="750" t="s">
        <v>593</v>
      </c>
      <c r="E166" s="751">
        <v>50113001</v>
      </c>
      <c r="F166" s="750" t="s">
        <v>609</v>
      </c>
      <c r="G166" s="749" t="s">
        <v>610</v>
      </c>
      <c r="H166" s="749">
        <v>845123</v>
      </c>
      <c r="I166" s="749">
        <v>109797</v>
      </c>
      <c r="J166" s="749" t="s">
        <v>882</v>
      </c>
      <c r="K166" s="749" t="s">
        <v>883</v>
      </c>
      <c r="L166" s="752">
        <v>28.133333333333333</v>
      </c>
      <c r="M166" s="752">
        <v>15</v>
      </c>
      <c r="N166" s="753">
        <v>422</v>
      </c>
    </row>
    <row r="167" spans="1:14" ht="14.45" customHeight="1" x14ac:dyDescent="0.2">
      <c r="A167" s="747" t="s">
        <v>578</v>
      </c>
      <c r="B167" s="748" t="s">
        <v>579</v>
      </c>
      <c r="C167" s="749" t="s">
        <v>592</v>
      </c>
      <c r="D167" s="750" t="s">
        <v>593</v>
      </c>
      <c r="E167" s="751">
        <v>50113001</v>
      </c>
      <c r="F167" s="750" t="s">
        <v>609</v>
      </c>
      <c r="G167" s="749" t="s">
        <v>617</v>
      </c>
      <c r="H167" s="749">
        <v>214627</v>
      </c>
      <c r="I167" s="749">
        <v>214627</v>
      </c>
      <c r="J167" s="749" t="s">
        <v>884</v>
      </c>
      <c r="K167" s="749" t="s">
        <v>885</v>
      </c>
      <c r="L167" s="752">
        <v>84.139999999999986</v>
      </c>
      <c r="M167" s="752">
        <v>1</v>
      </c>
      <c r="N167" s="753">
        <v>84.139999999999986</v>
      </c>
    </row>
    <row r="168" spans="1:14" ht="14.45" customHeight="1" x14ac:dyDescent="0.2">
      <c r="A168" s="747" t="s">
        <v>578</v>
      </c>
      <c r="B168" s="748" t="s">
        <v>579</v>
      </c>
      <c r="C168" s="749" t="s">
        <v>592</v>
      </c>
      <c r="D168" s="750" t="s">
        <v>593</v>
      </c>
      <c r="E168" s="751">
        <v>50113001</v>
      </c>
      <c r="F168" s="750" t="s">
        <v>609</v>
      </c>
      <c r="G168" s="749" t="s">
        <v>610</v>
      </c>
      <c r="H168" s="749">
        <v>112023</v>
      </c>
      <c r="I168" s="749">
        <v>12023</v>
      </c>
      <c r="J168" s="749" t="s">
        <v>886</v>
      </c>
      <c r="K168" s="749" t="s">
        <v>887</v>
      </c>
      <c r="L168" s="752">
        <v>80.761991341991347</v>
      </c>
      <c r="M168" s="752">
        <v>1</v>
      </c>
      <c r="N168" s="753">
        <v>80.761991341991347</v>
      </c>
    </row>
    <row r="169" spans="1:14" ht="14.45" customHeight="1" x14ac:dyDescent="0.2">
      <c r="A169" s="747" t="s">
        <v>578</v>
      </c>
      <c r="B169" s="748" t="s">
        <v>579</v>
      </c>
      <c r="C169" s="749" t="s">
        <v>592</v>
      </c>
      <c r="D169" s="750" t="s">
        <v>593</v>
      </c>
      <c r="E169" s="751">
        <v>50113001</v>
      </c>
      <c r="F169" s="750" t="s">
        <v>609</v>
      </c>
      <c r="G169" s="749" t="s">
        <v>610</v>
      </c>
      <c r="H169" s="749">
        <v>840155</v>
      </c>
      <c r="I169" s="749">
        <v>0</v>
      </c>
      <c r="J169" s="749" t="s">
        <v>888</v>
      </c>
      <c r="K169" s="749" t="s">
        <v>580</v>
      </c>
      <c r="L169" s="752">
        <v>63.636666666666663</v>
      </c>
      <c r="M169" s="752">
        <v>27</v>
      </c>
      <c r="N169" s="753">
        <v>1718.1899999999998</v>
      </c>
    </row>
    <row r="170" spans="1:14" ht="14.45" customHeight="1" x14ac:dyDescent="0.2">
      <c r="A170" s="747" t="s">
        <v>578</v>
      </c>
      <c r="B170" s="748" t="s">
        <v>579</v>
      </c>
      <c r="C170" s="749" t="s">
        <v>592</v>
      </c>
      <c r="D170" s="750" t="s">
        <v>593</v>
      </c>
      <c r="E170" s="751">
        <v>50113001</v>
      </c>
      <c r="F170" s="750" t="s">
        <v>609</v>
      </c>
      <c r="G170" s="749" t="s">
        <v>610</v>
      </c>
      <c r="H170" s="749">
        <v>990977</v>
      </c>
      <c r="I170" s="749">
        <v>0</v>
      </c>
      <c r="J170" s="749" t="s">
        <v>889</v>
      </c>
      <c r="K170" s="749" t="s">
        <v>580</v>
      </c>
      <c r="L170" s="752">
        <v>91.86</v>
      </c>
      <c r="M170" s="752">
        <v>1</v>
      </c>
      <c r="N170" s="753">
        <v>91.86</v>
      </c>
    </row>
    <row r="171" spans="1:14" ht="14.45" customHeight="1" x14ac:dyDescent="0.2">
      <c r="A171" s="747" t="s">
        <v>578</v>
      </c>
      <c r="B171" s="748" t="s">
        <v>579</v>
      </c>
      <c r="C171" s="749" t="s">
        <v>592</v>
      </c>
      <c r="D171" s="750" t="s">
        <v>593</v>
      </c>
      <c r="E171" s="751">
        <v>50113001</v>
      </c>
      <c r="F171" s="750" t="s">
        <v>609</v>
      </c>
      <c r="G171" s="749" t="s">
        <v>610</v>
      </c>
      <c r="H171" s="749">
        <v>117926</v>
      </c>
      <c r="I171" s="749">
        <v>201609</v>
      </c>
      <c r="J171" s="749" t="s">
        <v>890</v>
      </c>
      <c r="K171" s="749" t="s">
        <v>891</v>
      </c>
      <c r="L171" s="752">
        <v>40.97</v>
      </c>
      <c r="M171" s="752">
        <v>10</v>
      </c>
      <c r="N171" s="753">
        <v>409.7</v>
      </c>
    </row>
    <row r="172" spans="1:14" ht="14.45" customHeight="1" x14ac:dyDescent="0.2">
      <c r="A172" s="747" t="s">
        <v>578</v>
      </c>
      <c r="B172" s="748" t="s">
        <v>579</v>
      </c>
      <c r="C172" s="749" t="s">
        <v>592</v>
      </c>
      <c r="D172" s="750" t="s">
        <v>593</v>
      </c>
      <c r="E172" s="751">
        <v>50113001</v>
      </c>
      <c r="F172" s="750" t="s">
        <v>609</v>
      </c>
      <c r="G172" s="749" t="s">
        <v>617</v>
      </c>
      <c r="H172" s="749">
        <v>166029</v>
      </c>
      <c r="I172" s="749">
        <v>66029</v>
      </c>
      <c r="J172" s="749" t="s">
        <v>892</v>
      </c>
      <c r="K172" s="749" t="s">
        <v>893</v>
      </c>
      <c r="L172" s="752">
        <v>28.51</v>
      </c>
      <c r="M172" s="752">
        <v>1</v>
      </c>
      <c r="N172" s="753">
        <v>28.51</v>
      </c>
    </row>
    <row r="173" spans="1:14" ht="14.45" customHeight="1" x14ac:dyDescent="0.2">
      <c r="A173" s="747" t="s">
        <v>578</v>
      </c>
      <c r="B173" s="748" t="s">
        <v>579</v>
      </c>
      <c r="C173" s="749" t="s">
        <v>592</v>
      </c>
      <c r="D173" s="750" t="s">
        <v>593</v>
      </c>
      <c r="E173" s="751">
        <v>50113001</v>
      </c>
      <c r="F173" s="750" t="s">
        <v>609</v>
      </c>
      <c r="G173" s="749" t="s">
        <v>580</v>
      </c>
      <c r="H173" s="749">
        <v>989453</v>
      </c>
      <c r="I173" s="749">
        <v>146899</v>
      </c>
      <c r="J173" s="749" t="s">
        <v>894</v>
      </c>
      <c r="K173" s="749" t="s">
        <v>895</v>
      </c>
      <c r="L173" s="752">
        <v>45.667999999999992</v>
      </c>
      <c r="M173" s="752">
        <v>5</v>
      </c>
      <c r="N173" s="753">
        <v>228.33999999999997</v>
      </c>
    </row>
    <row r="174" spans="1:14" ht="14.45" customHeight="1" x14ac:dyDescent="0.2">
      <c r="A174" s="747" t="s">
        <v>578</v>
      </c>
      <c r="B174" s="748" t="s">
        <v>579</v>
      </c>
      <c r="C174" s="749" t="s">
        <v>592</v>
      </c>
      <c r="D174" s="750" t="s">
        <v>593</v>
      </c>
      <c r="E174" s="751">
        <v>50113001</v>
      </c>
      <c r="F174" s="750" t="s">
        <v>609</v>
      </c>
      <c r="G174" s="749" t="s">
        <v>617</v>
      </c>
      <c r="H174" s="749">
        <v>233366</v>
      </c>
      <c r="I174" s="749">
        <v>233366</v>
      </c>
      <c r="J174" s="749" t="s">
        <v>894</v>
      </c>
      <c r="K174" s="749" t="s">
        <v>895</v>
      </c>
      <c r="L174" s="752">
        <v>45.49</v>
      </c>
      <c r="M174" s="752">
        <v>2</v>
      </c>
      <c r="N174" s="753">
        <v>90.98</v>
      </c>
    </row>
    <row r="175" spans="1:14" ht="14.45" customHeight="1" x14ac:dyDescent="0.2">
      <c r="A175" s="747" t="s">
        <v>578</v>
      </c>
      <c r="B175" s="748" t="s">
        <v>579</v>
      </c>
      <c r="C175" s="749" t="s">
        <v>592</v>
      </c>
      <c r="D175" s="750" t="s">
        <v>593</v>
      </c>
      <c r="E175" s="751">
        <v>50113008</v>
      </c>
      <c r="F175" s="750" t="s">
        <v>896</v>
      </c>
      <c r="G175" s="749"/>
      <c r="H175" s="749"/>
      <c r="I175" s="749">
        <v>62464</v>
      </c>
      <c r="J175" s="749" t="s">
        <v>897</v>
      </c>
      <c r="K175" s="749" t="s">
        <v>898</v>
      </c>
      <c r="L175" s="752">
        <v>9157.759765625</v>
      </c>
      <c r="M175" s="752">
        <v>5</v>
      </c>
      <c r="N175" s="753">
        <v>45788.798828125</v>
      </c>
    </row>
    <row r="176" spans="1:14" ht="14.45" customHeight="1" x14ac:dyDescent="0.2">
      <c r="A176" s="747" t="s">
        <v>578</v>
      </c>
      <c r="B176" s="748" t="s">
        <v>579</v>
      </c>
      <c r="C176" s="749" t="s">
        <v>592</v>
      </c>
      <c r="D176" s="750" t="s">
        <v>593</v>
      </c>
      <c r="E176" s="751">
        <v>50113008</v>
      </c>
      <c r="F176" s="750" t="s">
        <v>896</v>
      </c>
      <c r="G176" s="749"/>
      <c r="H176" s="749"/>
      <c r="I176" s="749">
        <v>230687</v>
      </c>
      <c r="J176" s="749" t="s">
        <v>899</v>
      </c>
      <c r="K176" s="749" t="s">
        <v>900</v>
      </c>
      <c r="L176" s="752">
        <v>4305.399983723958</v>
      </c>
      <c r="M176" s="752">
        <v>6</v>
      </c>
      <c r="N176" s="753">
        <v>25832.39990234375</v>
      </c>
    </row>
    <row r="177" spans="1:14" ht="14.45" customHeight="1" x14ac:dyDescent="0.2">
      <c r="A177" s="747" t="s">
        <v>578</v>
      </c>
      <c r="B177" s="748" t="s">
        <v>579</v>
      </c>
      <c r="C177" s="749" t="s">
        <v>592</v>
      </c>
      <c r="D177" s="750" t="s">
        <v>593</v>
      </c>
      <c r="E177" s="751">
        <v>50113013</v>
      </c>
      <c r="F177" s="750" t="s">
        <v>901</v>
      </c>
      <c r="G177" s="749" t="s">
        <v>617</v>
      </c>
      <c r="H177" s="749">
        <v>185525</v>
      </c>
      <c r="I177" s="749">
        <v>85525</v>
      </c>
      <c r="J177" s="749" t="s">
        <v>902</v>
      </c>
      <c r="K177" s="749" t="s">
        <v>903</v>
      </c>
      <c r="L177" s="752">
        <v>111.18999999999997</v>
      </c>
      <c r="M177" s="752">
        <v>1</v>
      </c>
      <c r="N177" s="753">
        <v>111.18999999999997</v>
      </c>
    </row>
    <row r="178" spans="1:14" ht="14.45" customHeight="1" x14ac:dyDescent="0.2">
      <c r="A178" s="747" t="s">
        <v>578</v>
      </c>
      <c r="B178" s="748" t="s">
        <v>579</v>
      </c>
      <c r="C178" s="749" t="s">
        <v>592</v>
      </c>
      <c r="D178" s="750" t="s">
        <v>593</v>
      </c>
      <c r="E178" s="751">
        <v>50113013</v>
      </c>
      <c r="F178" s="750" t="s">
        <v>901</v>
      </c>
      <c r="G178" s="749" t="s">
        <v>610</v>
      </c>
      <c r="H178" s="749">
        <v>172972</v>
      </c>
      <c r="I178" s="749">
        <v>72972</v>
      </c>
      <c r="J178" s="749" t="s">
        <v>904</v>
      </c>
      <c r="K178" s="749" t="s">
        <v>905</v>
      </c>
      <c r="L178" s="752">
        <v>184.97437499999995</v>
      </c>
      <c r="M178" s="752">
        <v>32</v>
      </c>
      <c r="N178" s="753">
        <v>5919.1799999999985</v>
      </c>
    </row>
    <row r="179" spans="1:14" ht="14.45" customHeight="1" x14ac:dyDescent="0.2">
      <c r="A179" s="747" t="s">
        <v>578</v>
      </c>
      <c r="B179" s="748" t="s">
        <v>579</v>
      </c>
      <c r="C179" s="749" t="s">
        <v>592</v>
      </c>
      <c r="D179" s="750" t="s">
        <v>593</v>
      </c>
      <c r="E179" s="751">
        <v>50113013</v>
      </c>
      <c r="F179" s="750" t="s">
        <v>901</v>
      </c>
      <c r="G179" s="749" t="s">
        <v>617</v>
      </c>
      <c r="H179" s="749">
        <v>105951</v>
      </c>
      <c r="I179" s="749">
        <v>5951</v>
      </c>
      <c r="J179" s="749" t="s">
        <v>906</v>
      </c>
      <c r="K179" s="749" t="s">
        <v>907</v>
      </c>
      <c r="L179" s="752">
        <v>114.38142857142857</v>
      </c>
      <c r="M179" s="752">
        <v>7</v>
      </c>
      <c r="N179" s="753">
        <v>800.67</v>
      </c>
    </row>
    <row r="180" spans="1:14" ht="14.45" customHeight="1" x14ac:dyDescent="0.2">
      <c r="A180" s="747" t="s">
        <v>578</v>
      </c>
      <c r="B180" s="748" t="s">
        <v>579</v>
      </c>
      <c r="C180" s="749" t="s">
        <v>592</v>
      </c>
      <c r="D180" s="750" t="s">
        <v>593</v>
      </c>
      <c r="E180" s="751">
        <v>50113013</v>
      </c>
      <c r="F180" s="750" t="s">
        <v>901</v>
      </c>
      <c r="G180" s="749" t="s">
        <v>610</v>
      </c>
      <c r="H180" s="749">
        <v>201961</v>
      </c>
      <c r="I180" s="749">
        <v>201961</v>
      </c>
      <c r="J180" s="749" t="s">
        <v>908</v>
      </c>
      <c r="K180" s="749" t="s">
        <v>909</v>
      </c>
      <c r="L180" s="752">
        <v>319.64999999999998</v>
      </c>
      <c r="M180" s="752">
        <v>9</v>
      </c>
      <c r="N180" s="753">
        <v>2876.85</v>
      </c>
    </row>
    <row r="181" spans="1:14" ht="14.45" customHeight="1" x14ac:dyDescent="0.2">
      <c r="A181" s="747" t="s">
        <v>578</v>
      </c>
      <c r="B181" s="748" t="s">
        <v>579</v>
      </c>
      <c r="C181" s="749" t="s">
        <v>592</v>
      </c>
      <c r="D181" s="750" t="s">
        <v>593</v>
      </c>
      <c r="E181" s="751">
        <v>50113013</v>
      </c>
      <c r="F181" s="750" t="s">
        <v>901</v>
      </c>
      <c r="G181" s="749" t="s">
        <v>610</v>
      </c>
      <c r="H181" s="749">
        <v>136083</v>
      </c>
      <c r="I181" s="749">
        <v>136083</v>
      </c>
      <c r="J181" s="749" t="s">
        <v>910</v>
      </c>
      <c r="K181" s="749" t="s">
        <v>911</v>
      </c>
      <c r="L181" s="752">
        <v>410.15175084175036</v>
      </c>
      <c r="M181" s="752">
        <v>59.400000000000048</v>
      </c>
      <c r="N181" s="753">
        <v>24363.013999999992</v>
      </c>
    </row>
    <row r="182" spans="1:14" ht="14.45" customHeight="1" x14ac:dyDescent="0.2">
      <c r="A182" s="747" t="s">
        <v>578</v>
      </c>
      <c r="B182" s="748" t="s">
        <v>579</v>
      </c>
      <c r="C182" s="749" t="s">
        <v>592</v>
      </c>
      <c r="D182" s="750" t="s">
        <v>593</v>
      </c>
      <c r="E182" s="751">
        <v>50113013</v>
      </c>
      <c r="F182" s="750" t="s">
        <v>901</v>
      </c>
      <c r="G182" s="749" t="s">
        <v>610</v>
      </c>
      <c r="H182" s="749">
        <v>498791</v>
      </c>
      <c r="I182" s="749">
        <v>9999999</v>
      </c>
      <c r="J182" s="749" t="s">
        <v>912</v>
      </c>
      <c r="K182" s="749" t="s">
        <v>913</v>
      </c>
      <c r="L182" s="752">
        <v>1316.865</v>
      </c>
      <c r="M182" s="752">
        <v>1.9200000000000002</v>
      </c>
      <c r="N182" s="753">
        <v>2528.3808000000004</v>
      </c>
    </row>
    <row r="183" spans="1:14" ht="14.45" customHeight="1" x14ac:dyDescent="0.2">
      <c r="A183" s="747" t="s">
        <v>578</v>
      </c>
      <c r="B183" s="748" t="s">
        <v>579</v>
      </c>
      <c r="C183" s="749" t="s">
        <v>592</v>
      </c>
      <c r="D183" s="750" t="s">
        <v>593</v>
      </c>
      <c r="E183" s="751">
        <v>50113013</v>
      </c>
      <c r="F183" s="750" t="s">
        <v>901</v>
      </c>
      <c r="G183" s="749" t="s">
        <v>617</v>
      </c>
      <c r="H183" s="749">
        <v>164831</v>
      </c>
      <c r="I183" s="749">
        <v>64831</v>
      </c>
      <c r="J183" s="749" t="s">
        <v>914</v>
      </c>
      <c r="K183" s="749" t="s">
        <v>915</v>
      </c>
      <c r="L183" s="752">
        <v>198.88</v>
      </c>
      <c r="M183" s="752">
        <v>1</v>
      </c>
      <c r="N183" s="753">
        <v>198.88</v>
      </c>
    </row>
    <row r="184" spans="1:14" ht="14.45" customHeight="1" x14ac:dyDescent="0.2">
      <c r="A184" s="747" t="s">
        <v>578</v>
      </c>
      <c r="B184" s="748" t="s">
        <v>579</v>
      </c>
      <c r="C184" s="749" t="s">
        <v>592</v>
      </c>
      <c r="D184" s="750" t="s">
        <v>593</v>
      </c>
      <c r="E184" s="751">
        <v>50113013</v>
      </c>
      <c r="F184" s="750" t="s">
        <v>901</v>
      </c>
      <c r="G184" s="749" t="s">
        <v>610</v>
      </c>
      <c r="H184" s="749">
        <v>193922</v>
      </c>
      <c r="I184" s="749">
        <v>93922</v>
      </c>
      <c r="J184" s="749" t="s">
        <v>916</v>
      </c>
      <c r="K184" s="749" t="s">
        <v>917</v>
      </c>
      <c r="L184" s="752">
        <v>448.32</v>
      </c>
      <c r="M184" s="752">
        <v>1</v>
      </c>
      <c r="N184" s="753">
        <v>448.32</v>
      </c>
    </row>
    <row r="185" spans="1:14" ht="14.45" customHeight="1" x14ac:dyDescent="0.2">
      <c r="A185" s="747" t="s">
        <v>578</v>
      </c>
      <c r="B185" s="748" t="s">
        <v>579</v>
      </c>
      <c r="C185" s="749" t="s">
        <v>592</v>
      </c>
      <c r="D185" s="750" t="s">
        <v>593</v>
      </c>
      <c r="E185" s="751">
        <v>50113013</v>
      </c>
      <c r="F185" s="750" t="s">
        <v>901</v>
      </c>
      <c r="G185" s="749" t="s">
        <v>610</v>
      </c>
      <c r="H185" s="749">
        <v>111706</v>
      </c>
      <c r="I185" s="749">
        <v>11706</v>
      </c>
      <c r="J185" s="749" t="s">
        <v>918</v>
      </c>
      <c r="K185" s="749" t="s">
        <v>919</v>
      </c>
      <c r="L185" s="752">
        <v>524.08000000000004</v>
      </c>
      <c r="M185" s="752">
        <v>2</v>
      </c>
      <c r="N185" s="753">
        <v>1048.1600000000001</v>
      </c>
    </row>
    <row r="186" spans="1:14" ht="14.45" customHeight="1" x14ac:dyDescent="0.2">
      <c r="A186" s="747" t="s">
        <v>578</v>
      </c>
      <c r="B186" s="748" t="s">
        <v>579</v>
      </c>
      <c r="C186" s="749" t="s">
        <v>592</v>
      </c>
      <c r="D186" s="750" t="s">
        <v>593</v>
      </c>
      <c r="E186" s="751">
        <v>50113013</v>
      </c>
      <c r="F186" s="750" t="s">
        <v>901</v>
      </c>
      <c r="G186" s="749" t="s">
        <v>617</v>
      </c>
      <c r="H186" s="749">
        <v>182977</v>
      </c>
      <c r="I186" s="749">
        <v>182977</v>
      </c>
      <c r="J186" s="749" t="s">
        <v>920</v>
      </c>
      <c r="K186" s="749" t="s">
        <v>921</v>
      </c>
      <c r="L186" s="752">
        <v>147.15</v>
      </c>
      <c r="M186" s="752">
        <v>1</v>
      </c>
      <c r="N186" s="753">
        <v>147.15</v>
      </c>
    </row>
    <row r="187" spans="1:14" ht="14.45" customHeight="1" x14ac:dyDescent="0.2">
      <c r="A187" s="747" t="s">
        <v>578</v>
      </c>
      <c r="B187" s="748" t="s">
        <v>579</v>
      </c>
      <c r="C187" s="749" t="s">
        <v>592</v>
      </c>
      <c r="D187" s="750" t="s">
        <v>593</v>
      </c>
      <c r="E187" s="751">
        <v>50113013</v>
      </c>
      <c r="F187" s="750" t="s">
        <v>901</v>
      </c>
      <c r="G187" s="749" t="s">
        <v>580</v>
      </c>
      <c r="H187" s="749">
        <v>138422</v>
      </c>
      <c r="I187" s="749">
        <v>138422</v>
      </c>
      <c r="J187" s="749" t="s">
        <v>922</v>
      </c>
      <c r="K187" s="749" t="s">
        <v>923</v>
      </c>
      <c r="L187" s="752">
        <v>34.489999999999995</v>
      </c>
      <c r="M187" s="752">
        <v>9</v>
      </c>
      <c r="N187" s="753">
        <v>310.40999999999997</v>
      </c>
    </row>
    <row r="188" spans="1:14" ht="14.45" customHeight="1" x14ac:dyDescent="0.2">
      <c r="A188" s="747" t="s">
        <v>578</v>
      </c>
      <c r="B188" s="748" t="s">
        <v>579</v>
      </c>
      <c r="C188" s="749" t="s">
        <v>592</v>
      </c>
      <c r="D188" s="750" t="s">
        <v>593</v>
      </c>
      <c r="E188" s="751">
        <v>50113013</v>
      </c>
      <c r="F188" s="750" t="s">
        <v>901</v>
      </c>
      <c r="G188" s="749" t="s">
        <v>610</v>
      </c>
      <c r="H188" s="749">
        <v>87104</v>
      </c>
      <c r="I188" s="749">
        <v>87104</v>
      </c>
      <c r="J188" s="749" t="s">
        <v>924</v>
      </c>
      <c r="K188" s="749" t="s">
        <v>925</v>
      </c>
      <c r="L188" s="752">
        <v>44.19666666666668</v>
      </c>
      <c r="M188" s="752">
        <v>3</v>
      </c>
      <c r="N188" s="753">
        <v>132.59000000000003</v>
      </c>
    </row>
    <row r="189" spans="1:14" ht="14.45" customHeight="1" x14ac:dyDescent="0.2">
      <c r="A189" s="747" t="s">
        <v>578</v>
      </c>
      <c r="B189" s="748" t="s">
        <v>579</v>
      </c>
      <c r="C189" s="749" t="s">
        <v>592</v>
      </c>
      <c r="D189" s="750" t="s">
        <v>593</v>
      </c>
      <c r="E189" s="751">
        <v>50113013</v>
      </c>
      <c r="F189" s="750" t="s">
        <v>901</v>
      </c>
      <c r="G189" s="749" t="s">
        <v>610</v>
      </c>
      <c r="H189" s="749">
        <v>108606</v>
      </c>
      <c r="I189" s="749">
        <v>108606</v>
      </c>
      <c r="J189" s="749" t="s">
        <v>924</v>
      </c>
      <c r="K189" s="749" t="s">
        <v>660</v>
      </c>
      <c r="L189" s="752">
        <v>73.692499999999995</v>
      </c>
      <c r="M189" s="752">
        <v>4</v>
      </c>
      <c r="N189" s="753">
        <v>294.77</v>
      </c>
    </row>
    <row r="190" spans="1:14" ht="14.45" customHeight="1" x14ac:dyDescent="0.2">
      <c r="A190" s="747" t="s">
        <v>578</v>
      </c>
      <c r="B190" s="748" t="s">
        <v>579</v>
      </c>
      <c r="C190" s="749" t="s">
        <v>592</v>
      </c>
      <c r="D190" s="750" t="s">
        <v>593</v>
      </c>
      <c r="E190" s="751">
        <v>50113013</v>
      </c>
      <c r="F190" s="750" t="s">
        <v>901</v>
      </c>
      <c r="G190" s="749" t="s">
        <v>610</v>
      </c>
      <c r="H190" s="749">
        <v>162187</v>
      </c>
      <c r="I190" s="749">
        <v>162187</v>
      </c>
      <c r="J190" s="749" t="s">
        <v>926</v>
      </c>
      <c r="K190" s="749" t="s">
        <v>927</v>
      </c>
      <c r="L190" s="752">
        <v>286</v>
      </c>
      <c r="M190" s="752">
        <v>3.3</v>
      </c>
      <c r="N190" s="753">
        <v>943.8</v>
      </c>
    </row>
    <row r="191" spans="1:14" ht="14.45" customHeight="1" x14ac:dyDescent="0.2">
      <c r="A191" s="747" t="s">
        <v>578</v>
      </c>
      <c r="B191" s="748" t="s">
        <v>579</v>
      </c>
      <c r="C191" s="749" t="s">
        <v>592</v>
      </c>
      <c r="D191" s="750" t="s">
        <v>593</v>
      </c>
      <c r="E191" s="751">
        <v>50113013</v>
      </c>
      <c r="F191" s="750" t="s">
        <v>901</v>
      </c>
      <c r="G191" s="749" t="s">
        <v>617</v>
      </c>
      <c r="H191" s="749">
        <v>849655</v>
      </c>
      <c r="I191" s="749">
        <v>129836</v>
      </c>
      <c r="J191" s="749" t="s">
        <v>928</v>
      </c>
      <c r="K191" s="749" t="s">
        <v>929</v>
      </c>
      <c r="L191" s="752">
        <v>263.77043478260885</v>
      </c>
      <c r="M191" s="752">
        <v>11.499999999999989</v>
      </c>
      <c r="N191" s="753">
        <v>3033.3599999999988</v>
      </c>
    </row>
    <row r="192" spans="1:14" ht="14.45" customHeight="1" x14ac:dyDescent="0.2">
      <c r="A192" s="747" t="s">
        <v>578</v>
      </c>
      <c r="B192" s="748" t="s">
        <v>579</v>
      </c>
      <c r="C192" s="749" t="s">
        <v>592</v>
      </c>
      <c r="D192" s="750" t="s">
        <v>593</v>
      </c>
      <c r="E192" s="751">
        <v>50113013</v>
      </c>
      <c r="F192" s="750" t="s">
        <v>901</v>
      </c>
      <c r="G192" s="749" t="s">
        <v>617</v>
      </c>
      <c r="H192" s="749">
        <v>849887</v>
      </c>
      <c r="I192" s="749">
        <v>129834</v>
      </c>
      <c r="J192" s="749" t="s">
        <v>930</v>
      </c>
      <c r="K192" s="749" t="s">
        <v>580</v>
      </c>
      <c r="L192" s="752">
        <v>153.19999999999999</v>
      </c>
      <c r="M192" s="752">
        <v>6.6000000000000005</v>
      </c>
      <c r="N192" s="753">
        <v>1011.12</v>
      </c>
    </row>
    <row r="193" spans="1:14" ht="14.45" customHeight="1" x14ac:dyDescent="0.2">
      <c r="A193" s="747" t="s">
        <v>578</v>
      </c>
      <c r="B193" s="748" t="s">
        <v>579</v>
      </c>
      <c r="C193" s="749" t="s">
        <v>592</v>
      </c>
      <c r="D193" s="750" t="s">
        <v>593</v>
      </c>
      <c r="E193" s="751">
        <v>50113013</v>
      </c>
      <c r="F193" s="750" t="s">
        <v>901</v>
      </c>
      <c r="G193" s="749" t="s">
        <v>610</v>
      </c>
      <c r="H193" s="749">
        <v>844576</v>
      </c>
      <c r="I193" s="749">
        <v>100339</v>
      </c>
      <c r="J193" s="749" t="s">
        <v>931</v>
      </c>
      <c r="K193" s="749" t="s">
        <v>932</v>
      </c>
      <c r="L193" s="752">
        <v>97.220000000000013</v>
      </c>
      <c r="M193" s="752">
        <v>3</v>
      </c>
      <c r="N193" s="753">
        <v>291.66000000000003</v>
      </c>
    </row>
    <row r="194" spans="1:14" ht="14.45" customHeight="1" x14ac:dyDescent="0.2">
      <c r="A194" s="747" t="s">
        <v>578</v>
      </c>
      <c r="B194" s="748" t="s">
        <v>579</v>
      </c>
      <c r="C194" s="749" t="s">
        <v>592</v>
      </c>
      <c r="D194" s="750" t="s">
        <v>593</v>
      </c>
      <c r="E194" s="751">
        <v>50113013</v>
      </c>
      <c r="F194" s="750" t="s">
        <v>901</v>
      </c>
      <c r="G194" s="749" t="s">
        <v>610</v>
      </c>
      <c r="H194" s="749">
        <v>101066</v>
      </c>
      <c r="I194" s="749">
        <v>1066</v>
      </c>
      <c r="J194" s="749" t="s">
        <v>933</v>
      </c>
      <c r="K194" s="749" t="s">
        <v>934</v>
      </c>
      <c r="L194" s="752">
        <v>57.413333333333334</v>
      </c>
      <c r="M194" s="752">
        <v>15</v>
      </c>
      <c r="N194" s="753">
        <v>861.2</v>
      </c>
    </row>
    <row r="195" spans="1:14" ht="14.45" customHeight="1" x14ac:dyDescent="0.2">
      <c r="A195" s="747" t="s">
        <v>578</v>
      </c>
      <c r="B195" s="748" t="s">
        <v>579</v>
      </c>
      <c r="C195" s="749" t="s">
        <v>592</v>
      </c>
      <c r="D195" s="750" t="s">
        <v>593</v>
      </c>
      <c r="E195" s="751">
        <v>50113013</v>
      </c>
      <c r="F195" s="750" t="s">
        <v>901</v>
      </c>
      <c r="G195" s="749" t="s">
        <v>610</v>
      </c>
      <c r="H195" s="749">
        <v>148262</v>
      </c>
      <c r="I195" s="749">
        <v>48262</v>
      </c>
      <c r="J195" s="749" t="s">
        <v>933</v>
      </c>
      <c r="K195" s="749" t="s">
        <v>935</v>
      </c>
      <c r="L195" s="752">
        <v>37.790000000000006</v>
      </c>
      <c r="M195" s="752">
        <v>1</v>
      </c>
      <c r="N195" s="753">
        <v>37.790000000000006</v>
      </c>
    </row>
    <row r="196" spans="1:14" ht="14.45" customHeight="1" x14ac:dyDescent="0.2">
      <c r="A196" s="747" t="s">
        <v>578</v>
      </c>
      <c r="B196" s="748" t="s">
        <v>579</v>
      </c>
      <c r="C196" s="749" t="s">
        <v>592</v>
      </c>
      <c r="D196" s="750" t="s">
        <v>593</v>
      </c>
      <c r="E196" s="751">
        <v>50113013</v>
      </c>
      <c r="F196" s="750" t="s">
        <v>901</v>
      </c>
      <c r="G196" s="749" t="s">
        <v>610</v>
      </c>
      <c r="H196" s="749">
        <v>96414</v>
      </c>
      <c r="I196" s="749">
        <v>96414</v>
      </c>
      <c r="J196" s="749" t="s">
        <v>936</v>
      </c>
      <c r="K196" s="749" t="s">
        <v>937</v>
      </c>
      <c r="L196" s="752">
        <v>59.20000000000001</v>
      </c>
      <c r="M196" s="752">
        <v>3</v>
      </c>
      <c r="N196" s="753">
        <v>177.60000000000002</v>
      </c>
    </row>
    <row r="197" spans="1:14" ht="14.45" customHeight="1" x14ac:dyDescent="0.2">
      <c r="A197" s="747" t="s">
        <v>578</v>
      </c>
      <c r="B197" s="748" t="s">
        <v>579</v>
      </c>
      <c r="C197" s="749" t="s">
        <v>592</v>
      </c>
      <c r="D197" s="750" t="s">
        <v>593</v>
      </c>
      <c r="E197" s="751">
        <v>50113013</v>
      </c>
      <c r="F197" s="750" t="s">
        <v>901</v>
      </c>
      <c r="G197" s="749" t="s">
        <v>580</v>
      </c>
      <c r="H197" s="749">
        <v>111592</v>
      </c>
      <c r="I197" s="749">
        <v>11592</v>
      </c>
      <c r="J197" s="749" t="s">
        <v>938</v>
      </c>
      <c r="K197" s="749" t="s">
        <v>939</v>
      </c>
      <c r="L197" s="752">
        <v>372.56200000000001</v>
      </c>
      <c r="M197" s="752">
        <v>7.5</v>
      </c>
      <c r="N197" s="753">
        <v>2794.2150000000001</v>
      </c>
    </row>
    <row r="198" spans="1:14" ht="14.45" customHeight="1" x14ac:dyDescent="0.2">
      <c r="A198" s="747" t="s">
        <v>578</v>
      </c>
      <c r="B198" s="748" t="s">
        <v>579</v>
      </c>
      <c r="C198" s="749" t="s">
        <v>592</v>
      </c>
      <c r="D198" s="750" t="s">
        <v>593</v>
      </c>
      <c r="E198" s="751">
        <v>50113013</v>
      </c>
      <c r="F198" s="750" t="s">
        <v>901</v>
      </c>
      <c r="G198" s="749" t="s">
        <v>610</v>
      </c>
      <c r="H198" s="749">
        <v>101076</v>
      </c>
      <c r="I198" s="749">
        <v>1076</v>
      </c>
      <c r="J198" s="749" t="s">
        <v>940</v>
      </c>
      <c r="K198" s="749" t="s">
        <v>823</v>
      </c>
      <c r="L198" s="752">
        <v>78.387500000000003</v>
      </c>
      <c r="M198" s="752">
        <v>4</v>
      </c>
      <c r="N198" s="753">
        <v>313.55</v>
      </c>
    </row>
    <row r="199" spans="1:14" ht="14.45" customHeight="1" x14ac:dyDescent="0.2">
      <c r="A199" s="747" t="s">
        <v>578</v>
      </c>
      <c r="B199" s="748" t="s">
        <v>579</v>
      </c>
      <c r="C199" s="749" t="s">
        <v>592</v>
      </c>
      <c r="D199" s="750" t="s">
        <v>593</v>
      </c>
      <c r="E199" s="751">
        <v>50113013</v>
      </c>
      <c r="F199" s="750" t="s">
        <v>901</v>
      </c>
      <c r="G199" s="749" t="s">
        <v>610</v>
      </c>
      <c r="H199" s="749">
        <v>192359</v>
      </c>
      <c r="I199" s="749">
        <v>92359</v>
      </c>
      <c r="J199" s="749" t="s">
        <v>941</v>
      </c>
      <c r="K199" s="749" t="s">
        <v>942</v>
      </c>
      <c r="L199" s="752">
        <v>43.650000000000006</v>
      </c>
      <c r="M199" s="752">
        <v>72</v>
      </c>
      <c r="N199" s="753">
        <v>3142.8</v>
      </c>
    </row>
    <row r="200" spans="1:14" ht="14.45" customHeight="1" x14ac:dyDescent="0.2">
      <c r="A200" s="747" t="s">
        <v>578</v>
      </c>
      <c r="B200" s="748" t="s">
        <v>579</v>
      </c>
      <c r="C200" s="749" t="s">
        <v>592</v>
      </c>
      <c r="D200" s="750" t="s">
        <v>593</v>
      </c>
      <c r="E200" s="751">
        <v>50113013</v>
      </c>
      <c r="F200" s="750" t="s">
        <v>901</v>
      </c>
      <c r="G200" s="749" t="s">
        <v>580</v>
      </c>
      <c r="H200" s="749">
        <v>201030</v>
      </c>
      <c r="I200" s="749">
        <v>201030</v>
      </c>
      <c r="J200" s="749" t="s">
        <v>943</v>
      </c>
      <c r="K200" s="749" t="s">
        <v>944</v>
      </c>
      <c r="L200" s="752">
        <v>31.90111111111111</v>
      </c>
      <c r="M200" s="752">
        <v>90</v>
      </c>
      <c r="N200" s="753">
        <v>2871.1</v>
      </c>
    </row>
    <row r="201" spans="1:14" ht="14.45" customHeight="1" x14ac:dyDescent="0.2">
      <c r="A201" s="747" t="s">
        <v>578</v>
      </c>
      <c r="B201" s="748" t="s">
        <v>579</v>
      </c>
      <c r="C201" s="749" t="s">
        <v>592</v>
      </c>
      <c r="D201" s="750" t="s">
        <v>593</v>
      </c>
      <c r="E201" s="751">
        <v>50113013</v>
      </c>
      <c r="F201" s="750" t="s">
        <v>901</v>
      </c>
      <c r="G201" s="749" t="s">
        <v>610</v>
      </c>
      <c r="H201" s="749">
        <v>106264</v>
      </c>
      <c r="I201" s="749">
        <v>6264</v>
      </c>
      <c r="J201" s="749" t="s">
        <v>945</v>
      </c>
      <c r="K201" s="749" t="s">
        <v>946</v>
      </c>
      <c r="L201" s="752">
        <v>31.640000000000004</v>
      </c>
      <c r="M201" s="752">
        <v>1</v>
      </c>
      <c r="N201" s="753">
        <v>31.640000000000004</v>
      </c>
    </row>
    <row r="202" spans="1:14" ht="14.45" customHeight="1" x14ac:dyDescent="0.2">
      <c r="A202" s="747" t="s">
        <v>578</v>
      </c>
      <c r="B202" s="748" t="s">
        <v>579</v>
      </c>
      <c r="C202" s="749" t="s">
        <v>592</v>
      </c>
      <c r="D202" s="750" t="s">
        <v>593</v>
      </c>
      <c r="E202" s="751">
        <v>50113013</v>
      </c>
      <c r="F202" s="750" t="s">
        <v>901</v>
      </c>
      <c r="G202" s="749" t="s">
        <v>610</v>
      </c>
      <c r="H202" s="749">
        <v>225173</v>
      </c>
      <c r="I202" s="749">
        <v>225173</v>
      </c>
      <c r="J202" s="749" t="s">
        <v>947</v>
      </c>
      <c r="K202" s="749" t="s">
        <v>948</v>
      </c>
      <c r="L202" s="752">
        <v>93.269999999999982</v>
      </c>
      <c r="M202" s="752">
        <v>1</v>
      </c>
      <c r="N202" s="753">
        <v>93.269999999999982</v>
      </c>
    </row>
    <row r="203" spans="1:14" ht="14.45" customHeight="1" x14ac:dyDescent="0.2">
      <c r="A203" s="747" t="s">
        <v>578</v>
      </c>
      <c r="B203" s="748" t="s">
        <v>579</v>
      </c>
      <c r="C203" s="749" t="s">
        <v>592</v>
      </c>
      <c r="D203" s="750" t="s">
        <v>593</v>
      </c>
      <c r="E203" s="751">
        <v>50113013</v>
      </c>
      <c r="F203" s="750" t="s">
        <v>901</v>
      </c>
      <c r="G203" s="749" t="s">
        <v>617</v>
      </c>
      <c r="H203" s="749">
        <v>126127</v>
      </c>
      <c r="I203" s="749">
        <v>26127</v>
      </c>
      <c r="J203" s="749" t="s">
        <v>949</v>
      </c>
      <c r="K203" s="749" t="s">
        <v>950</v>
      </c>
      <c r="L203" s="752">
        <v>3071.1499999999996</v>
      </c>
      <c r="M203" s="752">
        <v>0.20000000000000018</v>
      </c>
      <c r="N203" s="753">
        <v>614.23000000000047</v>
      </c>
    </row>
    <row r="204" spans="1:14" ht="14.45" customHeight="1" x14ac:dyDescent="0.2">
      <c r="A204" s="747" t="s">
        <v>578</v>
      </c>
      <c r="B204" s="748" t="s">
        <v>579</v>
      </c>
      <c r="C204" s="749" t="s">
        <v>592</v>
      </c>
      <c r="D204" s="750" t="s">
        <v>593</v>
      </c>
      <c r="E204" s="751">
        <v>50113013</v>
      </c>
      <c r="F204" s="750" t="s">
        <v>901</v>
      </c>
      <c r="G204" s="749" t="s">
        <v>610</v>
      </c>
      <c r="H204" s="749">
        <v>117149</v>
      </c>
      <c r="I204" s="749">
        <v>17149</v>
      </c>
      <c r="J204" s="749" t="s">
        <v>951</v>
      </c>
      <c r="K204" s="749" t="s">
        <v>952</v>
      </c>
      <c r="L204" s="752">
        <v>163.2235294117647</v>
      </c>
      <c r="M204" s="752">
        <v>17</v>
      </c>
      <c r="N204" s="753">
        <v>2774.7999999999997</v>
      </c>
    </row>
    <row r="205" spans="1:14" ht="14.45" customHeight="1" x14ac:dyDescent="0.2">
      <c r="A205" s="747" t="s">
        <v>578</v>
      </c>
      <c r="B205" s="748" t="s">
        <v>579</v>
      </c>
      <c r="C205" s="749" t="s">
        <v>592</v>
      </c>
      <c r="D205" s="750" t="s">
        <v>593</v>
      </c>
      <c r="E205" s="751">
        <v>50113013</v>
      </c>
      <c r="F205" s="750" t="s">
        <v>901</v>
      </c>
      <c r="G205" s="749" t="s">
        <v>610</v>
      </c>
      <c r="H205" s="749">
        <v>116600</v>
      </c>
      <c r="I205" s="749">
        <v>16600</v>
      </c>
      <c r="J205" s="749" t="s">
        <v>951</v>
      </c>
      <c r="K205" s="749" t="s">
        <v>953</v>
      </c>
      <c r="L205" s="752">
        <v>39.553825347758988</v>
      </c>
      <c r="M205" s="752">
        <v>1294</v>
      </c>
      <c r="N205" s="753">
        <v>51182.650000000132</v>
      </c>
    </row>
    <row r="206" spans="1:14" ht="14.45" customHeight="1" x14ac:dyDescent="0.2">
      <c r="A206" s="747" t="s">
        <v>578</v>
      </c>
      <c r="B206" s="748" t="s">
        <v>579</v>
      </c>
      <c r="C206" s="749" t="s">
        <v>592</v>
      </c>
      <c r="D206" s="750" t="s">
        <v>593</v>
      </c>
      <c r="E206" s="751">
        <v>50113013</v>
      </c>
      <c r="F206" s="750" t="s">
        <v>901</v>
      </c>
      <c r="G206" s="749" t="s">
        <v>610</v>
      </c>
      <c r="H206" s="749">
        <v>184895</v>
      </c>
      <c r="I206" s="749">
        <v>84895</v>
      </c>
      <c r="J206" s="749" t="s">
        <v>954</v>
      </c>
      <c r="K206" s="749" t="s">
        <v>955</v>
      </c>
      <c r="L206" s="752">
        <v>66.62</v>
      </c>
      <c r="M206" s="752">
        <v>2</v>
      </c>
      <c r="N206" s="753">
        <v>133.24</v>
      </c>
    </row>
    <row r="207" spans="1:14" ht="14.45" customHeight="1" x14ac:dyDescent="0.2">
      <c r="A207" s="747" t="s">
        <v>578</v>
      </c>
      <c r="B207" s="748" t="s">
        <v>579</v>
      </c>
      <c r="C207" s="749" t="s">
        <v>597</v>
      </c>
      <c r="D207" s="750" t="s">
        <v>598</v>
      </c>
      <c r="E207" s="751">
        <v>50113001</v>
      </c>
      <c r="F207" s="750" t="s">
        <v>609</v>
      </c>
      <c r="G207" s="749" t="s">
        <v>610</v>
      </c>
      <c r="H207" s="749">
        <v>100362</v>
      </c>
      <c r="I207" s="749">
        <v>362</v>
      </c>
      <c r="J207" s="749" t="s">
        <v>611</v>
      </c>
      <c r="K207" s="749" t="s">
        <v>612</v>
      </c>
      <c r="L207" s="752">
        <v>77.233333333333334</v>
      </c>
      <c r="M207" s="752">
        <v>3</v>
      </c>
      <c r="N207" s="753">
        <v>231.70000000000002</v>
      </c>
    </row>
    <row r="208" spans="1:14" ht="14.45" customHeight="1" x14ac:dyDescent="0.2">
      <c r="A208" s="747" t="s">
        <v>578</v>
      </c>
      <c r="B208" s="748" t="s">
        <v>579</v>
      </c>
      <c r="C208" s="749" t="s">
        <v>597</v>
      </c>
      <c r="D208" s="750" t="s">
        <v>598</v>
      </c>
      <c r="E208" s="751">
        <v>50113001</v>
      </c>
      <c r="F208" s="750" t="s">
        <v>609</v>
      </c>
      <c r="G208" s="749" t="s">
        <v>610</v>
      </c>
      <c r="H208" s="749">
        <v>202701</v>
      </c>
      <c r="I208" s="749">
        <v>202701</v>
      </c>
      <c r="J208" s="749" t="s">
        <v>613</v>
      </c>
      <c r="K208" s="749" t="s">
        <v>956</v>
      </c>
      <c r="L208" s="752">
        <v>135.54</v>
      </c>
      <c r="M208" s="752">
        <v>1</v>
      </c>
      <c r="N208" s="753">
        <v>135.54</v>
      </c>
    </row>
    <row r="209" spans="1:14" ht="14.45" customHeight="1" x14ac:dyDescent="0.2">
      <c r="A209" s="747" t="s">
        <v>578</v>
      </c>
      <c r="B209" s="748" t="s">
        <v>579</v>
      </c>
      <c r="C209" s="749" t="s">
        <v>597</v>
      </c>
      <c r="D209" s="750" t="s">
        <v>598</v>
      </c>
      <c r="E209" s="751">
        <v>50113001</v>
      </c>
      <c r="F209" s="750" t="s">
        <v>609</v>
      </c>
      <c r="G209" s="749" t="s">
        <v>610</v>
      </c>
      <c r="H209" s="749">
        <v>845008</v>
      </c>
      <c r="I209" s="749">
        <v>107806</v>
      </c>
      <c r="J209" s="749" t="s">
        <v>613</v>
      </c>
      <c r="K209" s="749" t="s">
        <v>614</v>
      </c>
      <c r="L209" s="752">
        <v>65.986666666666665</v>
      </c>
      <c r="M209" s="752">
        <v>9</v>
      </c>
      <c r="N209" s="753">
        <v>593.88</v>
      </c>
    </row>
    <row r="210" spans="1:14" ht="14.45" customHeight="1" x14ac:dyDescent="0.2">
      <c r="A210" s="747" t="s">
        <v>578</v>
      </c>
      <c r="B210" s="748" t="s">
        <v>579</v>
      </c>
      <c r="C210" s="749" t="s">
        <v>597</v>
      </c>
      <c r="D210" s="750" t="s">
        <v>598</v>
      </c>
      <c r="E210" s="751">
        <v>50113001</v>
      </c>
      <c r="F210" s="750" t="s">
        <v>609</v>
      </c>
      <c r="G210" s="749" t="s">
        <v>610</v>
      </c>
      <c r="H210" s="749">
        <v>185724</v>
      </c>
      <c r="I210" s="749">
        <v>185724</v>
      </c>
      <c r="J210" s="749" t="s">
        <v>957</v>
      </c>
      <c r="K210" s="749" t="s">
        <v>958</v>
      </c>
      <c r="L210" s="752">
        <v>46.959999999999994</v>
      </c>
      <c r="M210" s="752">
        <v>1</v>
      </c>
      <c r="N210" s="753">
        <v>46.959999999999994</v>
      </c>
    </row>
    <row r="211" spans="1:14" ht="14.45" customHeight="1" x14ac:dyDescent="0.2">
      <c r="A211" s="747" t="s">
        <v>578</v>
      </c>
      <c r="B211" s="748" t="s">
        <v>579</v>
      </c>
      <c r="C211" s="749" t="s">
        <v>597</v>
      </c>
      <c r="D211" s="750" t="s">
        <v>598</v>
      </c>
      <c r="E211" s="751">
        <v>50113001</v>
      </c>
      <c r="F211" s="750" t="s">
        <v>609</v>
      </c>
      <c r="G211" s="749" t="s">
        <v>617</v>
      </c>
      <c r="H211" s="749">
        <v>102954</v>
      </c>
      <c r="I211" s="749">
        <v>2954</v>
      </c>
      <c r="J211" s="749" t="s">
        <v>959</v>
      </c>
      <c r="K211" s="749" t="s">
        <v>658</v>
      </c>
      <c r="L211" s="752">
        <v>14.99</v>
      </c>
      <c r="M211" s="752">
        <v>1</v>
      </c>
      <c r="N211" s="753">
        <v>14.99</v>
      </c>
    </row>
    <row r="212" spans="1:14" ht="14.45" customHeight="1" x14ac:dyDescent="0.2">
      <c r="A212" s="747" t="s">
        <v>578</v>
      </c>
      <c r="B212" s="748" t="s">
        <v>579</v>
      </c>
      <c r="C212" s="749" t="s">
        <v>597</v>
      </c>
      <c r="D212" s="750" t="s">
        <v>598</v>
      </c>
      <c r="E212" s="751">
        <v>50113001</v>
      </c>
      <c r="F212" s="750" t="s">
        <v>609</v>
      </c>
      <c r="G212" s="749" t="s">
        <v>610</v>
      </c>
      <c r="H212" s="749">
        <v>176954</v>
      </c>
      <c r="I212" s="749">
        <v>176954</v>
      </c>
      <c r="J212" s="749" t="s">
        <v>620</v>
      </c>
      <c r="K212" s="749" t="s">
        <v>621</v>
      </c>
      <c r="L212" s="752">
        <v>94.61</v>
      </c>
      <c r="M212" s="752">
        <v>3</v>
      </c>
      <c r="N212" s="753">
        <v>283.83</v>
      </c>
    </row>
    <row r="213" spans="1:14" ht="14.45" customHeight="1" x14ac:dyDescent="0.2">
      <c r="A213" s="747" t="s">
        <v>578</v>
      </c>
      <c r="B213" s="748" t="s">
        <v>579</v>
      </c>
      <c r="C213" s="749" t="s">
        <v>597</v>
      </c>
      <c r="D213" s="750" t="s">
        <v>598</v>
      </c>
      <c r="E213" s="751">
        <v>50113001</v>
      </c>
      <c r="F213" s="750" t="s">
        <v>609</v>
      </c>
      <c r="G213" s="749" t="s">
        <v>617</v>
      </c>
      <c r="H213" s="749">
        <v>127272</v>
      </c>
      <c r="I213" s="749">
        <v>127272</v>
      </c>
      <c r="J213" s="749" t="s">
        <v>626</v>
      </c>
      <c r="K213" s="749" t="s">
        <v>960</v>
      </c>
      <c r="L213" s="752">
        <v>49.039999999999992</v>
      </c>
      <c r="M213" s="752">
        <v>1</v>
      </c>
      <c r="N213" s="753">
        <v>49.039999999999992</v>
      </c>
    </row>
    <row r="214" spans="1:14" ht="14.45" customHeight="1" x14ac:dyDescent="0.2">
      <c r="A214" s="747" t="s">
        <v>578</v>
      </c>
      <c r="B214" s="748" t="s">
        <v>579</v>
      </c>
      <c r="C214" s="749" t="s">
        <v>597</v>
      </c>
      <c r="D214" s="750" t="s">
        <v>598</v>
      </c>
      <c r="E214" s="751">
        <v>50113001</v>
      </c>
      <c r="F214" s="750" t="s">
        <v>609</v>
      </c>
      <c r="G214" s="749" t="s">
        <v>617</v>
      </c>
      <c r="H214" s="749">
        <v>849453</v>
      </c>
      <c r="I214" s="749">
        <v>163077</v>
      </c>
      <c r="J214" s="749" t="s">
        <v>961</v>
      </c>
      <c r="K214" s="749" t="s">
        <v>962</v>
      </c>
      <c r="L214" s="752">
        <v>15.490000000000004</v>
      </c>
      <c r="M214" s="752">
        <v>1</v>
      </c>
      <c r="N214" s="753">
        <v>15.490000000000004</v>
      </c>
    </row>
    <row r="215" spans="1:14" ht="14.45" customHeight="1" x14ac:dyDescent="0.2">
      <c r="A215" s="747" t="s">
        <v>578</v>
      </c>
      <c r="B215" s="748" t="s">
        <v>579</v>
      </c>
      <c r="C215" s="749" t="s">
        <v>597</v>
      </c>
      <c r="D215" s="750" t="s">
        <v>598</v>
      </c>
      <c r="E215" s="751">
        <v>50113001</v>
      </c>
      <c r="F215" s="750" t="s">
        <v>609</v>
      </c>
      <c r="G215" s="749" t="s">
        <v>610</v>
      </c>
      <c r="H215" s="749">
        <v>207931</v>
      </c>
      <c r="I215" s="749">
        <v>207931</v>
      </c>
      <c r="J215" s="749" t="s">
        <v>628</v>
      </c>
      <c r="K215" s="749" t="s">
        <v>629</v>
      </c>
      <c r="L215" s="752">
        <v>26.864999999999995</v>
      </c>
      <c r="M215" s="752">
        <v>2</v>
      </c>
      <c r="N215" s="753">
        <v>53.72999999999999</v>
      </c>
    </row>
    <row r="216" spans="1:14" ht="14.45" customHeight="1" x14ac:dyDescent="0.2">
      <c r="A216" s="747" t="s">
        <v>578</v>
      </c>
      <c r="B216" s="748" t="s">
        <v>579</v>
      </c>
      <c r="C216" s="749" t="s">
        <v>597</v>
      </c>
      <c r="D216" s="750" t="s">
        <v>598</v>
      </c>
      <c r="E216" s="751">
        <v>50113001</v>
      </c>
      <c r="F216" s="750" t="s">
        <v>609</v>
      </c>
      <c r="G216" s="749" t="s">
        <v>610</v>
      </c>
      <c r="H216" s="749">
        <v>196610</v>
      </c>
      <c r="I216" s="749">
        <v>96610</v>
      </c>
      <c r="J216" s="749" t="s">
        <v>963</v>
      </c>
      <c r="K216" s="749" t="s">
        <v>964</v>
      </c>
      <c r="L216" s="752">
        <v>46.36</v>
      </c>
      <c r="M216" s="752">
        <v>2</v>
      </c>
      <c r="N216" s="753">
        <v>92.72</v>
      </c>
    </row>
    <row r="217" spans="1:14" ht="14.45" customHeight="1" x14ac:dyDescent="0.2">
      <c r="A217" s="747" t="s">
        <v>578</v>
      </c>
      <c r="B217" s="748" t="s">
        <v>579</v>
      </c>
      <c r="C217" s="749" t="s">
        <v>597</v>
      </c>
      <c r="D217" s="750" t="s">
        <v>598</v>
      </c>
      <c r="E217" s="751">
        <v>50113001</v>
      </c>
      <c r="F217" s="750" t="s">
        <v>609</v>
      </c>
      <c r="G217" s="749" t="s">
        <v>610</v>
      </c>
      <c r="H217" s="749">
        <v>847713</v>
      </c>
      <c r="I217" s="749">
        <v>125526</v>
      </c>
      <c r="J217" s="749" t="s">
        <v>630</v>
      </c>
      <c r="K217" s="749" t="s">
        <v>631</v>
      </c>
      <c r="L217" s="752">
        <v>111.63</v>
      </c>
      <c r="M217" s="752">
        <v>3</v>
      </c>
      <c r="N217" s="753">
        <v>334.89</v>
      </c>
    </row>
    <row r="218" spans="1:14" ht="14.45" customHeight="1" x14ac:dyDescent="0.2">
      <c r="A218" s="747" t="s">
        <v>578</v>
      </c>
      <c r="B218" s="748" t="s">
        <v>579</v>
      </c>
      <c r="C218" s="749" t="s">
        <v>597</v>
      </c>
      <c r="D218" s="750" t="s">
        <v>598</v>
      </c>
      <c r="E218" s="751">
        <v>50113001</v>
      </c>
      <c r="F218" s="750" t="s">
        <v>609</v>
      </c>
      <c r="G218" s="749" t="s">
        <v>617</v>
      </c>
      <c r="H218" s="749">
        <v>849054</v>
      </c>
      <c r="I218" s="749">
        <v>107847</v>
      </c>
      <c r="J218" s="749" t="s">
        <v>965</v>
      </c>
      <c r="K218" s="749" t="s">
        <v>614</v>
      </c>
      <c r="L218" s="752">
        <v>98.15</v>
      </c>
      <c r="M218" s="752">
        <v>1</v>
      </c>
      <c r="N218" s="753">
        <v>98.15</v>
      </c>
    </row>
    <row r="219" spans="1:14" ht="14.45" customHeight="1" x14ac:dyDescent="0.2">
      <c r="A219" s="747" t="s">
        <v>578</v>
      </c>
      <c r="B219" s="748" t="s">
        <v>579</v>
      </c>
      <c r="C219" s="749" t="s">
        <v>597</v>
      </c>
      <c r="D219" s="750" t="s">
        <v>598</v>
      </c>
      <c r="E219" s="751">
        <v>50113001</v>
      </c>
      <c r="F219" s="750" t="s">
        <v>609</v>
      </c>
      <c r="G219" s="749" t="s">
        <v>610</v>
      </c>
      <c r="H219" s="749">
        <v>173396</v>
      </c>
      <c r="I219" s="749">
        <v>173396</v>
      </c>
      <c r="J219" s="749" t="s">
        <v>966</v>
      </c>
      <c r="K219" s="749" t="s">
        <v>967</v>
      </c>
      <c r="L219" s="752">
        <v>800.82000000000028</v>
      </c>
      <c r="M219" s="752">
        <v>1</v>
      </c>
      <c r="N219" s="753">
        <v>800.82000000000028</v>
      </c>
    </row>
    <row r="220" spans="1:14" ht="14.45" customHeight="1" x14ac:dyDescent="0.2">
      <c r="A220" s="747" t="s">
        <v>578</v>
      </c>
      <c r="B220" s="748" t="s">
        <v>579</v>
      </c>
      <c r="C220" s="749" t="s">
        <v>597</v>
      </c>
      <c r="D220" s="750" t="s">
        <v>598</v>
      </c>
      <c r="E220" s="751">
        <v>50113001</v>
      </c>
      <c r="F220" s="750" t="s">
        <v>609</v>
      </c>
      <c r="G220" s="749" t="s">
        <v>610</v>
      </c>
      <c r="H220" s="749">
        <v>196303</v>
      </c>
      <c r="I220" s="749">
        <v>96303</v>
      </c>
      <c r="J220" s="749" t="s">
        <v>968</v>
      </c>
      <c r="K220" s="749" t="s">
        <v>969</v>
      </c>
      <c r="L220" s="752">
        <v>58.739999999999974</v>
      </c>
      <c r="M220" s="752">
        <v>1</v>
      </c>
      <c r="N220" s="753">
        <v>58.739999999999974</v>
      </c>
    </row>
    <row r="221" spans="1:14" ht="14.45" customHeight="1" x14ac:dyDescent="0.2">
      <c r="A221" s="747" t="s">
        <v>578</v>
      </c>
      <c r="B221" s="748" t="s">
        <v>579</v>
      </c>
      <c r="C221" s="749" t="s">
        <v>597</v>
      </c>
      <c r="D221" s="750" t="s">
        <v>598</v>
      </c>
      <c r="E221" s="751">
        <v>50113001</v>
      </c>
      <c r="F221" s="750" t="s">
        <v>609</v>
      </c>
      <c r="G221" s="749" t="s">
        <v>617</v>
      </c>
      <c r="H221" s="749">
        <v>142511</v>
      </c>
      <c r="I221" s="749">
        <v>42511</v>
      </c>
      <c r="J221" s="749" t="s">
        <v>970</v>
      </c>
      <c r="K221" s="749" t="s">
        <v>971</v>
      </c>
      <c r="L221" s="752">
        <v>110.45</v>
      </c>
      <c r="M221" s="752">
        <v>1</v>
      </c>
      <c r="N221" s="753">
        <v>110.45</v>
      </c>
    </row>
    <row r="222" spans="1:14" ht="14.45" customHeight="1" x14ac:dyDescent="0.2">
      <c r="A222" s="747" t="s">
        <v>578</v>
      </c>
      <c r="B222" s="748" t="s">
        <v>579</v>
      </c>
      <c r="C222" s="749" t="s">
        <v>597</v>
      </c>
      <c r="D222" s="750" t="s">
        <v>598</v>
      </c>
      <c r="E222" s="751">
        <v>50113001</v>
      </c>
      <c r="F222" s="750" t="s">
        <v>609</v>
      </c>
      <c r="G222" s="749" t="s">
        <v>610</v>
      </c>
      <c r="H222" s="749">
        <v>112892</v>
      </c>
      <c r="I222" s="749">
        <v>12892</v>
      </c>
      <c r="J222" s="749" t="s">
        <v>638</v>
      </c>
      <c r="K222" s="749" t="s">
        <v>640</v>
      </c>
      <c r="L222" s="752">
        <v>104.20999999999998</v>
      </c>
      <c r="M222" s="752">
        <v>3</v>
      </c>
      <c r="N222" s="753">
        <v>312.62999999999994</v>
      </c>
    </row>
    <row r="223" spans="1:14" ht="14.45" customHeight="1" x14ac:dyDescent="0.2">
      <c r="A223" s="747" t="s">
        <v>578</v>
      </c>
      <c r="B223" s="748" t="s">
        <v>579</v>
      </c>
      <c r="C223" s="749" t="s">
        <v>597</v>
      </c>
      <c r="D223" s="750" t="s">
        <v>598</v>
      </c>
      <c r="E223" s="751">
        <v>50113001</v>
      </c>
      <c r="F223" s="750" t="s">
        <v>609</v>
      </c>
      <c r="G223" s="749" t="s">
        <v>580</v>
      </c>
      <c r="H223" s="749">
        <v>231688</v>
      </c>
      <c r="I223" s="749">
        <v>231688</v>
      </c>
      <c r="J223" s="749" t="s">
        <v>972</v>
      </c>
      <c r="K223" s="749" t="s">
        <v>973</v>
      </c>
      <c r="L223" s="752">
        <v>97.489999999999981</v>
      </c>
      <c r="M223" s="752">
        <v>1</v>
      </c>
      <c r="N223" s="753">
        <v>97.489999999999981</v>
      </c>
    </row>
    <row r="224" spans="1:14" ht="14.45" customHeight="1" x14ac:dyDescent="0.2">
      <c r="A224" s="747" t="s">
        <v>578</v>
      </c>
      <c r="B224" s="748" t="s">
        <v>579</v>
      </c>
      <c r="C224" s="749" t="s">
        <v>597</v>
      </c>
      <c r="D224" s="750" t="s">
        <v>598</v>
      </c>
      <c r="E224" s="751">
        <v>50113001</v>
      </c>
      <c r="F224" s="750" t="s">
        <v>609</v>
      </c>
      <c r="G224" s="749" t="s">
        <v>617</v>
      </c>
      <c r="H224" s="749">
        <v>49941</v>
      </c>
      <c r="I224" s="749">
        <v>49941</v>
      </c>
      <c r="J224" s="749" t="s">
        <v>974</v>
      </c>
      <c r="K224" s="749" t="s">
        <v>975</v>
      </c>
      <c r="L224" s="752">
        <v>291.65000000000009</v>
      </c>
      <c r="M224" s="752">
        <v>1</v>
      </c>
      <c r="N224" s="753">
        <v>291.65000000000009</v>
      </c>
    </row>
    <row r="225" spans="1:14" ht="14.45" customHeight="1" x14ac:dyDescent="0.2">
      <c r="A225" s="747" t="s">
        <v>578</v>
      </c>
      <c r="B225" s="748" t="s">
        <v>579</v>
      </c>
      <c r="C225" s="749" t="s">
        <v>597</v>
      </c>
      <c r="D225" s="750" t="s">
        <v>598</v>
      </c>
      <c r="E225" s="751">
        <v>50113001</v>
      </c>
      <c r="F225" s="750" t="s">
        <v>609</v>
      </c>
      <c r="G225" s="749" t="s">
        <v>617</v>
      </c>
      <c r="H225" s="749">
        <v>215559</v>
      </c>
      <c r="I225" s="749">
        <v>215559</v>
      </c>
      <c r="J225" s="749" t="s">
        <v>976</v>
      </c>
      <c r="K225" s="749" t="s">
        <v>977</v>
      </c>
      <c r="L225" s="752">
        <v>69.780000000000015</v>
      </c>
      <c r="M225" s="752">
        <v>1</v>
      </c>
      <c r="N225" s="753">
        <v>69.780000000000015</v>
      </c>
    </row>
    <row r="226" spans="1:14" ht="14.45" customHeight="1" x14ac:dyDescent="0.2">
      <c r="A226" s="747" t="s">
        <v>578</v>
      </c>
      <c r="B226" s="748" t="s">
        <v>579</v>
      </c>
      <c r="C226" s="749" t="s">
        <v>597</v>
      </c>
      <c r="D226" s="750" t="s">
        <v>598</v>
      </c>
      <c r="E226" s="751">
        <v>50113001</v>
      </c>
      <c r="F226" s="750" t="s">
        <v>609</v>
      </c>
      <c r="G226" s="749" t="s">
        <v>610</v>
      </c>
      <c r="H226" s="749">
        <v>993603</v>
      </c>
      <c r="I226" s="749">
        <v>0</v>
      </c>
      <c r="J226" s="749" t="s">
        <v>641</v>
      </c>
      <c r="K226" s="749" t="s">
        <v>580</v>
      </c>
      <c r="L226" s="752">
        <v>178.2825</v>
      </c>
      <c r="M226" s="752">
        <v>4</v>
      </c>
      <c r="N226" s="753">
        <v>713.13</v>
      </c>
    </row>
    <row r="227" spans="1:14" ht="14.45" customHeight="1" x14ac:dyDescent="0.2">
      <c r="A227" s="747" t="s">
        <v>578</v>
      </c>
      <c r="B227" s="748" t="s">
        <v>579</v>
      </c>
      <c r="C227" s="749" t="s">
        <v>597</v>
      </c>
      <c r="D227" s="750" t="s">
        <v>598</v>
      </c>
      <c r="E227" s="751">
        <v>50113001</v>
      </c>
      <c r="F227" s="750" t="s">
        <v>609</v>
      </c>
      <c r="G227" s="749" t="s">
        <v>580</v>
      </c>
      <c r="H227" s="749">
        <v>241307</v>
      </c>
      <c r="I227" s="749">
        <v>241307</v>
      </c>
      <c r="J227" s="749" t="s">
        <v>644</v>
      </c>
      <c r="K227" s="749" t="s">
        <v>645</v>
      </c>
      <c r="L227" s="752">
        <v>92.399999999999991</v>
      </c>
      <c r="M227" s="752">
        <v>1</v>
      </c>
      <c r="N227" s="753">
        <v>92.399999999999991</v>
      </c>
    </row>
    <row r="228" spans="1:14" ht="14.45" customHeight="1" x14ac:dyDescent="0.2">
      <c r="A228" s="747" t="s">
        <v>578</v>
      </c>
      <c r="B228" s="748" t="s">
        <v>579</v>
      </c>
      <c r="C228" s="749" t="s">
        <v>597</v>
      </c>
      <c r="D228" s="750" t="s">
        <v>598</v>
      </c>
      <c r="E228" s="751">
        <v>50113001</v>
      </c>
      <c r="F228" s="750" t="s">
        <v>609</v>
      </c>
      <c r="G228" s="749" t="s">
        <v>610</v>
      </c>
      <c r="H228" s="749">
        <v>203954</v>
      </c>
      <c r="I228" s="749">
        <v>203954</v>
      </c>
      <c r="J228" s="749" t="s">
        <v>644</v>
      </c>
      <c r="K228" s="749" t="s">
        <v>645</v>
      </c>
      <c r="L228" s="752">
        <v>92.379999999999981</v>
      </c>
      <c r="M228" s="752">
        <v>9</v>
      </c>
      <c r="N228" s="753">
        <v>831.41999999999985</v>
      </c>
    </row>
    <row r="229" spans="1:14" ht="14.45" customHeight="1" x14ac:dyDescent="0.2">
      <c r="A229" s="747" t="s">
        <v>578</v>
      </c>
      <c r="B229" s="748" t="s">
        <v>579</v>
      </c>
      <c r="C229" s="749" t="s">
        <v>597</v>
      </c>
      <c r="D229" s="750" t="s">
        <v>598</v>
      </c>
      <c r="E229" s="751">
        <v>50113001</v>
      </c>
      <c r="F229" s="750" t="s">
        <v>609</v>
      </c>
      <c r="G229" s="749" t="s">
        <v>617</v>
      </c>
      <c r="H229" s="749">
        <v>233559</v>
      </c>
      <c r="I229" s="749">
        <v>233559</v>
      </c>
      <c r="J229" s="749" t="s">
        <v>978</v>
      </c>
      <c r="K229" s="749" t="s">
        <v>979</v>
      </c>
      <c r="L229" s="752">
        <v>26.43</v>
      </c>
      <c r="M229" s="752">
        <v>1</v>
      </c>
      <c r="N229" s="753">
        <v>26.43</v>
      </c>
    </row>
    <row r="230" spans="1:14" ht="14.45" customHeight="1" x14ac:dyDescent="0.2">
      <c r="A230" s="747" t="s">
        <v>578</v>
      </c>
      <c r="B230" s="748" t="s">
        <v>579</v>
      </c>
      <c r="C230" s="749" t="s">
        <v>597</v>
      </c>
      <c r="D230" s="750" t="s">
        <v>598</v>
      </c>
      <c r="E230" s="751">
        <v>50113001</v>
      </c>
      <c r="F230" s="750" t="s">
        <v>609</v>
      </c>
      <c r="G230" s="749" t="s">
        <v>580</v>
      </c>
      <c r="H230" s="749">
        <v>158692</v>
      </c>
      <c r="I230" s="749">
        <v>158692</v>
      </c>
      <c r="J230" s="749" t="s">
        <v>646</v>
      </c>
      <c r="K230" s="749" t="s">
        <v>647</v>
      </c>
      <c r="L230" s="752">
        <v>25.88</v>
      </c>
      <c r="M230" s="752">
        <v>1</v>
      </c>
      <c r="N230" s="753">
        <v>25.88</v>
      </c>
    </row>
    <row r="231" spans="1:14" ht="14.45" customHeight="1" x14ac:dyDescent="0.2">
      <c r="A231" s="747" t="s">
        <v>578</v>
      </c>
      <c r="B231" s="748" t="s">
        <v>579</v>
      </c>
      <c r="C231" s="749" t="s">
        <v>597</v>
      </c>
      <c r="D231" s="750" t="s">
        <v>598</v>
      </c>
      <c r="E231" s="751">
        <v>50113001</v>
      </c>
      <c r="F231" s="750" t="s">
        <v>609</v>
      </c>
      <c r="G231" s="749" t="s">
        <v>610</v>
      </c>
      <c r="H231" s="749">
        <v>199466</v>
      </c>
      <c r="I231" s="749">
        <v>199466</v>
      </c>
      <c r="J231" s="749" t="s">
        <v>651</v>
      </c>
      <c r="K231" s="749" t="s">
        <v>652</v>
      </c>
      <c r="L231" s="752">
        <v>112.43333333333335</v>
      </c>
      <c r="M231" s="752">
        <v>3</v>
      </c>
      <c r="N231" s="753">
        <v>337.30000000000007</v>
      </c>
    </row>
    <row r="232" spans="1:14" ht="14.45" customHeight="1" x14ac:dyDescent="0.2">
      <c r="A232" s="747" t="s">
        <v>578</v>
      </c>
      <c r="B232" s="748" t="s">
        <v>579</v>
      </c>
      <c r="C232" s="749" t="s">
        <v>597</v>
      </c>
      <c r="D232" s="750" t="s">
        <v>598</v>
      </c>
      <c r="E232" s="751">
        <v>50113001</v>
      </c>
      <c r="F232" s="750" t="s">
        <v>609</v>
      </c>
      <c r="G232" s="749" t="s">
        <v>617</v>
      </c>
      <c r="H232" s="749">
        <v>130543</v>
      </c>
      <c r="I232" s="749">
        <v>30543</v>
      </c>
      <c r="J232" s="749" t="s">
        <v>980</v>
      </c>
      <c r="K232" s="749" t="s">
        <v>836</v>
      </c>
      <c r="L232" s="752">
        <v>57.889999999999986</v>
      </c>
      <c r="M232" s="752">
        <v>1</v>
      </c>
      <c r="N232" s="753">
        <v>57.889999999999986</v>
      </c>
    </row>
    <row r="233" spans="1:14" ht="14.45" customHeight="1" x14ac:dyDescent="0.2">
      <c r="A233" s="747" t="s">
        <v>578</v>
      </c>
      <c r="B233" s="748" t="s">
        <v>579</v>
      </c>
      <c r="C233" s="749" t="s">
        <v>597</v>
      </c>
      <c r="D233" s="750" t="s">
        <v>598</v>
      </c>
      <c r="E233" s="751">
        <v>50113001</v>
      </c>
      <c r="F233" s="750" t="s">
        <v>609</v>
      </c>
      <c r="G233" s="749" t="s">
        <v>610</v>
      </c>
      <c r="H233" s="749">
        <v>230415</v>
      </c>
      <c r="I233" s="749">
        <v>230415</v>
      </c>
      <c r="J233" s="749" t="s">
        <v>981</v>
      </c>
      <c r="K233" s="749" t="s">
        <v>982</v>
      </c>
      <c r="L233" s="752">
        <v>27.17</v>
      </c>
      <c r="M233" s="752">
        <v>2</v>
      </c>
      <c r="N233" s="753">
        <v>54.34</v>
      </c>
    </row>
    <row r="234" spans="1:14" ht="14.45" customHeight="1" x14ac:dyDescent="0.2">
      <c r="A234" s="747" t="s">
        <v>578</v>
      </c>
      <c r="B234" s="748" t="s">
        <v>579</v>
      </c>
      <c r="C234" s="749" t="s">
        <v>597</v>
      </c>
      <c r="D234" s="750" t="s">
        <v>598</v>
      </c>
      <c r="E234" s="751">
        <v>50113001</v>
      </c>
      <c r="F234" s="750" t="s">
        <v>609</v>
      </c>
      <c r="G234" s="749" t="s">
        <v>610</v>
      </c>
      <c r="H234" s="749">
        <v>207940</v>
      </c>
      <c r="I234" s="749">
        <v>207940</v>
      </c>
      <c r="J234" s="749" t="s">
        <v>663</v>
      </c>
      <c r="K234" s="749" t="s">
        <v>664</v>
      </c>
      <c r="L234" s="752">
        <v>73.10499999999999</v>
      </c>
      <c r="M234" s="752">
        <v>2</v>
      </c>
      <c r="N234" s="753">
        <v>146.20999999999998</v>
      </c>
    </row>
    <row r="235" spans="1:14" ht="14.45" customHeight="1" x14ac:dyDescent="0.2">
      <c r="A235" s="747" t="s">
        <v>578</v>
      </c>
      <c r="B235" s="748" t="s">
        <v>579</v>
      </c>
      <c r="C235" s="749" t="s">
        <v>597</v>
      </c>
      <c r="D235" s="750" t="s">
        <v>598</v>
      </c>
      <c r="E235" s="751">
        <v>50113001</v>
      </c>
      <c r="F235" s="750" t="s">
        <v>609</v>
      </c>
      <c r="G235" s="749" t="s">
        <v>610</v>
      </c>
      <c r="H235" s="749">
        <v>214526</v>
      </c>
      <c r="I235" s="749">
        <v>214526</v>
      </c>
      <c r="J235" s="749" t="s">
        <v>983</v>
      </c>
      <c r="K235" s="749" t="s">
        <v>984</v>
      </c>
      <c r="L235" s="752">
        <v>85.67</v>
      </c>
      <c r="M235" s="752">
        <v>1</v>
      </c>
      <c r="N235" s="753">
        <v>85.67</v>
      </c>
    </row>
    <row r="236" spans="1:14" ht="14.45" customHeight="1" x14ac:dyDescent="0.2">
      <c r="A236" s="747" t="s">
        <v>578</v>
      </c>
      <c r="B236" s="748" t="s">
        <v>579</v>
      </c>
      <c r="C236" s="749" t="s">
        <v>597</v>
      </c>
      <c r="D236" s="750" t="s">
        <v>598</v>
      </c>
      <c r="E236" s="751">
        <v>50113001</v>
      </c>
      <c r="F236" s="750" t="s">
        <v>609</v>
      </c>
      <c r="G236" s="749" t="s">
        <v>617</v>
      </c>
      <c r="H236" s="749">
        <v>214427</v>
      </c>
      <c r="I236" s="749">
        <v>214427</v>
      </c>
      <c r="J236" s="749" t="s">
        <v>667</v>
      </c>
      <c r="K236" s="749" t="s">
        <v>668</v>
      </c>
      <c r="L236" s="752">
        <v>16.576666666666672</v>
      </c>
      <c r="M236" s="752">
        <v>6</v>
      </c>
      <c r="N236" s="753">
        <v>99.460000000000022</v>
      </c>
    </row>
    <row r="237" spans="1:14" ht="14.45" customHeight="1" x14ac:dyDescent="0.2">
      <c r="A237" s="747" t="s">
        <v>578</v>
      </c>
      <c r="B237" s="748" t="s">
        <v>579</v>
      </c>
      <c r="C237" s="749" t="s">
        <v>597</v>
      </c>
      <c r="D237" s="750" t="s">
        <v>598</v>
      </c>
      <c r="E237" s="751">
        <v>50113001</v>
      </c>
      <c r="F237" s="750" t="s">
        <v>609</v>
      </c>
      <c r="G237" s="749" t="s">
        <v>610</v>
      </c>
      <c r="H237" s="749">
        <v>193104</v>
      </c>
      <c r="I237" s="749">
        <v>93104</v>
      </c>
      <c r="J237" s="749" t="s">
        <v>669</v>
      </c>
      <c r="K237" s="749" t="s">
        <v>670</v>
      </c>
      <c r="L237" s="752">
        <v>47.291250000000005</v>
      </c>
      <c r="M237" s="752">
        <v>8</v>
      </c>
      <c r="N237" s="753">
        <v>378.33000000000004</v>
      </c>
    </row>
    <row r="238" spans="1:14" ht="14.45" customHeight="1" x14ac:dyDescent="0.2">
      <c r="A238" s="747" t="s">
        <v>578</v>
      </c>
      <c r="B238" s="748" t="s">
        <v>579</v>
      </c>
      <c r="C238" s="749" t="s">
        <v>597</v>
      </c>
      <c r="D238" s="750" t="s">
        <v>598</v>
      </c>
      <c r="E238" s="751">
        <v>50113001</v>
      </c>
      <c r="F238" s="750" t="s">
        <v>609</v>
      </c>
      <c r="G238" s="749" t="s">
        <v>610</v>
      </c>
      <c r="H238" s="749">
        <v>193105</v>
      </c>
      <c r="I238" s="749">
        <v>93105</v>
      </c>
      <c r="J238" s="749" t="s">
        <v>669</v>
      </c>
      <c r="K238" s="749" t="s">
        <v>985</v>
      </c>
      <c r="L238" s="752">
        <v>209.18999999999997</v>
      </c>
      <c r="M238" s="752">
        <v>3</v>
      </c>
      <c r="N238" s="753">
        <v>627.56999999999994</v>
      </c>
    </row>
    <row r="239" spans="1:14" ht="14.45" customHeight="1" x14ac:dyDescent="0.2">
      <c r="A239" s="747" t="s">
        <v>578</v>
      </c>
      <c r="B239" s="748" t="s">
        <v>579</v>
      </c>
      <c r="C239" s="749" t="s">
        <v>597</v>
      </c>
      <c r="D239" s="750" t="s">
        <v>598</v>
      </c>
      <c r="E239" s="751">
        <v>50113001</v>
      </c>
      <c r="F239" s="750" t="s">
        <v>609</v>
      </c>
      <c r="G239" s="749" t="s">
        <v>617</v>
      </c>
      <c r="H239" s="749">
        <v>144997</v>
      </c>
      <c r="I239" s="749">
        <v>44997</v>
      </c>
      <c r="J239" s="749" t="s">
        <v>671</v>
      </c>
      <c r="K239" s="749" t="s">
        <v>672</v>
      </c>
      <c r="L239" s="752">
        <v>237.26</v>
      </c>
      <c r="M239" s="752">
        <v>1</v>
      </c>
      <c r="N239" s="753">
        <v>237.26</v>
      </c>
    </row>
    <row r="240" spans="1:14" ht="14.45" customHeight="1" x14ac:dyDescent="0.2">
      <c r="A240" s="747" t="s">
        <v>578</v>
      </c>
      <c r="B240" s="748" t="s">
        <v>579</v>
      </c>
      <c r="C240" s="749" t="s">
        <v>597</v>
      </c>
      <c r="D240" s="750" t="s">
        <v>598</v>
      </c>
      <c r="E240" s="751">
        <v>50113001</v>
      </c>
      <c r="F240" s="750" t="s">
        <v>609</v>
      </c>
      <c r="G240" s="749" t="s">
        <v>610</v>
      </c>
      <c r="H240" s="749">
        <v>197522</v>
      </c>
      <c r="I240" s="749">
        <v>97522</v>
      </c>
      <c r="J240" s="749" t="s">
        <v>675</v>
      </c>
      <c r="K240" s="749" t="s">
        <v>676</v>
      </c>
      <c r="L240" s="752">
        <v>159.13</v>
      </c>
      <c r="M240" s="752">
        <v>2</v>
      </c>
      <c r="N240" s="753">
        <v>318.26</v>
      </c>
    </row>
    <row r="241" spans="1:14" ht="14.45" customHeight="1" x14ac:dyDescent="0.2">
      <c r="A241" s="747" t="s">
        <v>578</v>
      </c>
      <c r="B241" s="748" t="s">
        <v>579</v>
      </c>
      <c r="C241" s="749" t="s">
        <v>597</v>
      </c>
      <c r="D241" s="750" t="s">
        <v>598</v>
      </c>
      <c r="E241" s="751">
        <v>50113001</v>
      </c>
      <c r="F241" s="750" t="s">
        <v>609</v>
      </c>
      <c r="G241" s="749" t="s">
        <v>610</v>
      </c>
      <c r="H241" s="749">
        <v>114075</v>
      </c>
      <c r="I241" s="749">
        <v>14075</v>
      </c>
      <c r="J241" s="749" t="s">
        <v>675</v>
      </c>
      <c r="K241" s="749" t="s">
        <v>986</v>
      </c>
      <c r="L241" s="752">
        <v>294.82499999999993</v>
      </c>
      <c r="M241" s="752">
        <v>2</v>
      </c>
      <c r="N241" s="753">
        <v>589.64999999999986</v>
      </c>
    </row>
    <row r="242" spans="1:14" ht="14.45" customHeight="1" x14ac:dyDescent="0.2">
      <c r="A242" s="747" t="s">
        <v>578</v>
      </c>
      <c r="B242" s="748" t="s">
        <v>579</v>
      </c>
      <c r="C242" s="749" t="s">
        <v>597</v>
      </c>
      <c r="D242" s="750" t="s">
        <v>598</v>
      </c>
      <c r="E242" s="751">
        <v>50113001</v>
      </c>
      <c r="F242" s="750" t="s">
        <v>609</v>
      </c>
      <c r="G242" s="749" t="s">
        <v>610</v>
      </c>
      <c r="H242" s="749">
        <v>184090</v>
      </c>
      <c r="I242" s="749">
        <v>84090</v>
      </c>
      <c r="J242" s="749" t="s">
        <v>677</v>
      </c>
      <c r="K242" s="749" t="s">
        <v>678</v>
      </c>
      <c r="L242" s="752">
        <v>60.114285714285707</v>
      </c>
      <c r="M242" s="752">
        <v>7</v>
      </c>
      <c r="N242" s="753">
        <v>420.79999999999995</v>
      </c>
    </row>
    <row r="243" spans="1:14" ht="14.45" customHeight="1" x14ac:dyDescent="0.2">
      <c r="A243" s="747" t="s">
        <v>578</v>
      </c>
      <c r="B243" s="748" t="s">
        <v>579</v>
      </c>
      <c r="C243" s="749" t="s">
        <v>597</v>
      </c>
      <c r="D243" s="750" t="s">
        <v>598</v>
      </c>
      <c r="E243" s="751">
        <v>50113001</v>
      </c>
      <c r="F243" s="750" t="s">
        <v>609</v>
      </c>
      <c r="G243" s="749" t="s">
        <v>610</v>
      </c>
      <c r="H243" s="749">
        <v>501994</v>
      </c>
      <c r="I243" s="749">
        <v>0</v>
      </c>
      <c r="J243" s="749" t="s">
        <v>679</v>
      </c>
      <c r="K243" s="749" t="s">
        <v>680</v>
      </c>
      <c r="L243" s="752">
        <v>264.92399999999998</v>
      </c>
      <c r="M243" s="752">
        <v>2</v>
      </c>
      <c r="N243" s="753">
        <v>529.84799999999996</v>
      </c>
    </row>
    <row r="244" spans="1:14" ht="14.45" customHeight="1" x14ac:dyDescent="0.2">
      <c r="A244" s="747" t="s">
        <v>578</v>
      </c>
      <c r="B244" s="748" t="s">
        <v>579</v>
      </c>
      <c r="C244" s="749" t="s">
        <v>597</v>
      </c>
      <c r="D244" s="750" t="s">
        <v>598</v>
      </c>
      <c r="E244" s="751">
        <v>50113001</v>
      </c>
      <c r="F244" s="750" t="s">
        <v>609</v>
      </c>
      <c r="G244" s="749" t="s">
        <v>610</v>
      </c>
      <c r="H244" s="749">
        <v>141824</v>
      </c>
      <c r="I244" s="749">
        <v>41824</v>
      </c>
      <c r="J244" s="749" t="s">
        <v>987</v>
      </c>
      <c r="K244" s="749" t="s">
        <v>988</v>
      </c>
      <c r="L244" s="752">
        <v>243.16000000000005</v>
      </c>
      <c r="M244" s="752">
        <v>1</v>
      </c>
      <c r="N244" s="753">
        <v>243.16000000000005</v>
      </c>
    </row>
    <row r="245" spans="1:14" ht="14.45" customHeight="1" x14ac:dyDescent="0.2">
      <c r="A245" s="747" t="s">
        <v>578</v>
      </c>
      <c r="B245" s="748" t="s">
        <v>579</v>
      </c>
      <c r="C245" s="749" t="s">
        <v>597</v>
      </c>
      <c r="D245" s="750" t="s">
        <v>598</v>
      </c>
      <c r="E245" s="751">
        <v>50113001</v>
      </c>
      <c r="F245" s="750" t="s">
        <v>609</v>
      </c>
      <c r="G245" s="749" t="s">
        <v>610</v>
      </c>
      <c r="H245" s="749">
        <v>230420</v>
      </c>
      <c r="I245" s="749">
        <v>230420</v>
      </c>
      <c r="J245" s="749" t="s">
        <v>681</v>
      </c>
      <c r="K245" s="749" t="s">
        <v>682</v>
      </c>
      <c r="L245" s="752">
        <v>77.03</v>
      </c>
      <c r="M245" s="752">
        <v>6</v>
      </c>
      <c r="N245" s="753">
        <v>462.18</v>
      </c>
    </row>
    <row r="246" spans="1:14" ht="14.45" customHeight="1" x14ac:dyDescent="0.2">
      <c r="A246" s="747" t="s">
        <v>578</v>
      </c>
      <c r="B246" s="748" t="s">
        <v>579</v>
      </c>
      <c r="C246" s="749" t="s">
        <v>597</v>
      </c>
      <c r="D246" s="750" t="s">
        <v>598</v>
      </c>
      <c r="E246" s="751">
        <v>50113001</v>
      </c>
      <c r="F246" s="750" t="s">
        <v>609</v>
      </c>
      <c r="G246" s="749" t="s">
        <v>610</v>
      </c>
      <c r="H246" s="749">
        <v>108499</v>
      </c>
      <c r="I246" s="749">
        <v>8499</v>
      </c>
      <c r="J246" s="749" t="s">
        <v>685</v>
      </c>
      <c r="K246" s="749" t="s">
        <v>686</v>
      </c>
      <c r="L246" s="752">
        <v>111.36285714285714</v>
      </c>
      <c r="M246" s="752">
        <v>70</v>
      </c>
      <c r="N246" s="753">
        <v>7795.4</v>
      </c>
    </row>
    <row r="247" spans="1:14" ht="14.45" customHeight="1" x14ac:dyDescent="0.2">
      <c r="A247" s="747" t="s">
        <v>578</v>
      </c>
      <c r="B247" s="748" t="s">
        <v>579</v>
      </c>
      <c r="C247" s="749" t="s">
        <v>597</v>
      </c>
      <c r="D247" s="750" t="s">
        <v>598</v>
      </c>
      <c r="E247" s="751">
        <v>50113001</v>
      </c>
      <c r="F247" s="750" t="s">
        <v>609</v>
      </c>
      <c r="G247" s="749" t="s">
        <v>610</v>
      </c>
      <c r="H247" s="749">
        <v>231751</v>
      </c>
      <c r="I247" s="749">
        <v>231751</v>
      </c>
      <c r="J247" s="749" t="s">
        <v>685</v>
      </c>
      <c r="K247" s="749" t="s">
        <v>686</v>
      </c>
      <c r="L247" s="752">
        <v>111.94461538461539</v>
      </c>
      <c r="M247" s="752">
        <v>130</v>
      </c>
      <c r="N247" s="753">
        <v>14552.800000000001</v>
      </c>
    </row>
    <row r="248" spans="1:14" ht="14.45" customHeight="1" x14ac:dyDescent="0.2">
      <c r="A248" s="747" t="s">
        <v>578</v>
      </c>
      <c r="B248" s="748" t="s">
        <v>579</v>
      </c>
      <c r="C248" s="749" t="s">
        <v>597</v>
      </c>
      <c r="D248" s="750" t="s">
        <v>598</v>
      </c>
      <c r="E248" s="751">
        <v>50113001</v>
      </c>
      <c r="F248" s="750" t="s">
        <v>609</v>
      </c>
      <c r="G248" s="749" t="s">
        <v>610</v>
      </c>
      <c r="H248" s="749">
        <v>102479</v>
      </c>
      <c r="I248" s="749">
        <v>2479</v>
      </c>
      <c r="J248" s="749" t="s">
        <v>687</v>
      </c>
      <c r="K248" s="749" t="s">
        <v>689</v>
      </c>
      <c r="L248" s="752">
        <v>65.87</v>
      </c>
      <c r="M248" s="752">
        <v>2</v>
      </c>
      <c r="N248" s="753">
        <v>131.74</v>
      </c>
    </row>
    <row r="249" spans="1:14" ht="14.45" customHeight="1" x14ac:dyDescent="0.2">
      <c r="A249" s="747" t="s">
        <v>578</v>
      </c>
      <c r="B249" s="748" t="s">
        <v>579</v>
      </c>
      <c r="C249" s="749" t="s">
        <v>597</v>
      </c>
      <c r="D249" s="750" t="s">
        <v>598</v>
      </c>
      <c r="E249" s="751">
        <v>50113001</v>
      </c>
      <c r="F249" s="750" t="s">
        <v>609</v>
      </c>
      <c r="G249" s="749" t="s">
        <v>610</v>
      </c>
      <c r="H249" s="749">
        <v>104071</v>
      </c>
      <c r="I249" s="749">
        <v>4071</v>
      </c>
      <c r="J249" s="749" t="s">
        <v>687</v>
      </c>
      <c r="K249" s="749" t="s">
        <v>688</v>
      </c>
      <c r="L249" s="752">
        <v>224.38000000000005</v>
      </c>
      <c r="M249" s="752">
        <v>1</v>
      </c>
      <c r="N249" s="753">
        <v>224.38000000000005</v>
      </c>
    </row>
    <row r="250" spans="1:14" ht="14.45" customHeight="1" x14ac:dyDescent="0.2">
      <c r="A250" s="747" t="s">
        <v>578</v>
      </c>
      <c r="B250" s="748" t="s">
        <v>579</v>
      </c>
      <c r="C250" s="749" t="s">
        <v>597</v>
      </c>
      <c r="D250" s="750" t="s">
        <v>598</v>
      </c>
      <c r="E250" s="751">
        <v>50113001</v>
      </c>
      <c r="F250" s="750" t="s">
        <v>609</v>
      </c>
      <c r="G250" s="749" t="s">
        <v>610</v>
      </c>
      <c r="H250" s="749">
        <v>58880</v>
      </c>
      <c r="I250" s="749">
        <v>58880</v>
      </c>
      <c r="J250" s="749" t="s">
        <v>989</v>
      </c>
      <c r="K250" s="749" t="s">
        <v>990</v>
      </c>
      <c r="L250" s="752">
        <v>105.22999999999999</v>
      </c>
      <c r="M250" s="752">
        <v>1</v>
      </c>
      <c r="N250" s="753">
        <v>105.22999999999999</v>
      </c>
    </row>
    <row r="251" spans="1:14" ht="14.45" customHeight="1" x14ac:dyDescent="0.2">
      <c r="A251" s="747" t="s">
        <v>578</v>
      </c>
      <c r="B251" s="748" t="s">
        <v>579</v>
      </c>
      <c r="C251" s="749" t="s">
        <v>597</v>
      </c>
      <c r="D251" s="750" t="s">
        <v>598</v>
      </c>
      <c r="E251" s="751">
        <v>50113001</v>
      </c>
      <c r="F251" s="750" t="s">
        <v>609</v>
      </c>
      <c r="G251" s="749" t="s">
        <v>610</v>
      </c>
      <c r="H251" s="749">
        <v>154539</v>
      </c>
      <c r="I251" s="749">
        <v>54539</v>
      </c>
      <c r="J251" s="749" t="s">
        <v>694</v>
      </c>
      <c r="K251" s="749" t="s">
        <v>695</v>
      </c>
      <c r="L251" s="752">
        <v>60.166363636363627</v>
      </c>
      <c r="M251" s="752">
        <v>11</v>
      </c>
      <c r="N251" s="753">
        <v>661.82999999999993</v>
      </c>
    </row>
    <row r="252" spans="1:14" ht="14.45" customHeight="1" x14ac:dyDescent="0.2">
      <c r="A252" s="747" t="s">
        <v>578</v>
      </c>
      <c r="B252" s="748" t="s">
        <v>579</v>
      </c>
      <c r="C252" s="749" t="s">
        <v>597</v>
      </c>
      <c r="D252" s="750" t="s">
        <v>598</v>
      </c>
      <c r="E252" s="751">
        <v>50113001</v>
      </c>
      <c r="F252" s="750" t="s">
        <v>609</v>
      </c>
      <c r="G252" s="749" t="s">
        <v>610</v>
      </c>
      <c r="H252" s="749">
        <v>179333</v>
      </c>
      <c r="I252" s="749">
        <v>179333</v>
      </c>
      <c r="J252" s="749" t="s">
        <v>696</v>
      </c>
      <c r="K252" s="749" t="s">
        <v>697</v>
      </c>
      <c r="L252" s="752">
        <v>226.87999999999997</v>
      </c>
      <c r="M252" s="752">
        <v>2</v>
      </c>
      <c r="N252" s="753">
        <v>453.75999999999993</v>
      </c>
    </row>
    <row r="253" spans="1:14" ht="14.45" customHeight="1" x14ac:dyDescent="0.2">
      <c r="A253" s="747" t="s">
        <v>578</v>
      </c>
      <c r="B253" s="748" t="s">
        <v>579</v>
      </c>
      <c r="C253" s="749" t="s">
        <v>597</v>
      </c>
      <c r="D253" s="750" t="s">
        <v>598</v>
      </c>
      <c r="E253" s="751">
        <v>50113001</v>
      </c>
      <c r="F253" s="750" t="s">
        <v>609</v>
      </c>
      <c r="G253" s="749" t="s">
        <v>610</v>
      </c>
      <c r="H253" s="749">
        <v>226523</v>
      </c>
      <c r="I253" s="749">
        <v>226523</v>
      </c>
      <c r="J253" s="749" t="s">
        <v>700</v>
      </c>
      <c r="K253" s="749" t="s">
        <v>991</v>
      </c>
      <c r="L253" s="752">
        <v>51.960000000000008</v>
      </c>
      <c r="M253" s="752">
        <v>2</v>
      </c>
      <c r="N253" s="753">
        <v>103.92000000000002</v>
      </c>
    </row>
    <row r="254" spans="1:14" ht="14.45" customHeight="1" x14ac:dyDescent="0.2">
      <c r="A254" s="747" t="s">
        <v>578</v>
      </c>
      <c r="B254" s="748" t="s">
        <v>579</v>
      </c>
      <c r="C254" s="749" t="s">
        <v>597</v>
      </c>
      <c r="D254" s="750" t="s">
        <v>598</v>
      </c>
      <c r="E254" s="751">
        <v>50113001</v>
      </c>
      <c r="F254" s="750" t="s">
        <v>609</v>
      </c>
      <c r="G254" s="749" t="s">
        <v>610</v>
      </c>
      <c r="H254" s="749">
        <v>500355</v>
      </c>
      <c r="I254" s="749">
        <v>15879</v>
      </c>
      <c r="J254" s="749" t="s">
        <v>992</v>
      </c>
      <c r="K254" s="749" t="s">
        <v>580</v>
      </c>
      <c r="L254" s="752">
        <v>97.05191874801632</v>
      </c>
      <c r="M254" s="752">
        <v>1</v>
      </c>
      <c r="N254" s="753">
        <v>97.05191874801632</v>
      </c>
    </row>
    <row r="255" spans="1:14" ht="14.45" customHeight="1" x14ac:dyDescent="0.2">
      <c r="A255" s="747" t="s">
        <v>578</v>
      </c>
      <c r="B255" s="748" t="s">
        <v>579</v>
      </c>
      <c r="C255" s="749" t="s">
        <v>597</v>
      </c>
      <c r="D255" s="750" t="s">
        <v>598</v>
      </c>
      <c r="E255" s="751">
        <v>50113001</v>
      </c>
      <c r="F255" s="750" t="s">
        <v>609</v>
      </c>
      <c r="G255" s="749" t="s">
        <v>610</v>
      </c>
      <c r="H255" s="749">
        <v>905098</v>
      </c>
      <c r="I255" s="749">
        <v>23989</v>
      </c>
      <c r="J255" s="749" t="s">
        <v>993</v>
      </c>
      <c r="K255" s="749" t="s">
        <v>580</v>
      </c>
      <c r="L255" s="752">
        <v>407.92526362269518</v>
      </c>
      <c r="M255" s="752">
        <v>2</v>
      </c>
      <c r="N255" s="753">
        <v>815.85052724539037</v>
      </c>
    </row>
    <row r="256" spans="1:14" ht="14.45" customHeight="1" x14ac:dyDescent="0.2">
      <c r="A256" s="747" t="s">
        <v>578</v>
      </c>
      <c r="B256" s="748" t="s">
        <v>579</v>
      </c>
      <c r="C256" s="749" t="s">
        <v>597</v>
      </c>
      <c r="D256" s="750" t="s">
        <v>598</v>
      </c>
      <c r="E256" s="751">
        <v>50113001</v>
      </c>
      <c r="F256" s="750" t="s">
        <v>609</v>
      </c>
      <c r="G256" s="749" t="s">
        <v>617</v>
      </c>
      <c r="H256" s="749">
        <v>847627</v>
      </c>
      <c r="I256" s="749">
        <v>134502</v>
      </c>
      <c r="J256" s="749" t="s">
        <v>994</v>
      </c>
      <c r="K256" s="749" t="s">
        <v>995</v>
      </c>
      <c r="L256" s="752">
        <v>49.81</v>
      </c>
      <c r="M256" s="752">
        <v>1</v>
      </c>
      <c r="N256" s="753">
        <v>49.81</v>
      </c>
    </row>
    <row r="257" spans="1:14" ht="14.45" customHeight="1" x14ac:dyDescent="0.2">
      <c r="A257" s="747" t="s">
        <v>578</v>
      </c>
      <c r="B257" s="748" t="s">
        <v>579</v>
      </c>
      <c r="C257" s="749" t="s">
        <v>597</v>
      </c>
      <c r="D257" s="750" t="s">
        <v>598</v>
      </c>
      <c r="E257" s="751">
        <v>50113001</v>
      </c>
      <c r="F257" s="750" t="s">
        <v>609</v>
      </c>
      <c r="G257" s="749" t="s">
        <v>610</v>
      </c>
      <c r="H257" s="749">
        <v>187076</v>
      </c>
      <c r="I257" s="749">
        <v>87076</v>
      </c>
      <c r="J257" s="749" t="s">
        <v>714</v>
      </c>
      <c r="K257" s="749" t="s">
        <v>715</v>
      </c>
      <c r="L257" s="752">
        <v>133.51</v>
      </c>
      <c r="M257" s="752">
        <v>1</v>
      </c>
      <c r="N257" s="753">
        <v>133.51</v>
      </c>
    </row>
    <row r="258" spans="1:14" ht="14.45" customHeight="1" x14ac:dyDescent="0.2">
      <c r="A258" s="747" t="s">
        <v>578</v>
      </c>
      <c r="B258" s="748" t="s">
        <v>579</v>
      </c>
      <c r="C258" s="749" t="s">
        <v>597</v>
      </c>
      <c r="D258" s="750" t="s">
        <v>598</v>
      </c>
      <c r="E258" s="751">
        <v>50113001</v>
      </c>
      <c r="F258" s="750" t="s">
        <v>609</v>
      </c>
      <c r="G258" s="749" t="s">
        <v>610</v>
      </c>
      <c r="H258" s="749">
        <v>846413</v>
      </c>
      <c r="I258" s="749">
        <v>57585</v>
      </c>
      <c r="J258" s="749" t="s">
        <v>718</v>
      </c>
      <c r="K258" s="749" t="s">
        <v>719</v>
      </c>
      <c r="L258" s="752">
        <v>133.19999999999999</v>
      </c>
      <c r="M258" s="752">
        <v>4</v>
      </c>
      <c r="N258" s="753">
        <v>532.79999999999995</v>
      </c>
    </row>
    <row r="259" spans="1:14" ht="14.45" customHeight="1" x14ac:dyDescent="0.2">
      <c r="A259" s="747" t="s">
        <v>578</v>
      </c>
      <c r="B259" s="748" t="s">
        <v>579</v>
      </c>
      <c r="C259" s="749" t="s">
        <v>597</v>
      </c>
      <c r="D259" s="750" t="s">
        <v>598</v>
      </c>
      <c r="E259" s="751">
        <v>50113001</v>
      </c>
      <c r="F259" s="750" t="s">
        <v>609</v>
      </c>
      <c r="G259" s="749" t="s">
        <v>610</v>
      </c>
      <c r="H259" s="749">
        <v>225508</v>
      </c>
      <c r="I259" s="749">
        <v>225508</v>
      </c>
      <c r="J259" s="749" t="s">
        <v>996</v>
      </c>
      <c r="K259" s="749" t="s">
        <v>997</v>
      </c>
      <c r="L259" s="752">
        <v>48.880000000000017</v>
      </c>
      <c r="M259" s="752">
        <v>1</v>
      </c>
      <c r="N259" s="753">
        <v>48.880000000000017</v>
      </c>
    </row>
    <row r="260" spans="1:14" ht="14.45" customHeight="1" x14ac:dyDescent="0.2">
      <c r="A260" s="747" t="s">
        <v>578</v>
      </c>
      <c r="B260" s="748" t="s">
        <v>579</v>
      </c>
      <c r="C260" s="749" t="s">
        <v>597</v>
      </c>
      <c r="D260" s="750" t="s">
        <v>598</v>
      </c>
      <c r="E260" s="751">
        <v>50113001</v>
      </c>
      <c r="F260" s="750" t="s">
        <v>609</v>
      </c>
      <c r="G260" s="749" t="s">
        <v>617</v>
      </c>
      <c r="H260" s="749">
        <v>169189</v>
      </c>
      <c r="I260" s="749">
        <v>69189</v>
      </c>
      <c r="J260" s="749" t="s">
        <v>998</v>
      </c>
      <c r="K260" s="749" t="s">
        <v>999</v>
      </c>
      <c r="L260" s="752">
        <v>61.110000000000021</v>
      </c>
      <c r="M260" s="752">
        <v>1</v>
      </c>
      <c r="N260" s="753">
        <v>61.110000000000021</v>
      </c>
    </row>
    <row r="261" spans="1:14" ht="14.45" customHeight="1" x14ac:dyDescent="0.2">
      <c r="A261" s="747" t="s">
        <v>578</v>
      </c>
      <c r="B261" s="748" t="s">
        <v>579</v>
      </c>
      <c r="C261" s="749" t="s">
        <v>597</v>
      </c>
      <c r="D261" s="750" t="s">
        <v>598</v>
      </c>
      <c r="E261" s="751">
        <v>50113001</v>
      </c>
      <c r="F261" s="750" t="s">
        <v>609</v>
      </c>
      <c r="G261" s="749" t="s">
        <v>617</v>
      </c>
      <c r="H261" s="749">
        <v>146692</v>
      </c>
      <c r="I261" s="749">
        <v>46692</v>
      </c>
      <c r="J261" s="749" t="s">
        <v>1000</v>
      </c>
      <c r="K261" s="749" t="s">
        <v>1001</v>
      </c>
      <c r="L261" s="752">
        <v>77.660000000000011</v>
      </c>
      <c r="M261" s="752">
        <v>1</v>
      </c>
      <c r="N261" s="753">
        <v>77.660000000000011</v>
      </c>
    </row>
    <row r="262" spans="1:14" ht="14.45" customHeight="1" x14ac:dyDescent="0.2">
      <c r="A262" s="747" t="s">
        <v>578</v>
      </c>
      <c r="B262" s="748" t="s">
        <v>579</v>
      </c>
      <c r="C262" s="749" t="s">
        <v>597</v>
      </c>
      <c r="D262" s="750" t="s">
        <v>598</v>
      </c>
      <c r="E262" s="751">
        <v>50113001</v>
      </c>
      <c r="F262" s="750" t="s">
        <v>609</v>
      </c>
      <c r="G262" s="749" t="s">
        <v>617</v>
      </c>
      <c r="H262" s="749">
        <v>147454</v>
      </c>
      <c r="I262" s="749">
        <v>147454</v>
      </c>
      <c r="J262" s="749" t="s">
        <v>1002</v>
      </c>
      <c r="K262" s="749" t="s">
        <v>1003</v>
      </c>
      <c r="L262" s="752">
        <v>92.09</v>
      </c>
      <c r="M262" s="752">
        <v>2</v>
      </c>
      <c r="N262" s="753">
        <v>184.18</v>
      </c>
    </row>
    <row r="263" spans="1:14" ht="14.45" customHeight="1" x14ac:dyDescent="0.2">
      <c r="A263" s="747" t="s">
        <v>578</v>
      </c>
      <c r="B263" s="748" t="s">
        <v>579</v>
      </c>
      <c r="C263" s="749" t="s">
        <v>597</v>
      </c>
      <c r="D263" s="750" t="s">
        <v>598</v>
      </c>
      <c r="E263" s="751">
        <v>50113001</v>
      </c>
      <c r="F263" s="750" t="s">
        <v>609</v>
      </c>
      <c r="G263" s="749" t="s">
        <v>617</v>
      </c>
      <c r="H263" s="749">
        <v>114439</v>
      </c>
      <c r="I263" s="749">
        <v>14439</v>
      </c>
      <c r="J263" s="749" t="s">
        <v>1004</v>
      </c>
      <c r="K263" s="749" t="s">
        <v>1005</v>
      </c>
      <c r="L263" s="752">
        <v>74.449999999999989</v>
      </c>
      <c r="M263" s="752">
        <v>1</v>
      </c>
      <c r="N263" s="753">
        <v>74.449999999999989</v>
      </c>
    </row>
    <row r="264" spans="1:14" ht="14.45" customHeight="1" x14ac:dyDescent="0.2">
      <c r="A264" s="747" t="s">
        <v>578</v>
      </c>
      <c r="B264" s="748" t="s">
        <v>579</v>
      </c>
      <c r="C264" s="749" t="s">
        <v>597</v>
      </c>
      <c r="D264" s="750" t="s">
        <v>598</v>
      </c>
      <c r="E264" s="751">
        <v>50113001</v>
      </c>
      <c r="F264" s="750" t="s">
        <v>609</v>
      </c>
      <c r="G264" s="749" t="s">
        <v>610</v>
      </c>
      <c r="H264" s="749">
        <v>152334</v>
      </c>
      <c r="I264" s="749">
        <v>52334</v>
      </c>
      <c r="J264" s="749" t="s">
        <v>723</v>
      </c>
      <c r="K264" s="749" t="s">
        <v>724</v>
      </c>
      <c r="L264" s="752">
        <v>197.29416666666665</v>
      </c>
      <c r="M264" s="752">
        <v>12</v>
      </c>
      <c r="N264" s="753">
        <v>2367.5299999999997</v>
      </c>
    </row>
    <row r="265" spans="1:14" ht="14.45" customHeight="1" x14ac:dyDescent="0.2">
      <c r="A265" s="747" t="s">
        <v>578</v>
      </c>
      <c r="B265" s="748" t="s">
        <v>579</v>
      </c>
      <c r="C265" s="749" t="s">
        <v>597</v>
      </c>
      <c r="D265" s="750" t="s">
        <v>598</v>
      </c>
      <c r="E265" s="751">
        <v>50113001</v>
      </c>
      <c r="F265" s="750" t="s">
        <v>609</v>
      </c>
      <c r="G265" s="749" t="s">
        <v>617</v>
      </c>
      <c r="H265" s="749">
        <v>213477</v>
      </c>
      <c r="I265" s="749">
        <v>213477</v>
      </c>
      <c r="J265" s="749" t="s">
        <v>727</v>
      </c>
      <c r="K265" s="749" t="s">
        <v>728</v>
      </c>
      <c r="L265" s="752">
        <v>3300</v>
      </c>
      <c r="M265" s="752">
        <v>18</v>
      </c>
      <c r="N265" s="753">
        <v>59400</v>
      </c>
    </row>
    <row r="266" spans="1:14" ht="14.45" customHeight="1" x14ac:dyDescent="0.2">
      <c r="A266" s="747" t="s">
        <v>578</v>
      </c>
      <c r="B266" s="748" t="s">
        <v>579</v>
      </c>
      <c r="C266" s="749" t="s">
        <v>597</v>
      </c>
      <c r="D266" s="750" t="s">
        <v>598</v>
      </c>
      <c r="E266" s="751">
        <v>50113001</v>
      </c>
      <c r="F266" s="750" t="s">
        <v>609</v>
      </c>
      <c r="G266" s="749" t="s">
        <v>617</v>
      </c>
      <c r="H266" s="749">
        <v>156804</v>
      </c>
      <c r="I266" s="749">
        <v>56804</v>
      </c>
      <c r="J266" s="749" t="s">
        <v>1006</v>
      </c>
      <c r="K266" s="749" t="s">
        <v>1007</v>
      </c>
      <c r="L266" s="752">
        <v>31.65</v>
      </c>
      <c r="M266" s="752">
        <v>2</v>
      </c>
      <c r="N266" s="753">
        <v>63.3</v>
      </c>
    </row>
    <row r="267" spans="1:14" ht="14.45" customHeight="1" x14ac:dyDescent="0.2">
      <c r="A267" s="747" t="s">
        <v>578</v>
      </c>
      <c r="B267" s="748" t="s">
        <v>579</v>
      </c>
      <c r="C267" s="749" t="s">
        <v>597</v>
      </c>
      <c r="D267" s="750" t="s">
        <v>598</v>
      </c>
      <c r="E267" s="751">
        <v>50113001</v>
      </c>
      <c r="F267" s="750" t="s">
        <v>609</v>
      </c>
      <c r="G267" s="749" t="s">
        <v>610</v>
      </c>
      <c r="H267" s="749">
        <v>844155</v>
      </c>
      <c r="I267" s="749">
        <v>107033</v>
      </c>
      <c r="J267" s="749" t="s">
        <v>1008</v>
      </c>
      <c r="K267" s="749" t="s">
        <v>1009</v>
      </c>
      <c r="L267" s="752">
        <v>112.63</v>
      </c>
      <c r="M267" s="752">
        <v>1</v>
      </c>
      <c r="N267" s="753">
        <v>112.63</v>
      </c>
    </row>
    <row r="268" spans="1:14" ht="14.45" customHeight="1" x14ac:dyDescent="0.2">
      <c r="A268" s="747" t="s">
        <v>578</v>
      </c>
      <c r="B268" s="748" t="s">
        <v>579</v>
      </c>
      <c r="C268" s="749" t="s">
        <v>597</v>
      </c>
      <c r="D268" s="750" t="s">
        <v>598</v>
      </c>
      <c r="E268" s="751">
        <v>50113001</v>
      </c>
      <c r="F268" s="750" t="s">
        <v>609</v>
      </c>
      <c r="G268" s="749" t="s">
        <v>610</v>
      </c>
      <c r="H268" s="749">
        <v>111242</v>
      </c>
      <c r="I268" s="749">
        <v>11242</v>
      </c>
      <c r="J268" s="749" t="s">
        <v>1010</v>
      </c>
      <c r="K268" s="749" t="s">
        <v>1011</v>
      </c>
      <c r="L268" s="752">
        <v>145.83798381893936</v>
      </c>
      <c r="M268" s="752">
        <v>1</v>
      </c>
      <c r="N268" s="753">
        <v>145.83798381893936</v>
      </c>
    </row>
    <row r="269" spans="1:14" ht="14.45" customHeight="1" x14ac:dyDescent="0.2">
      <c r="A269" s="747" t="s">
        <v>578</v>
      </c>
      <c r="B269" s="748" t="s">
        <v>579</v>
      </c>
      <c r="C269" s="749" t="s">
        <v>597</v>
      </c>
      <c r="D269" s="750" t="s">
        <v>598</v>
      </c>
      <c r="E269" s="751">
        <v>50113001</v>
      </c>
      <c r="F269" s="750" t="s">
        <v>609</v>
      </c>
      <c r="G269" s="749" t="s">
        <v>610</v>
      </c>
      <c r="H269" s="749">
        <v>31915</v>
      </c>
      <c r="I269" s="749">
        <v>31915</v>
      </c>
      <c r="J269" s="749" t="s">
        <v>731</v>
      </c>
      <c r="K269" s="749" t="s">
        <v>732</v>
      </c>
      <c r="L269" s="752">
        <v>173.69000000000003</v>
      </c>
      <c r="M269" s="752">
        <v>14</v>
      </c>
      <c r="N269" s="753">
        <v>2431.6600000000003</v>
      </c>
    </row>
    <row r="270" spans="1:14" ht="14.45" customHeight="1" x14ac:dyDescent="0.2">
      <c r="A270" s="747" t="s">
        <v>578</v>
      </c>
      <c r="B270" s="748" t="s">
        <v>579</v>
      </c>
      <c r="C270" s="749" t="s">
        <v>597</v>
      </c>
      <c r="D270" s="750" t="s">
        <v>598</v>
      </c>
      <c r="E270" s="751">
        <v>50113001</v>
      </c>
      <c r="F270" s="750" t="s">
        <v>609</v>
      </c>
      <c r="G270" s="749" t="s">
        <v>610</v>
      </c>
      <c r="H270" s="749">
        <v>207769</v>
      </c>
      <c r="I270" s="749">
        <v>207769</v>
      </c>
      <c r="J270" s="749" t="s">
        <v>1012</v>
      </c>
      <c r="K270" s="749" t="s">
        <v>1013</v>
      </c>
      <c r="L270" s="752">
        <v>152.26</v>
      </c>
      <c r="M270" s="752">
        <v>1</v>
      </c>
      <c r="N270" s="753">
        <v>152.26</v>
      </c>
    </row>
    <row r="271" spans="1:14" ht="14.45" customHeight="1" x14ac:dyDescent="0.2">
      <c r="A271" s="747" t="s">
        <v>578</v>
      </c>
      <c r="B271" s="748" t="s">
        <v>579</v>
      </c>
      <c r="C271" s="749" t="s">
        <v>597</v>
      </c>
      <c r="D271" s="750" t="s">
        <v>598</v>
      </c>
      <c r="E271" s="751">
        <v>50113001</v>
      </c>
      <c r="F271" s="750" t="s">
        <v>609</v>
      </c>
      <c r="G271" s="749" t="s">
        <v>610</v>
      </c>
      <c r="H271" s="749">
        <v>47244</v>
      </c>
      <c r="I271" s="749">
        <v>47244</v>
      </c>
      <c r="J271" s="749" t="s">
        <v>733</v>
      </c>
      <c r="K271" s="749" t="s">
        <v>732</v>
      </c>
      <c r="L271" s="752">
        <v>143</v>
      </c>
      <c r="M271" s="752">
        <v>4</v>
      </c>
      <c r="N271" s="753">
        <v>572</v>
      </c>
    </row>
    <row r="272" spans="1:14" ht="14.45" customHeight="1" x14ac:dyDescent="0.2">
      <c r="A272" s="747" t="s">
        <v>578</v>
      </c>
      <c r="B272" s="748" t="s">
        <v>579</v>
      </c>
      <c r="C272" s="749" t="s">
        <v>597</v>
      </c>
      <c r="D272" s="750" t="s">
        <v>598</v>
      </c>
      <c r="E272" s="751">
        <v>50113001</v>
      </c>
      <c r="F272" s="750" t="s">
        <v>609</v>
      </c>
      <c r="G272" s="749" t="s">
        <v>610</v>
      </c>
      <c r="H272" s="749">
        <v>158249</v>
      </c>
      <c r="I272" s="749">
        <v>58249</v>
      </c>
      <c r="J272" s="749" t="s">
        <v>1014</v>
      </c>
      <c r="K272" s="749" t="s">
        <v>580</v>
      </c>
      <c r="L272" s="752">
        <v>225.59500000000008</v>
      </c>
      <c r="M272" s="752">
        <v>2</v>
      </c>
      <c r="N272" s="753">
        <v>451.19000000000017</v>
      </c>
    </row>
    <row r="273" spans="1:14" ht="14.45" customHeight="1" x14ac:dyDescent="0.2">
      <c r="A273" s="747" t="s">
        <v>578</v>
      </c>
      <c r="B273" s="748" t="s">
        <v>579</v>
      </c>
      <c r="C273" s="749" t="s">
        <v>597</v>
      </c>
      <c r="D273" s="750" t="s">
        <v>598</v>
      </c>
      <c r="E273" s="751">
        <v>50113001</v>
      </c>
      <c r="F273" s="750" t="s">
        <v>609</v>
      </c>
      <c r="G273" s="749" t="s">
        <v>610</v>
      </c>
      <c r="H273" s="749">
        <v>125366</v>
      </c>
      <c r="I273" s="749">
        <v>25366</v>
      </c>
      <c r="J273" s="749" t="s">
        <v>734</v>
      </c>
      <c r="K273" s="749" t="s">
        <v>1015</v>
      </c>
      <c r="L273" s="752">
        <v>72.077499999999986</v>
      </c>
      <c r="M273" s="752">
        <v>12</v>
      </c>
      <c r="N273" s="753">
        <v>864.92999999999984</v>
      </c>
    </row>
    <row r="274" spans="1:14" ht="14.45" customHeight="1" x14ac:dyDescent="0.2">
      <c r="A274" s="747" t="s">
        <v>578</v>
      </c>
      <c r="B274" s="748" t="s">
        <v>579</v>
      </c>
      <c r="C274" s="749" t="s">
        <v>597</v>
      </c>
      <c r="D274" s="750" t="s">
        <v>598</v>
      </c>
      <c r="E274" s="751">
        <v>50113001</v>
      </c>
      <c r="F274" s="750" t="s">
        <v>609</v>
      </c>
      <c r="G274" s="749" t="s">
        <v>610</v>
      </c>
      <c r="H274" s="749">
        <v>109139</v>
      </c>
      <c r="I274" s="749">
        <v>176129</v>
      </c>
      <c r="J274" s="749" t="s">
        <v>736</v>
      </c>
      <c r="K274" s="749" t="s">
        <v>737</v>
      </c>
      <c r="L274" s="752">
        <v>639.51499999999999</v>
      </c>
      <c r="M274" s="752">
        <v>2</v>
      </c>
      <c r="N274" s="753">
        <v>1279.03</v>
      </c>
    </row>
    <row r="275" spans="1:14" ht="14.45" customHeight="1" x14ac:dyDescent="0.2">
      <c r="A275" s="747" t="s">
        <v>578</v>
      </c>
      <c r="B275" s="748" t="s">
        <v>579</v>
      </c>
      <c r="C275" s="749" t="s">
        <v>597</v>
      </c>
      <c r="D275" s="750" t="s">
        <v>598</v>
      </c>
      <c r="E275" s="751">
        <v>50113001</v>
      </c>
      <c r="F275" s="750" t="s">
        <v>609</v>
      </c>
      <c r="G275" s="749" t="s">
        <v>610</v>
      </c>
      <c r="H275" s="749">
        <v>849143</v>
      </c>
      <c r="I275" s="749">
        <v>155940</v>
      </c>
      <c r="J275" s="749" t="s">
        <v>1016</v>
      </c>
      <c r="K275" s="749" t="s">
        <v>580</v>
      </c>
      <c r="L275" s="752">
        <v>111.07</v>
      </c>
      <c r="M275" s="752">
        <v>1</v>
      </c>
      <c r="N275" s="753">
        <v>111.07</v>
      </c>
    </row>
    <row r="276" spans="1:14" ht="14.45" customHeight="1" x14ac:dyDescent="0.2">
      <c r="A276" s="747" t="s">
        <v>578</v>
      </c>
      <c r="B276" s="748" t="s">
        <v>579</v>
      </c>
      <c r="C276" s="749" t="s">
        <v>597</v>
      </c>
      <c r="D276" s="750" t="s">
        <v>598</v>
      </c>
      <c r="E276" s="751">
        <v>50113001</v>
      </c>
      <c r="F276" s="750" t="s">
        <v>609</v>
      </c>
      <c r="G276" s="749" t="s">
        <v>617</v>
      </c>
      <c r="H276" s="749">
        <v>100308</v>
      </c>
      <c r="I276" s="749">
        <v>100308</v>
      </c>
      <c r="J276" s="749" t="s">
        <v>1017</v>
      </c>
      <c r="K276" s="749" t="s">
        <v>1018</v>
      </c>
      <c r="L276" s="752">
        <v>42.35499999999999</v>
      </c>
      <c r="M276" s="752">
        <v>4</v>
      </c>
      <c r="N276" s="753">
        <v>169.41999999999996</v>
      </c>
    </row>
    <row r="277" spans="1:14" ht="14.45" customHeight="1" x14ac:dyDescent="0.2">
      <c r="A277" s="747" t="s">
        <v>578</v>
      </c>
      <c r="B277" s="748" t="s">
        <v>579</v>
      </c>
      <c r="C277" s="749" t="s">
        <v>597</v>
      </c>
      <c r="D277" s="750" t="s">
        <v>598</v>
      </c>
      <c r="E277" s="751">
        <v>50113001</v>
      </c>
      <c r="F277" s="750" t="s">
        <v>609</v>
      </c>
      <c r="G277" s="749" t="s">
        <v>617</v>
      </c>
      <c r="H277" s="749">
        <v>846694</v>
      </c>
      <c r="I277" s="749">
        <v>100311</v>
      </c>
      <c r="J277" s="749" t="s">
        <v>1019</v>
      </c>
      <c r="K277" s="749" t="s">
        <v>1018</v>
      </c>
      <c r="L277" s="752">
        <v>59.77</v>
      </c>
      <c r="M277" s="752">
        <v>3</v>
      </c>
      <c r="N277" s="753">
        <v>179.31</v>
      </c>
    </row>
    <row r="278" spans="1:14" ht="14.45" customHeight="1" x14ac:dyDescent="0.2">
      <c r="A278" s="747" t="s">
        <v>578</v>
      </c>
      <c r="B278" s="748" t="s">
        <v>579</v>
      </c>
      <c r="C278" s="749" t="s">
        <v>597</v>
      </c>
      <c r="D278" s="750" t="s">
        <v>598</v>
      </c>
      <c r="E278" s="751">
        <v>50113001</v>
      </c>
      <c r="F278" s="750" t="s">
        <v>609</v>
      </c>
      <c r="G278" s="749" t="s">
        <v>610</v>
      </c>
      <c r="H278" s="749">
        <v>214355</v>
      </c>
      <c r="I278" s="749">
        <v>214355</v>
      </c>
      <c r="J278" s="749" t="s">
        <v>742</v>
      </c>
      <c r="K278" s="749" t="s">
        <v>743</v>
      </c>
      <c r="L278" s="752">
        <v>215.11333333333334</v>
      </c>
      <c r="M278" s="752">
        <v>6</v>
      </c>
      <c r="N278" s="753">
        <v>1290.68</v>
      </c>
    </row>
    <row r="279" spans="1:14" ht="14.45" customHeight="1" x14ac:dyDescent="0.2">
      <c r="A279" s="747" t="s">
        <v>578</v>
      </c>
      <c r="B279" s="748" t="s">
        <v>579</v>
      </c>
      <c r="C279" s="749" t="s">
        <v>597</v>
      </c>
      <c r="D279" s="750" t="s">
        <v>598</v>
      </c>
      <c r="E279" s="751">
        <v>50113001</v>
      </c>
      <c r="F279" s="750" t="s">
        <v>609</v>
      </c>
      <c r="G279" s="749" t="s">
        <v>610</v>
      </c>
      <c r="H279" s="749">
        <v>176205</v>
      </c>
      <c r="I279" s="749">
        <v>180825</v>
      </c>
      <c r="J279" s="749" t="s">
        <v>744</v>
      </c>
      <c r="K279" s="749" t="s">
        <v>682</v>
      </c>
      <c r="L279" s="752">
        <v>104.67</v>
      </c>
      <c r="M279" s="752">
        <v>1</v>
      </c>
      <c r="N279" s="753">
        <v>104.67</v>
      </c>
    </row>
    <row r="280" spans="1:14" ht="14.45" customHeight="1" x14ac:dyDescent="0.2">
      <c r="A280" s="747" t="s">
        <v>578</v>
      </c>
      <c r="B280" s="748" t="s">
        <v>579</v>
      </c>
      <c r="C280" s="749" t="s">
        <v>597</v>
      </c>
      <c r="D280" s="750" t="s">
        <v>598</v>
      </c>
      <c r="E280" s="751">
        <v>50113001</v>
      </c>
      <c r="F280" s="750" t="s">
        <v>609</v>
      </c>
      <c r="G280" s="749" t="s">
        <v>610</v>
      </c>
      <c r="H280" s="749">
        <v>216670</v>
      </c>
      <c r="I280" s="749">
        <v>216670</v>
      </c>
      <c r="J280" s="749" t="s">
        <v>745</v>
      </c>
      <c r="K280" s="749" t="s">
        <v>746</v>
      </c>
      <c r="L280" s="752">
        <v>318.47666666666663</v>
      </c>
      <c r="M280" s="752">
        <v>3</v>
      </c>
      <c r="N280" s="753">
        <v>955.43</v>
      </c>
    </row>
    <row r="281" spans="1:14" ht="14.45" customHeight="1" x14ac:dyDescent="0.2">
      <c r="A281" s="747" t="s">
        <v>578</v>
      </c>
      <c r="B281" s="748" t="s">
        <v>579</v>
      </c>
      <c r="C281" s="749" t="s">
        <v>597</v>
      </c>
      <c r="D281" s="750" t="s">
        <v>598</v>
      </c>
      <c r="E281" s="751">
        <v>50113001</v>
      </c>
      <c r="F281" s="750" t="s">
        <v>609</v>
      </c>
      <c r="G281" s="749" t="s">
        <v>610</v>
      </c>
      <c r="H281" s="749">
        <v>216572</v>
      </c>
      <c r="I281" s="749">
        <v>216572</v>
      </c>
      <c r="J281" s="749" t="s">
        <v>747</v>
      </c>
      <c r="K281" s="749" t="s">
        <v>748</v>
      </c>
      <c r="L281" s="752">
        <v>36.263333333333343</v>
      </c>
      <c r="M281" s="752">
        <v>180</v>
      </c>
      <c r="N281" s="753">
        <v>6527.4000000000015</v>
      </c>
    </row>
    <row r="282" spans="1:14" ht="14.45" customHeight="1" x14ac:dyDescent="0.2">
      <c r="A282" s="747" t="s">
        <v>578</v>
      </c>
      <c r="B282" s="748" t="s">
        <v>579</v>
      </c>
      <c r="C282" s="749" t="s">
        <v>597</v>
      </c>
      <c r="D282" s="750" t="s">
        <v>598</v>
      </c>
      <c r="E282" s="751">
        <v>50113001</v>
      </c>
      <c r="F282" s="750" t="s">
        <v>609</v>
      </c>
      <c r="G282" s="749" t="s">
        <v>610</v>
      </c>
      <c r="H282" s="749">
        <v>223200</v>
      </c>
      <c r="I282" s="749">
        <v>223200</v>
      </c>
      <c r="J282" s="749" t="s">
        <v>1020</v>
      </c>
      <c r="K282" s="749" t="s">
        <v>1021</v>
      </c>
      <c r="L282" s="752">
        <v>147.43000000000004</v>
      </c>
      <c r="M282" s="752">
        <v>1</v>
      </c>
      <c r="N282" s="753">
        <v>147.43000000000004</v>
      </c>
    </row>
    <row r="283" spans="1:14" ht="14.45" customHeight="1" x14ac:dyDescent="0.2">
      <c r="A283" s="747" t="s">
        <v>578</v>
      </c>
      <c r="B283" s="748" t="s">
        <v>579</v>
      </c>
      <c r="C283" s="749" t="s">
        <v>597</v>
      </c>
      <c r="D283" s="750" t="s">
        <v>598</v>
      </c>
      <c r="E283" s="751">
        <v>50113001</v>
      </c>
      <c r="F283" s="750" t="s">
        <v>609</v>
      </c>
      <c r="G283" s="749" t="s">
        <v>610</v>
      </c>
      <c r="H283" s="749">
        <v>51367</v>
      </c>
      <c r="I283" s="749">
        <v>51367</v>
      </c>
      <c r="J283" s="749" t="s">
        <v>753</v>
      </c>
      <c r="K283" s="749" t="s">
        <v>756</v>
      </c>
      <c r="L283" s="752">
        <v>92.950000000000017</v>
      </c>
      <c r="M283" s="752">
        <v>14</v>
      </c>
      <c r="N283" s="753">
        <v>1301.3000000000002</v>
      </c>
    </row>
    <row r="284" spans="1:14" ht="14.45" customHeight="1" x14ac:dyDescent="0.2">
      <c r="A284" s="747" t="s">
        <v>578</v>
      </c>
      <c r="B284" s="748" t="s">
        <v>579</v>
      </c>
      <c r="C284" s="749" t="s">
        <v>597</v>
      </c>
      <c r="D284" s="750" t="s">
        <v>598</v>
      </c>
      <c r="E284" s="751">
        <v>50113001</v>
      </c>
      <c r="F284" s="750" t="s">
        <v>609</v>
      </c>
      <c r="G284" s="749" t="s">
        <v>610</v>
      </c>
      <c r="H284" s="749">
        <v>51366</v>
      </c>
      <c r="I284" s="749">
        <v>51366</v>
      </c>
      <c r="J284" s="749" t="s">
        <v>753</v>
      </c>
      <c r="K284" s="749" t="s">
        <v>754</v>
      </c>
      <c r="L284" s="752">
        <v>171.59999999999994</v>
      </c>
      <c r="M284" s="752">
        <v>99</v>
      </c>
      <c r="N284" s="753">
        <v>16988.399999999994</v>
      </c>
    </row>
    <row r="285" spans="1:14" ht="14.45" customHeight="1" x14ac:dyDescent="0.2">
      <c r="A285" s="747" t="s">
        <v>578</v>
      </c>
      <c r="B285" s="748" t="s">
        <v>579</v>
      </c>
      <c r="C285" s="749" t="s">
        <v>597</v>
      </c>
      <c r="D285" s="750" t="s">
        <v>598</v>
      </c>
      <c r="E285" s="751">
        <v>50113001</v>
      </c>
      <c r="F285" s="750" t="s">
        <v>609</v>
      </c>
      <c r="G285" s="749" t="s">
        <v>610</v>
      </c>
      <c r="H285" s="749">
        <v>207893</v>
      </c>
      <c r="I285" s="749">
        <v>207893</v>
      </c>
      <c r="J285" s="749" t="s">
        <v>758</v>
      </c>
      <c r="K285" s="749" t="s">
        <v>650</v>
      </c>
      <c r="L285" s="752">
        <v>84.34</v>
      </c>
      <c r="M285" s="752">
        <v>2</v>
      </c>
      <c r="N285" s="753">
        <v>168.68</v>
      </c>
    </row>
    <row r="286" spans="1:14" ht="14.45" customHeight="1" x14ac:dyDescent="0.2">
      <c r="A286" s="747" t="s">
        <v>578</v>
      </c>
      <c r="B286" s="748" t="s">
        <v>579</v>
      </c>
      <c r="C286" s="749" t="s">
        <v>597</v>
      </c>
      <c r="D286" s="750" t="s">
        <v>598</v>
      </c>
      <c r="E286" s="751">
        <v>50113001</v>
      </c>
      <c r="F286" s="750" t="s">
        <v>609</v>
      </c>
      <c r="G286" s="749" t="s">
        <v>610</v>
      </c>
      <c r="H286" s="749">
        <v>157607</v>
      </c>
      <c r="I286" s="749">
        <v>57607</v>
      </c>
      <c r="J286" s="749" t="s">
        <v>759</v>
      </c>
      <c r="K286" s="749" t="s">
        <v>1022</v>
      </c>
      <c r="L286" s="752">
        <v>42.64</v>
      </c>
      <c r="M286" s="752">
        <v>1</v>
      </c>
      <c r="N286" s="753">
        <v>42.64</v>
      </c>
    </row>
    <row r="287" spans="1:14" ht="14.45" customHeight="1" x14ac:dyDescent="0.2">
      <c r="A287" s="747" t="s">
        <v>578</v>
      </c>
      <c r="B287" s="748" t="s">
        <v>579</v>
      </c>
      <c r="C287" s="749" t="s">
        <v>597</v>
      </c>
      <c r="D287" s="750" t="s">
        <v>598</v>
      </c>
      <c r="E287" s="751">
        <v>50113001</v>
      </c>
      <c r="F287" s="750" t="s">
        <v>609</v>
      </c>
      <c r="G287" s="749" t="s">
        <v>610</v>
      </c>
      <c r="H287" s="749">
        <v>157608</v>
      </c>
      <c r="I287" s="749">
        <v>57608</v>
      </c>
      <c r="J287" s="749" t="s">
        <v>759</v>
      </c>
      <c r="K287" s="749" t="s">
        <v>760</v>
      </c>
      <c r="L287" s="752">
        <v>115.41999999999999</v>
      </c>
      <c r="M287" s="752">
        <v>2</v>
      </c>
      <c r="N287" s="753">
        <v>230.83999999999997</v>
      </c>
    </row>
    <row r="288" spans="1:14" ht="14.45" customHeight="1" x14ac:dyDescent="0.2">
      <c r="A288" s="747" t="s">
        <v>578</v>
      </c>
      <c r="B288" s="748" t="s">
        <v>579</v>
      </c>
      <c r="C288" s="749" t="s">
        <v>597</v>
      </c>
      <c r="D288" s="750" t="s">
        <v>598</v>
      </c>
      <c r="E288" s="751">
        <v>50113001</v>
      </c>
      <c r="F288" s="750" t="s">
        <v>609</v>
      </c>
      <c r="G288" s="749" t="s">
        <v>610</v>
      </c>
      <c r="H288" s="749">
        <v>208988</v>
      </c>
      <c r="I288" s="749">
        <v>208988</v>
      </c>
      <c r="J288" s="749" t="s">
        <v>1023</v>
      </c>
      <c r="K288" s="749" t="s">
        <v>1024</v>
      </c>
      <c r="L288" s="752">
        <v>555.16999999999985</v>
      </c>
      <c r="M288" s="752">
        <v>2</v>
      </c>
      <c r="N288" s="753">
        <v>1110.3399999999997</v>
      </c>
    </row>
    <row r="289" spans="1:14" ht="14.45" customHeight="1" x14ac:dyDescent="0.2">
      <c r="A289" s="747" t="s">
        <v>578</v>
      </c>
      <c r="B289" s="748" t="s">
        <v>579</v>
      </c>
      <c r="C289" s="749" t="s">
        <v>597</v>
      </c>
      <c r="D289" s="750" t="s">
        <v>598</v>
      </c>
      <c r="E289" s="751">
        <v>50113001</v>
      </c>
      <c r="F289" s="750" t="s">
        <v>609</v>
      </c>
      <c r="G289" s="749" t="s">
        <v>610</v>
      </c>
      <c r="H289" s="749">
        <v>850674</v>
      </c>
      <c r="I289" s="749">
        <v>500892</v>
      </c>
      <c r="J289" s="749" t="s">
        <v>1025</v>
      </c>
      <c r="K289" s="749" t="s">
        <v>1026</v>
      </c>
      <c r="L289" s="752">
        <v>77.299999999999969</v>
      </c>
      <c r="M289" s="752">
        <v>1</v>
      </c>
      <c r="N289" s="753">
        <v>77.299999999999969</v>
      </c>
    </row>
    <row r="290" spans="1:14" ht="14.45" customHeight="1" x14ac:dyDescent="0.2">
      <c r="A290" s="747" t="s">
        <v>578</v>
      </c>
      <c r="B290" s="748" t="s">
        <v>579</v>
      </c>
      <c r="C290" s="749" t="s">
        <v>597</v>
      </c>
      <c r="D290" s="750" t="s">
        <v>598</v>
      </c>
      <c r="E290" s="751">
        <v>50113001</v>
      </c>
      <c r="F290" s="750" t="s">
        <v>609</v>
      </c>
      <c r="G290" s="749" t="s">
        <v>610</v>
      </c>
      <c r="H290" s="749">
        <v>224964</v>
      </c>
      <c r="I290" s="749">
        <v>224964</v>
      </c>
      <c r="J290" s="749" t="s">
        <v>1027</v>
      </c>
      <c r="K290" s="749" t="s">
        <v>1028</v>
      </c>
      <c r="L290" s="752">
        <v>107.87000000000002</v>
      </c>
      <c r="M290" s="752">
        <v>3</v>
      </c>
      <c r="N290" s="753">
        <v>323.61000000000007</v>
      </c>
    </row>
    <row r="291" spans="1:14" ht="14.45" customHeight="1" x14ac:dyDescent="0.2">
      <c r="A291" s="747" t="s">
        <v>578</v>
      </c>
      <c r="B291" s="748" t="s">
        <v>579</v>
      </c>
      <c r="C291" s="749" t="s">
        <v>597</v>
      </c>
      <c r="D291" s="750" t="s">
        <v>598</v>
      </c>
      <c r="E291" s="751">
        <v>50113001</v>
      </c>
      <c r="F291" s="750" t="s">
        <v>609</v>
      </c>
      <c r="G291" s="749" t="s">
        <v>610</v>
      </c>
      <c r="H291" s="749">
        <v>196696</v>
      </c>
      <c r="I291" s="749">
        <v>96696</v>
      </c>
      <c r="J291" s="749" t="s">
        <v>1029</v>
      </c>
      <c r="K291" s="749" t="s">
        <v>1030</v>
      </c>
      <c r="L291" s="752">
        <v>46.635000000000005</v>
      </c>
      <c r="M291" s="752">
        <v>2</v>
      </c>
      <c r="N291" s="753">
        <v>93.27000000000001</v>
      </c>
    </row>
    <row r="292" spans="1:14" ht="14.45" customHeight="1" x14ac:dyDescent="0.2">
      <c r="A292" s="747" t="s">
        <v>578</v>
      </c>
      <c r="B292" s="748" t="s">
        <v>579</v>
      </c>
      <c r="C292" s="749" t="s">
        <v>597</v>
      </c>
      <c r="D292" s="750" t="s">
        <v>598</v>
      </c>
      <c r="E292" s="751">
        <v>50113001</v>
      </c>
      <c r="F292" s="750" t="s">
        <v>609</v>
      </c>
      <c r="G292" s="749" t="s">
        <v>610</v>
      </c>
      <c r="H292" s="749">
        <v>193724</v>
      </c>
      <c r="I292" s="749">
        <v>93724</v>
      </c>
      <c r="J292" s="749" t="s">
        <v>761</v>
      </c>
      <c r="K292" s="749" t="s">
        <v>762</v>
      </c>
      <c r="L292" s="752">
        <v>68.239999999999995</v>
      </c>
      <c r="M292" s="752">
        <v>2</v>
      </c>
      <c r="N292" s="753">
        <v>136.47999999999999</v>
      </c>
    </row>
    <row r="293" spans="1:14" ht="14.45" customHeight="1" x14ac:dyDescent="0.2">
      <c r="A293" s="747" t="s">
        <v>578</v>
      </c>
      <c r="B293" s="748" t="s">
        <v>579</v>
      </c>
      <c r="C293" s="749" t="s">
        <v>597</v>
      </c>
      <c r="D293" s="750" t="s">
        <v>598</v>
      </c>
      <c r="E293" s="751">
        <v>50113001</v>
      </c>
      <c r="F293" s="750" t="s">
        <v>609</v>
      </c>
      <c r="G293" s="749" t="s">
        <v>610</v>
      </c>
      <c r="H293" s="749">
        <v>193723</v>
      </c>
      <c r="I293" s="749">
        <v>93723</v>
      </c>
      <c r="J293" s="749" t="s">
        <v>1031</v>
      </c>
      <c r="K293" s="749" t="s">
        <v>1032</v>
      </c>
      <c r="L293" s="752">
        <v>40.230000000000004</v>
      </c>
      <c r="M293" s="752">
        <v>1</v>
      </c>
      <c r="N293" s="753">
        <v>40.230000000000004</v>
      </c>
    </row>
    <row r="294" spans="1:14" ht="14.45" customHeight="1" x14ac:dyDescent="0.2">
      <c r="A294" s="747" t="s">
        <v>578</v>
      </c>
      <c r="B294" s="748" t="s">
        <v>579</v>
      </c>
      <c r="C294" s="749" t="s">
        <v>597</v>
      </c>
      <c r="D294" s="750" t="s">
        <v>598</v>
      </c>
      <c r="E294" s="751">
        <v>50113001</v>
      </c>
      <c r="F294" s="750" t="s">
        <v>609</v>
      </c>
      <c r="G294" s="749" t="s">
        <v>610</v>
      </c>
      <c r="H294" s="749">
        <v>208466</v>
      </c>
      <c r="I294" s="749">
        <v>208466</v>
      </c>
      <c r="J294" s="749" t="s">
        <v>1033</v>
      </c>
      <c r="K294" s="749" t="s">
        <v>1034</v>
      </c>
      <c r="L294" s="752">
        <v>792.77</v>
      </c>
      <c r="M294" s="752">
        <v>2</v>
      </c>
      <c r="N294" s="753">
        <v>1585.54</v>
      </c>
    </row>
    <row r="295" spans="1:14" ht="14.45" customHeight="1" x14ac:dyDescent="0.2">
      <c r="A295" s="747" t="s">
        <v>578</v>
      </c>
      <c r="B295" s="748" t="s">
        <v>579</v>
      </c>
      <c r="C295" s="749" t="s">
        <v>597</v>
      </c>
      <c r="D295" s="750" t="s">
        <v>598</v>
      </c>
      <c r="E295" s="751">
        <v>50113001</v>
      </c>
      <c r="F295" s="750" t="s">
        <v>609</v>
      </c>
      <c r="G295" s="749" t="s">
        <v>617</v>
      </c>
      <c r="H295" s="749">
        <v>215964</v>
      </c>
      <c r="I295" s="749">
        <v>215964</v>
      </c>
      <c r="J295" s="749" t="s">
        <v>1035</v>
      </c>
      <c r="K295" s="749" t="s">
        <v>1036</v>
      </c>
      <c r="L295" s="752">
        <v>130.57</v>
      </c>
      <c r="M295" s="752">
        <v>1</v>
      </c>
      <c r="N295" s="753">
        <v>130.57</v>
      </c>
    </row>
    <row r="296" spans="1:14" ht="14.45" customHeight="1" x14ac:dyDescent="0.2">
      <c r="A296" s="747" t="s">
        <v>578</v>
      </c>
      <c r="B296" s="748" t="s">
        <v>579</v>
      </c>
      <c r="C296" s="749" t="s">
        <v>597</v>
      </c>
      <c r="D296" s="750" t="s">
        <v>598</v>
      </c>
      <c r="E296" s="751">
        <v>50113001</v>
      </c>
      <c r="F296" s="750" t="s">
        <v>609</v>
      </c>
      <c r="G296" s="749" t="s">
        <v>610</v>
      </c>
      <c r="H296" s="749">
        <v>117189</v>
      </c>
      <c r="I296" s="749">
        <v>17189</v>
      </c>
      <c r="J296" s="749" t="s">
        <v>765</v>
      </c>
      <c r="K296" s="749" t="s">
        <v>766</v>
      </c>
      <c r="L296" s="752">
        <v>55.869999999999962</v>
      </c>
      <c r="M296" s="752">
        <v>1</v>
      </c>
      <c r="N296" s="753">
        <v>55.869999999999962</v>
      </c>
    </row>
    <row r="297" spans="1:14" ht="14.45" customHeight="1" x14ac:dyDescent="0.2">
      <c r="A297" s="747" t="s">
        <v>578</v>
      </c>
      <c r="B297" s="748" t="s">
        <v>579</v>
      </c>
      <c r="C297" s="749" t="s">
        <v>597</v>
      </c>
      <c r="D297" s="750" t="s">
        <v>598</v>
      </c>
      <c r="E297" s="751">
        <v>50113001</v>
      </c>
      <c r="F297" s="750" t="s">
        <v>609</v>
      </c>
      <c r="G297" s="749" t="s">
        <v>610</v>
      </c>
      <c r="H297" s="749">
        <v>102486</v>
      </c>
      <c r="I297" s="749">
        <v>2486</v>
      </c>
      <c r="J297" s="749" t="s">
        <v>767</v>
      </c>
      <c r="K297" s="749" t="s">
        <v>768</v>
      </c>
      <c r="L297" s="752">
        <v>123.02142857142856</v>
      </c>
      <c r="M297" s="752">
        <v>7</v>
      </c>
      <c r="N297" s="753">
        <v>861.14999999999986</v>
      </c>
    </row>
    <row r="298" spans="1:14" ht="14.45" customHeight="1" x14ac:dyDescent="0.2">
      <c r="A298" s="747" t="s">
        <v>578</v>
      </c>
      <c r="B298" s="748" t="s">
        <v>579</v>
      </c>
      <c r="C298" s="749" t="s">
        <v>597</v>
      </c>
      <c r="D298" s="750" t="s">
        <v>598</v>
      </c>
      <c r="E298" s="751">
        <v>50113001</v>
      </c>
      <c r="F298" s="750" t="s">
        <v>609</v>
      </c>
      <c r="G298" s="749" t="s">
        <v>610</v>
      </c>
      <c r="H298" s="749">
        <v>100489</v>
      </c>
      <c r="I298" s="749">
        <v>489</v>
      </c>
      <c r="J298" s="749" t="s">
        <v>769</v>
      </c>
      <c r="K298" s="749" t="s">
        <v>770</v>
      </c>
      <c r="L298" s="752">
        <v>47.289999999999992</v>
      </c>
      <c r="M298" s="752">
        <v>2</v>
      </c>
      <c r="N298" s="753">
        <v>94.579999999999984</v>
      </c>
    </row>
    <row r="299" spans="1:14" ht="14.45" customHeight="1" x14ac:dyDescent="0.2">
      <c r="A299" s="747" t="s">
        <v>578</v>
      </c>
      <c r="B299" s="748" t="s">
        <v>579</v>
      </c>
      <c r="C299" s="749" t="s">
        <v>597</v>
      </c>
      <c r="D299" s="750" t="s">
        <v>598</v>
      </c>
      <c r="E299" s="751">
        <v>50113001</v>
      </c>
      <c r="F299" s="750" t="s">
        <v>609</v>
      </c>
      <c r="G299" s="749" t="s">
        <v>617</v>
      </c>
      <c r="H299" s="749">
        <v>169654</v>
      </c>
      <c r="I299" s="749">
        <v>169654</v>
      </c>
      <c r="J299" s="749" t="s">
        <v>1037</v>
      </c>
      <c r="K299" s="749" t="s">
        <v>614</v>
      </c>
      <c r="L299" s="752">
        <v>50.52</v>
      </c>
      <c r="M299" s="752">
        <v>1</v>
      </c>
      <c r="N299" s="753">
        <v>50.52</v>
      </c>
    </row>
    <row r="300" spans="1:14" ht="14.45" customHeight="1" x14ac:dyDescent="0.2">
      <c r="A300" s="747" t="s">
        <v>578</v>
      </c>
      <c r="B300" s="748" t="s">
        <v>579</v>
      </c>
      <c r="C300" s="749" t="s">
        <v>597</v>
      </c>
      <c r="D300" s="750" t="s">
        <v>598</v>
      </c>
      <c r="E300" s="751">
        <v>50113001</v>
      </c>
      <c r="F300" s="750" t="s">
        <v>609</v>
      </c>
      <c r="G300" s="749" t="s">
        <v>610</v>
      </c>
      <c r="H300" s="749">
        <v>930661</v>
      </c>
      <c r="I300" s="749">
        <v>0</v>
      </c>
      <c r="J300" s="749" t="s">
        <v>772</v>
      </c>
      <c r="K300" s="749" t="s">
        <v>580</v>
      </c>
      <c r="L300" s="752">
        <v>332.76401058563152</v>
      </c>
      <c r="M300" s="752">
        <v>3</v>
      </c>
      <c r="N300" s="753">
        <v>998.29203175689452</v>
      </c>
    </row>
    <row r="301" spans="1:14" ht="14.45" customHeight="1" x14ac:dyDescent="0.2">
      <c r="A301" s="747" t="s">
        <v>578</v>
      </c>
      <c r="B301" s="748" t="s">
        <v>579</v>
      </c>
      <c r="C301" s="749" t="s">
        <v>597</v>
      </c>
      <c r="D301" s="750" t="s">
        <v>598</v>
      </c>
      <c r="E301" s="751">
        <v>50113001</v>
      </c>
      <c r="F301" s="750" t="s">
        <v>609</v>
      </c>
      <c r="G301" s="749" t="s">
        <v>610</v>
      </c>
      <c r="H301" s="749">
        <v>900881</v>
      </c>
      <c r="I301" s="749">
        <v>0</v>
      </c>
      <c r="J301" s="749" t="s">
        <v>1038</v>
      </c>
      <c r="K301" s="749" t="s">
        <v>580</v>
      </c>
      <c r="L301" s="752">
        <v>148.68239490231764</v>
      </c>
      <c r="M301" s="752">
        <v>1</v>
      </c>
      <c r="N301" s="753">
        <v>148.68239490231764</v>
      </c>
    </row>
    <row r="302" spans="1:14" ht="14.45" customHeight="1" x14ac:dyDescent="0.2">
      <c r="A302" s="747" t="s">
        <v>578</v>
      </c>
      <c r="B302" s="748" t="s">
        <v>579</v>
      </c>
      <c r="C302" s="749" t="s">
        <v>597</v>
      </c>
      <c r="D302" s="750" t="s">
        <v>598</v>
      </c>
      <c r="E302" s="751">
        <v>50113001</v>
      </c>
      <c r="F302" s="750" t="s">
        <v>609</v>
      </c>
      <c r="G302" s="749" t="s">
        <v>610</v>
      </c>
      <c r="H302" s="749">
        <v>920362</v>
      </c>
      <c r="I302" s="749">
        <v>0</v>
      </c>
      <c r="J302" s="749" t="s">
        <v>774</v>
      </c>
      <c r="K302" s="749" t="s">
        <v>580</v>
      </c>
      <c r="L302" s="752">
        <v>502.61471433620437</v>
      </c>
      <c r="M302" s="752">
        <v>3</v>
      </c>
      <c r="N302" s="753">
        <v>1507.8441430086132</v>
      </c>
    </row>
    <row r="303" spans="1:14" ht="14.45" customHeight="1" x14ac:dyDescent="0.2">
      <c r="A303" s="747" t="s">
        <v>578</v>
      </c>
      <c r="B303" s="748" t="s">
        <v>579</v>
      </c>
      <c r="C303" s="749" t="s">
        <v>597</v>
      </c>
      <c r="D303" s="750" t="s">
        <v>598</v>
      </c>
      <c r="E303" s="751">
        <v>50113001</v>
      </c>
      <c r="F303" s="750" t="s">
        <v>609</v>
      </c>
      <c r="G303" s="749" t="s">
        <v>610</v>
      </c>
      <c r="H303" s="749">
        <v>843067</v>
      </c>
      <c r="I303" s="749">
        <v>0</v>
      </c>
      <c r="J303" s="749" t="s">
        <v>776</v>
      </c>
      <c r="K303" s="749" t="s">
        <v>580</v>
      </c>
      <c r="L303" s="752">
        <v>415.95256244361951</v>
      </c>
      <c r="M303" s="752">
        <v>21</v>
      </c>
      <c r="N303" s="753">
        <v>8735.0038113160099</v>
      </c>
    </row>
    <row r="304" spans="1:14" ht="14.45" customHeight="1" x14ac:dyDescent="0.2">
      <c r="A304" s="747" t="s">
        <v>578</v>
      </c>
      <c r="B304" s="748" t="s">
        <v>579</v>
      </c>
      <c r="C304" s="749" t="s">
        <v>597</v>
      </c>
      <c r="D304" s="750" t="s">
        <v>598</v>
      </c>
      <c r="E304" s="751">
        <v>50113001</v>
      </c>
      <c r="F304" s="750" t="s">
        <v>609</v>
      </c>
      <c r="G304" s="749" t="s">
        <v>610</v>
      </c>
      <c r="H304" s="749">
        <v>921184</v>
      </c>
      <c r="I304" s="749">
        <v>0</v>
      </c>
      <c r="J304" s="749" t="s">
        <v>1039</v>
      </c>
      <c r="K304" s="749" t="s">
        <v>580</v>
      </c>
      <c r="L304" s="752">
        <v>294.67472914314533</v>
      </c>
      <c r="M304" s="752">
        <v>1</v>
      </c>
      <c r="N304" s="753">
        <v>294.67472914314533</v>
      </c>
    </row>
    <row r="305" spans="1:14" ht="14.45" customHeight="1" x14ac:dyDescent="0.2">
      <c r="A305" s="747" t="s">
        <v>578</v>
      </c>
      <c r="B305" s="748" t="s">
        <v>579</v>
      </c>
      <c r="C305" s="749" t="s">
        <v>597</v>
      </c>
      <c r="D305" s="750" t="s">
        <v>598</v>
      </c>
      <c r="E305" s="751">
        <v>50113001</v>
      </c>
      <c r="F305" s="750" t="s">
        <v>609</v>
      </c>
      <c r="G305" s="749" t="s">
        <v>610</v>
      </c>
      <c r="H305" s="749">
        <v>119571</v>
      </c>
      <c r="I305" s="749">
        <v>19571</v>
      </c>
      <c r="J305" s="749" t="s">
        <v>1040</v>
      </c>
      <c r="K305" s="749" t="s">
        <v>1041</v>
      </c>
      <c r="L305" s="752">
        <v>225.6100000000001</v>
      </c>
      <c r="M305" s="752">
        <v>1</v>
      </c>
      <c r="N305" s="753">
        <v>225.6100000000001</v>
      </c>
    </row>
    <row r="306" spans="1:14" ht="14.45" customHeight="1" x14ac:dyDescent="0.2">
      <c r="A306" s="747" t="s">
        <v>578</v>
      </c>
      <c r="B306" s="748" t="s">
        <v>579</v>
      </c>
      <c r="C306" s="749" t="s">
        <v>597</v>
      </c>
      <c r="D306" s="750" t="s">
        <v>598</v>
      </c>
      <c r="E306" s="751">
        <v>50113001</v>
      </c>
      <c r="F306" s="750" t="s">
        <v>609</v>
      </c>
      <c r="G306" s="749" t="s">
        <v>617</v>
      </c>
      <c r="H306" s="749">
        <v>187425</v>
      </c>
      <c r="I306" s="749">
        <v>187425</v>
      </c>
      <c r="J306" s="749" t="s">
        <v>1042</v>
      </c>
      <c r="K306" s="749" t="s">
        <v>1043</v>
      </c>
      <c r="L306" s="752">
        <v>49.38</v>
      </c>
      <c r="M306" s="752">
        <v>1</v>
      </c>
      <c r="N306" s="753">
        <v>49.38</v>
      </c>
    </row>
    <row r="307" spans="1:14" ht="14.45" customHeight="1" x14ac:dyDescent="0.2">
      <c r="A307" s="747" t="s">
        <v>578</v>
      </c>
      <c r="B307" s="748" t="s">
        <v>579</v>
      </c>
      <c r="C307" s="749" t="s">
        <v>597</v>
      </c>
      <c r="D307" s="750" t="s">
        <v>598</v>
      </c>
      <c r="E307" s="751">
        <v>50113001</v>
      </c>
      <c r="F307" s="750" t="s">
        <v>609</v>
      </c>
      <c r="G307" s="749" t="s">
        <v>610</v>
      </c>
      <c r="H307" s="749">
        <v>188219</v>
      </c>
      <c r="I307" s="749">
        <v>88219</v>
      </c>
      <c r="J307" s="749" t="s">
        <v>1044</v>
      </c>
      <c r="K307" s="749" t="s">
        <v>1045</v>
      </c>
      <c r="L307" s="752">
        <v>141.56071428571428</v>
      </c>
      <c r="M307" s="752">
        <v>14</v>
      </c>
      <c r="N307" s="753">
        <v>1981.8500000000001</v>
      </c>
    </row>
    <row r="308" spans="1:14" ht="14.45" customHeight="1" x14ac:dyDescent="0.2">
      <c r="A308" s="747" t="s">
        <v>578</v>
      </c>
      <c r="B308" s="748" t="s">
        <v>579</v>
      </c>
      <c r="C308" s="749" t="s">
        <v>597</v>
      </c>
      <c r="D308" s="750" t="s">
        <v>598</v>
      </c>
      <c r="E308" s="751">
        <v>50113001</v>
      </c>
      <c r="F308" s="750" t="s">
        <v>609</v>
      </c>
      <c r="G308" s="749" t="s">
        <v>610</v>
      </c>
      <c r="H308" s="749">
        <v>225971</v>
      </c>
      <c r="I308" s="749">
        <v>225971</v>
      </c>
      <c r="J308" s="749" t="s">
        <v>780</v>
      </c>
      <c r="K308" s="749" t="s">
        <v>781</v>
      </c>
      <c r="L308" s="752">
        <v>103.91000000000001</v>
      </c>
      <c r="M308" s="752">
        <v>1</v>
      </c>
      <c r="N308" s="753">
        <v>103.91000000000001</v>
      </c>
    </row>
    <row r="309" spans="1:14" ht="14.45" customHeight="1" x14ac:dyDescent="0.2">
      <c r="A309" s="747" t="s">
        <v>578</v>
      </c>
      <c r="B309" s="748" t="s">
        <v>579</v>
      </c>
      <c r="C309" s="749" t="s">
        <v>597</v>
      </c>
      <c r="D309" s="750" t="s">
        <v>598</v>
      </c>
      <c r="E309" s="751">
        <v>50113001</v>
      </c>
      <c r="F309" s="750" t="s">
        <v>609</v>
      </c>
      <c r="G309" s="749" t="s">
        <v>610</v>
      </c>
      <c r="H309" s="749">
        <v>218239</v>
      </c>
      <c r="I309" s="749">
        <v>218239</v>
      </c>
      <c r="J309" s="749" t="s">
        <v>1046</v>
      </c>
      <c r="K309" s="749" t="s">
        <v>1047</v>
      </c>
      <c r="L309" s="752">
        <v>59.9</v>
      </c>
      <c r="M309" s="752">
        <v>2</v>
      </c>
      <c r="N309" s="753">
        <v>119.8</v>
      </c>
    </row>
    <row r="310" spans="1:14" ht="14.45" customHeight="1" x14ac:dyDescent="0.2">
      <c r="A310" s="747" t="s">
        <v>578</v>
      </c>
      <c r="B310" s="748" t="s">
        <v>579</v>
      </c>
      <c r="C310" s="749" t="s">
        <v>597</v>
      </c>
      <c r="D310" s="750" t="s">
        <v>598</v>
      </c>
      <c r="E310" s="751">
        <v>50113001</v>
      </c>
      <c r="F310" s="750" t="s">
        <v>609</v>
      </c>
      <c r="G310" s="749" t="s">
        <v>617</v>
      </c>
      <c r="H310" s="749">
        <v>149909</v>
      </c>
      <c r="I310" s="749">
        <v>49909</v>
      </c>
      <c r="J310" s="749" t="s">
        <v>1048</v>
      </c>
      <c r="K310" s="749" t="s">
        <v>1049</v>
      </c>
      <c r="L310" s="752">
        <v>27.93</v>
      </c>
      <c r="M310" s="752">
        <v>1</v>
      </c>
      <c r="N310" s="753">
        <v>27.93</v>
      </c>
    </row>
    <row r="311" spans="1:14" ht="14.45" customHeight="1" x14ac:dyDescent="0.2">
      <c r="A311" s="747" t="s">
        <v>578</v>
      </c>
      <c r="B311" s="748" t="s">
        <v>579</v>
      </c>
      <c r="C311" s="749" t="s">
        <v>597</v>
      </c>
      <c r="D311" s="750" t="s">
        <v>598</v>
      </c>
      <c r="E311" s="751">
        <v>50113001</v>
      </c>
      <c r="F311" s="750" t="s">
        <v>609</v>
      </c>
      <c r="G311" s="749" t="s">
        <v>610</v>
      </c>
      <c r="H311" s="749">
        <v>220635</v>
      </c>
      <c r="I311" s="749">
        <v>220635</v>
      </c>
      <c r="J311" s="749" t="s">
        <v>1050</v>
      </c>
      <c r="K311" s="749" t="s">
        <v>1051</v>
      </c>
      <c r="L311" s="752">
        <v>135.09000000000003</v>
      </c>
      <c r="M311" s="752">
        <v>1</v>
      </c>
      <c r="N311" s="753">
        <v>135.09000000000003</v>
      </c>
    </row>
    <row r="312" spans="1:14" ht="14.45" customHeight="1" x14ac:dyDescent="0.2">
      <c r="A312" s="747" t="s">
        <v>578</v>
      </c>
      <c r="B312" s="748" t="s">
        <v>579</v>
      </c>
      <c r="C312" s="749" t="s">
        <v>597</v>
      </c>
      <c r="D312" s="750" t="s">
        <v>598</v>
      </c>
      <c r="E312" s="751">
        <v>50113001</v>
      </c>
      <c r="F312" s="750" t="s">
        <v>609</v>
      </c>
      <c r="G312" s="749" t="s">
        <v>610</v>
      </c>
      <c r="H312" s="749">
        <v>67558</v>
      </c>
      <c r="I312" s="749">
        <v>67558</v>
      </c>
      <c r="J312" s="749" t="s">
        <v>784</v>
      </c>
      <c r="K312" s="749" t="s">
        <v>785</v>
      </c>
      <c r="L312" s="752">
        <v>27.490000000000002</v>
      </c>
      <c r="M312" s="752">
        <v>41</v>
      </c>
      <c r="N312" s="753">
        <v>1127.0900000000001</v>
      </c>
    </row>
    <row r="313" spans="1:14" ht="14.45" customHeight="1" x14ac:dyDescent="0.2">
      <c r="A313" s="747" t="s">
        <v>578</v>
      </c>
      <c r="B313" s="748" t="s">
        <v>579</v>
      </c>
      <c r="C313" s="749" t="s">
        <v>597</v>
      </c>
      <c r="D313" s="750" t="s">
        <v>598</v>
      </c>
      <c r="E313" s="751">
        <v>50113001</v>
      </c>
      <c r="F313" s="750" t="s">
        <v>609</v>
      </c>
      <c r="G313" s="749" t="s">
        <v>610</v>
      </c>
      <c r="H313" s="749">
        <v>117992</v>
      </c>
      <c r="I313" s="749">
        <v>17992</v>
      </c>
      <c r="J313" s="749" t="s">
        <v>786</v>
      </c>
      <c r="K313" s="749" t="s">
        <v>787</v>
      </c>
      <c r="L313" s="752">
        <v>83.56</v>
      </c>
      <c r="M313" s="752">
        <v>6</v>
      </c>
      <c r="N313" s="753">
        <v>501.36</v>
      </c>
    </row>
    <row r="314" spans="1:14" ht="14.45" customHeight="1" x14ac:dyDescent="0.2">
      <c r="A314" s="747" t="s">
        <v>578</v>
      </c>
      <c r="B314" s="748" t="s">
        <v>579</v>
      </c>
      <c r="C314" s="749" t="s">
        <v>597</v>
      </c>
      <c r="D314" s="750" t="s">
        <v>598</v>
      </c>
      <c r="E314" s="751">
        <v>50113001</v>
      </c>
      <c r="F314" s="750" t="s">
        <v>609</v>
      </c>
      <c r="G314" s="749" t="s">
        <v>610</v>
      </c>
      <c r="H314" s="749">
        <v>100498</v>
      </c>
      <c r="I314" s="749">
        <v>498</v>
      </c>
      <c r="J314" s="749" t="s">
        <v>791</v>
      </c>
      <c r="K314" s="749" t="s">
        <v>654</v>
      </c>
      <c r="L314" s="752">
        <v>108.71625000000002</v>
      </c>
      <c r="M314" s="752">
        <v>8</v>
      </c>
      <c r="N314" s="753">
        <v>869.73000000000013</v>
      </c>
    </row>
    <row r="315" spans="1:14" ht="14.45" customHeight="1" x14ac:dyDescent="0.2">
      <c r="A315" s="747" t="s">
        <v>578</v>
      </c>
      <c r="B315" s="748" t="s">
        <v>579</v>
      </c>
      <c r="C315" s="749" t="s">
        <v>597</v>
      </c>
      <c r="D315" s="750" t="s">
        <v>598</v>
      </c>
      <c r="E315" s="751">
        <v>50113001</v>
      </c>
      <c r="F315" s="750" t="s">
        <v>609</v>
      </c>
      <c r="G315" s="749" t="s">
        <v>610</v>
      </c>
      <c r="H315" s="749">
        <v>237329</v>
      </c>
      <c r="I315" s="749">
        <v>237329</v>
      </c>
      <c r="J315" s="749" t="s">
        <v>791</v>
      </c>
      <c r="K315" s="749" t="s">
        <v>654</v>
      </c>
      <c r="L315" s="752">
        <v>108.63999999999997</v>
      </c>
      <c r="M315" s="752">
        <v>3</v>
      </c>
      <c r="N315" s="753">
        <v>325.9199999999999</v>
      </c>
    </row>
    <row r="316" spans="1:14" ht="14.45" customHeight="1" x14ac:dyDescent="0.2">
      <c r="A316" s="747" t="s">
        <v>578</v>
      </c>
      <c r="B316" s="748" t="s">
        <v>579</v>
      </c>
      <c r="C316" s="749" t="s">
        <v>597</v>
      </c>
      <c r="D316" s="750" t="s">
        <v>598</v>
      </c>
      <c r="E316" s="751">
        <v>50113001</v>
      </c>
      <c r="F316" s="750" t="s">
        <v>609</v>
      </c>
      <c r="G316" s="749" t="s">
        <v>610</v>
      </c>
      <c r="H316" s="749">
        <v>234736</v>
      </c>
      <c r="I316" s="749">
        <v>234736</v>
      </c>
      <c r="J316" s="749" t="s">
        <v>1052</v>
      </c>
      <c r="K316" s="749" t="s">
        <v>1053</v>
      </c>
      <c r="L316" s="752">
        <v>120.32750000000001</v>
      </c>
      <c r="M316" s="752">
        <v>4</v>
      </c>
      <c r="N316" s="753">
        <v>481.31000000000006</v>
      </c>
    </row>
    <row r="317" spans="1:14" ht="14.45" customHeight="1" x14ac:dyDescent="0.2">
      <c r="A317" s="747" t="s">
        <v>578</v>
      </c>
      <c r="B317" s="748" t="s">
        <v>579</v>
      </c>
      <c r="C317" s="749" t="s">
        <v>597</v>
      </c>
      <c r="D317" s="750" t="s">
        <v>598</v>
      </c>
      <c r="E317" s="751">
        <v>50113001</v>
      </c>
      <c r="F317" s="750" t="s">
        <v>609</v>
      </c>
      <c r="G317" s="749" t="s">
        <v>580</v>
      </c>
      <c r="H317" s="749">
        <v>201290</v>
      </c>
      <c r="I317" s="749">
        <v>201290</v>
      </c>
      <c r="J317" s="749" t="s">
        <v>795</v>
      </c>
      <c r="K317" s="749" t="s">
        <v>796</v>
      </c>
      <c r="L317" s="752">
        <v>43.395094339622631</v>
      </c>
      <c r="M317" s="752">
        <v>53</v>
      </c>
      <c r="N317" s="753">
        <v>2299.9399999999996</v>
      </c>
    </row>
    <row r="318" spans="1:14" ht="14.45" customHeight="1" x14ac:dyDescent="0.2">
      <c r="A318" s="747" t="s">
        <v>578</v>
      </c>
      <c r="B318" s="748" t="s">
        <v>579</v>
      </c>
      <c r="C318" s="749" t="s">
        <v>597</v>
      </c>
      <c r="D318" s="750" t="s">
        <v>598</v>
      </c>
      <c r="E318" s="751">
        <v>50113001</v>
      </c>
      <c r="F318" s="750" t="s">
        <v>609</v>
      </c>
      <c r="G318" s="749" t="s">
        <v>610</v>
      </c>
      <c r="H318" s="749">
        <v>102684</v>
      </c>
      <c r="I318" s="749">
        <v>2684</v>
      </c>
      <c r="J318" s="749" t="s">
        <v>797</v>
      </c>
      <c r="K318" s="749" t="s">
        <v>799</v>
      </c>
      <c r="L318" s="752">
        <v>106.88571428571431</v>
      </c>
      <c r="M318" s="752">
        <v>7</v>
      </c>
      <c r="N318" s="753">
        <v>748.20000000000016</v>
      </c>
    </row>
    <row r="319" spans="1:14" ht="14.45" customHeight="1" x14ac:dyDescent="0.2">
      <c r="A319" s="747" t="s">
        <v>578</v>
      </c>
      <c r="B319" s="748" t="s">
        <v>579</v>
      </c>
      <c r="C319" s="749" t="s">
        <v>597</v>
      </c>
      <c r="D319" s="750" t="s">
        <v>598</v>
      </c>
      <c r="E319" s="751">
        <v>50113001</v>
      </c>
      <c r="F319" s="750" t="s">
        <v>609</v>
      </c>
      <c r="G319" s="749" t="s">
        <v>580</v>
      </c>
      <c r="H319" s="749">
        <v>216736</v>
      </c>
      <c r="I319" s="749">
        <v>216736</v>
      </c>
      <c r="J319" s="749" t="s">
        <v>800</v>
      </c>
      <c r="K319" s="749" t="s">
        <v>801</v>
      </c>
      <c r="L319" s="752">
        <v>194.80333333333337</v>
      </c>
      <c r="M319" s="752">
        <v>6</v>
      </c>
      <c r="N319" s="753">
        <v>1168.8200000000002</v>
      </c>
    </row>
    <row r="320" spans="1:14" ht="14.45" customHeight="1" x14ac:dyDescent="0.2">
      <c r="A320" s="747" t="s">
        <v>578</v>
      </c>
      <c r="B320" s="748" t="s">
        <v>579</v>
      </c>
      <c r="C320" s="749" t="s">
        <v>597</v>
      </c>
      <c r="D320" s="750" t="s">
        <v>598</v>
      </c>
      <c r="E320" s="751">
        <v>50113001</v>
      </c>
      <c r="F320" s="750" t="s">
        <v>609</v>
      </c>
      <c r="G320" s="749" t="s">
        <v>580</v>
      </c>
      <c r="H320" s="749">
        <v>205931</v>
      </c>
      <c r="I320" s="749">
        <v>205931</v>
      </c>
      <c r="J320" s="749" t="s">
        <v>802</v>
      </c>
      <c r="K320" s="749" t="s">
        <v>803</v>
      </c>
      <c r="L320" s="752">
        <v>73.405625000000001</v>
      </c>
      <c r="M320" s="752">
        <v>32</v>
      </c>
      <c r="N320" s="753">
        <v>2348.98</v>
      </c>
    </row>
    <row r="321" spans="1:14" ht="14.45" customHeight="1" x14ac:dyDescent="0.2">
      <c r="A321" s="747" t="s">
        <v>578</v>
      </c>
      <c r="B321" s="748" t="s">
        <v>579</v>
      </c>
      <c r="C321" s="749" t="s">
        <v>597</v>
      </c>
      <c r="D321" s="750" t="s">
        <v>598</v>
      </c>
      <c r="E321" s="751">
        <v>50113001</v>
      </c>
      <c r="F321" s="750" t="s">
        <v>609</v>
      </c>
      <c r="G321" s="749" t="s">
        <v>610</v>
      </c>
      <c r="H321" s="749">
        <v>231597</v>
      </c>
      <c r="I321" s="749">
        <v>231597</v>
      </c>
      <c r="J321" s="749" t="s">
        <v>1054</v>
      </c>
      <c r="K321" s="749" t="s">
        <v>1055</v>
      </c>
      <c r="L321" s="752">
        <v>84.07</v>
      </c>
      <c r="M321" s="752">
        <v>1</v>
      </c>
      <c r="N321" s="753">
        <v>84.07</v>
      </c>
    </row>
    <row r="322" spans="1:14" ht="14.45" customHeight="1" x14ac:dyDescent="0.2">
      <c r="A322" s="747" t="s">
        <v>578</v>
      </c>
      <c r="B322" s="748" t="s">
        <v>579</v>
      </c>
      <c r="C322" s="749" t="s">
        <v>597</v>
      </c>
      <c r="D322" s="750" t="s">
        <v>598</v>
      </c>
      <c r="E322" s="751">
        <v>50113001</v>
      </c>
      <c r="F322" s="750" t="s">
        <v>609</v>
      </c>
      <c r="G322" s="749" t="s">
        <v>610</v>
      </c>
      <c r="H322" s="749">
        <v>142451</v>
      </c>
      <c r="I322" s="749">
        <v>42451</v>
      </c>
      <c r="J322" s="749" t="s">
        <v>804</v>
      </c>
      <c r="K322" s="749" t="s">
        <v>805</v>
      </c>
      <c r="L322" s="752">
        <v>473.02999999999992</v>
      </c>
      <c r="M322" s="752">
        <v>1</v>
      </c>
      <c r="N322" s="753">
        <v>473.02999999999992</v>
      </c>
    </row>
    <row r="323" spans="1:14" ht="14.45" customHeight="1" x14ac:dyDescent="0.2">
      <c r="A323" s="747" t="s">
        <v>578</v>
      </c>
      <c r="B323" s="748" t="s">
        <v>579</v>
      </c>
      <c r="C323" s="749" t="s">
        <v>597</v>
      </c>
      <c r="D323" s="750" t="s">
        <v>598</v>
      </c>
      <c r="E323" s="751">
        <v>50113001</v>
      </c>
      <c r="F323" s="750" t="s">
        <v>609</v>
      </c>
      <c r="G323" s="749" t="s">
        <v>610</v>
      </c>
      <c r="H323" s="749">
        <v>118563</v>
      </c>
      <c r="I323" s="749">
        <v>18563</v>
      </c>
      <c r="J323" s="749" t="s">
        <v>1056</v>
      </c>
      <c r="K323" s="749" t="s">
        <v>1057</v>
      </c>
      <c r="L323" s="752">
        <v>487.12000000000023</v>
      </c>
      <c r="M323" s="752">
        <v>1</v>
      </c>
      <c r="N323" s="753">
        <v>487.12000000000023</v>
      </c>
    </row>
    <row r="324" spans="1:14" ht="14.45" customHeight="1" x14ac:dyDescent="0.2">
      <c r="A324" s="747" t="s">
        <v>578</v>
      </c>
      <c r="B324" s="748" t="s">
        <v>579</v>
      </c>
      <c r="C324" s="749" t="s">
        <v>597</v>
      </c>
      <c r="D324" s="750" t="s">
        <v>598</v>
      </c>
      <c r="E324" s="751">
        <v>50113001</v>
      </c>
      <c r="F324" s="750" t="s">
        <v>609</v>
      </c>
      <c r="G324" s="749" t="s">
        <v>617</v>
      </c>
      <c r="H324" s="749">
        <v>146071</v>
      </c>
      <c r="I324" s="749">
        <v>146071</v>
      </c>
      <c r="J324" s="749" t="s">
        <v>1058</v>
      </c>
      <c r="K324" s="749" t="s">
        <v>1059</v>
      </c>
      <c r="L324" s="752">
        <v>112.74000000000001</v>
      </c>
      <c r="M324" s="752">
        <v>1</v>
      </c>
      <c r="N324" s="753">
        <v>112.74000000000001</v>
      </c>
    </row>
    <row r="325" spans="1:14" ht="14.45" customHeight="1" x14ac:dyDescent="0.2">
      <c r="A325" s="747" t="s">
        <v>578</v>
      </c>
      <c r="B325" s="748" t="s">
        <v>579</v>
      </c>
      <c r="C325" s="749" t="s">
        <v>597</v>
      </c>
      <c r="D325" s="750" t="s">
        <v>598</v>
      </c>
      <c r="E325" s="751">
        <v>50113001</v>
      </c>
      <c r="F325" s="750" t="s">
        <v>609</v>
      </c>
      <c r="G325" s="749" t="s">
        <v>610</v>
      </c>
      <c r="H325" s="749">
        <v>501637</v>
      </c>
      <c r="I325" s="749">
        <v>0</v>
      </c>
      <c r="J325" s="749" t="s">
        <v>1060</v>
      </c>
      <c r="K325" s="749" t="s">
        <v>580</v>
      </c>
      <c r="L325" s="752">
        <v>8.3006666666666664</v>
      </c>
      <c r="M325" s="752">
        <v>1</v>
      </c>
      <c r="N325" s="753">
        <v>8.3006666666666664</v>
      </c>
    </row>
    <row r="326" spans="1:14" ht="14.45" customHeight="1" x14ac:dyDescent="0.2">
      <c r="A326" s="747" t="s">
        <v>578</v>
      </c>
      <c r="B326" s="748" t="s">
        <v>579</v>
      </c>
      <c r="C326" s="749" t="s">
        <v>597</v>
      </c>
      <c r="D326" s="750" t="s">
        <v>598</v>
      </c>
      <c r="E326" s="751">
        <v>50113001</v>
      </c>
      <c r="F326" s="750" t="s">
        <v>609</v>
      </c>
      <c r="G326" s="749" t="s">
        <v>610</v>
      </c>
      <c r="H326" s="749">
        <v>194804</v>
      </c>
      <c r="I326" s="749">
        <v>94804</v>
      </c>
      <c r="J326" s="749" t="s">
        <v>1061</v>
      </c>
      <c r="K326" s="749" t="s">
        <v>796</v>
      </c>
      <c r="L326" s="752">
        <v>58.534999999999997</v>
      </c>
      <c r="M326" s="752">
        <v>2</v>
      </c>
      <c r="N326" s="753">
        <v>117.07</v>
      </c>
    </row>
    <row r="327" spans="1:14" ht="14.45" customHeight="1" x14ac:dyDescent="0.2">
      <c r="A327" s="747" t="s">
        <v>578</v>
      </c>
      <c r="B327" s="748" t="s">
        <v>579</v>
      </c>
      <c r="C327" s="749" t="s">
        <v>597</v>
      </c>
      <c r="D327" s="750" t="s">
        <v>598</v>
      </c>
      <c r="E327" s="751">
        <v>50113001</v>
      </c>
      <c r="F327" s="750" t="s">
        <v>609</v>
      </c>
      <c r="G327" s="749" t="s">
        <v>610</v>
      </c>
      <c r="H327" s="749">
        <v>207959</v>
      </c>
      <c r="I327" s="749">
        <v>207959</v>
      </c>
      <c r="J327" s="749" t="s">
        <v>1062</v>
      </c>
      <c r="K327" s="749" t="s">
        <v>1063</v>
      </c>
      <c r="L327" s="752">
        <v>109.79</v>
      </c>
      <c r="M327" s="752">
        <v>1</v>
      </c>
      <c r="N327" s="753">
        <v>109.79</v>
      </c>
    </row>
    <row r="328" spans="1:14" ht="14.45" customHeight="1" x14ac:dyDescent="0.2">
      <c r="A328" s="747" t="s">
        <v>578</v>
      </c>
      <c r="B328" s="748" t="s">
        <v>579</v>
      </c>
      <c r="C328" s="749" t="s">
        <v>597</v>
      </c>
      <c r="D328" s="750" t="s">
        <v>598</v>
      </c>
      <c r="E328" s="751">
        <v>50113001</v>
      </c>
      <c r="F328" s="750" t="s">
        <v>609</v>
      </c>
      <c r="G328" s="749" t="s">
        <v>610</v>
      </c>
      <c r="H328" s="749">
        <v>101127</v>
      </c>
      <c r="I328" s="749">
        <v>1127</v>
      </c>
      <c r="J328" s="749" t="s">
        <v>1064</v>
      </c>
      <c r="K328" s="749" t="s">
        <v>1065</v>
      </c>
      <c r="L328" s="752">
        <v>103.44000000000001</v>
      </c>
      <c r="M328" s="752">
        <v>5</v>
      </c>
      <c r="N328" s="753">
        <v>517.20000000000005</v>
      </c>
    </row>
    <row r="329" spans="1:14" ht="14.45" customHeight="1" x14ac:dyDescent="0.2">
      <c r="A329" s="747" t="s">
        <v>578</v>
      </c>
      <c r="B329" s="748" t="s">
        <v>579</v>
      </c>
      <c r="C329" s="749" t="s">
        <v>597</v>
      </c>
      <c r="D329" s="750" t="s">
        <v>598</v>
      </c>
      <c r="E329" s="751">
        <v>50113001</v>
      </c>
      <c r="F329" s="750" t="s">
        <v>609</v>
      </c>
      <c r="G329" s="749" t="s">
        <v>610</v>
      </c>
      <c r="H329" s="749">
        <v>223144</v>
      </c>
      <c r="I329" s="749">
        <v>223144</v>
      </c>
      <c r="J329" s="749" t="s">
        <v>1066</v>
      </c>
      <c r="K329" s="749" t="s">
        <v>1067</v>
      </c>
      <c r="L329" s="752">
        <v>89.250000000000014</v>
      </c>
      <c r="M329" s="752">
        <v>1</v>
      </c>
      <c r="N329" s="753">
        <v>89.250000000000014</v>
      </c>
    </row>
    <row r="330" spans="1:14" ht="14.45" customHeight="1" x14ac:dyDescent="0.2">
      <c r="A330" s="747" t="s">
        <v>578</v>
      </c>
      <c r="B330" s="748" t="s">
        <v>579</v>
      </c>
      <c r="C330" s="749" t="s">
        <v>597</v>
      </c>
      <c r="D330" s="750" t="s">
        <v>598</v>
      </c>
      <c r="E330" s="751">
        <v>50113001</v>
      </c>
      <c r="F330" s="750" t="s">
        <v>609</v>
      </c>
      <c r="G330" s="749" t="s">
        <v>610</v>
      </c>
      <c r="H330" s="749">
        <v>157525</v>
      </c>
      <c r="I330" s="749">
        <v>57525</v>
      </c>
      <c r="J330" s="749" t="s">
        <v>806</v>
      </c>
      <c r="K330" s="749" t="s">
        <v>807</v>
      </c>
      <c r="L330" s="752">
        <v>97.53000000000003</v>
      </c>
      <c r="M330" s="752">
        <v>2</v>
      </c>
      <c r="N330" s="753">
        <v>195.06000000000006</v>
      </c>
    </row>
    <row r="331" spans="1:14" ht="14.45" customHeight="1" x14ac:dyDescent="0.2">
      <c r="A331" s="747" t="s">
        <v>578</v>
      </c>
      <c r="B331" s="748" t="s">
        <v>579</v>
      </c>
      <c r="C331" s="749" t="s">
        <v>597</v>
      </c>
      <c r="D331" s="750" t="s">
        <v>598</v>
      </c>
      <c r="E331" s="751">
        <v>50113001</v>
      </c>
      <c r="F331" s="750" t="s">
        <v>609</v>
      </c>
      <c r="G331" s="749" t="s">
        <v>610</v>
      </c>
      <c r="H331" s="749">
        <v>502030</v>
      </c>
      <c r="I331" s="749">
        <v>99999</v>
      </c>
      <c r="J331" s="749" t="s">
        <v>1068</v>
      </c>
      <c r="K331" s="749" t="s">
        <v>1069</v>
      </c>
      <c r="L331" s="752">
        <v>1383.6399999999999</v>
      </c>
      <c r="M331" s="752">
        <v>0.2</v>
      </c>
      <c r="N331" s="753">
        <v>276.72800000000001</v>
      </c>
    </row>
    <row r="332" spans="1:14" ht="14.45" customHeight="1" x14ac:dyDescent="0.2">
      <c r="A332" s="747" t="s">
        <v>578</v>
      </c>
      <c r="B332" s="748" t="s">
        <v>579</v>
      </c>
      <c r="C332" s="749" t="s">
        <v>597</v>
      </c>
      <c r="D332" s="750" t="s">
        <v>598</v>
      </c>
      <c r="E332" s="751">
        <v>50113001</v>
      </c>
      <c r="F332" s="750" t="s">
        <v>609</v>
      </c>
      <c r="G332" s="749" t="s">
        <v>610</v>
      </c>
      <c r="H332" s="749">
        <v>194763</v>
      </c>
      <c r="I332" s="749">
        <v>94763</v>
      </c>
      <c r="J332" s="749" t="s">
        <v>808</v>
      </c>
      <c r="K332" s="749" t="s">
        <v>809</v>
      </c>
      <c r="L332" s="752">
        <v>83.8</v>
      </c>
      <c r="M332" s="752">
        <v>1</v>
      </c>
      <c r="N332" s="753">
        <v>83.8</v>
      </c>
    </row>
    <row r="333" spans="1:14" ht="14.45" customHeight="1" x14ac:dyDescent="0.2">
      <c r="A333" s="747" t="s">
        <v>578</v>
      </c>
      <c r="B333" s="748" t="s">
        <v>579</v>
      </c>
      <c r="C333" s="749" t="s">
        <v>597</v>
      </c>
      <c r="D333" s="750" t="s">
        <v>598</v>
      </c>
      <c r="E333" s="751">
        <v>50113001</v>
      </c>
      <c r="F333" s="750" t="s">
        <v>609</v>
      </c>
      <c r="G333" s="749" t="s">
        <v>610</v>
      </c>
      <c r="H333" s="749">
        <v>100513</v>
      </c>
      <c r="I333" s="749">
        <v>513</v>
      </c>
      <c r="J333" s="749" t="s">
        <v>810</v>
      </c>
      <c r="K333" s="749" t="s">
        <v>654</v>
      </c>
      <c r="L333" s="752">
        <v>56.730000000000011</v>
      </c>
      <c r="M333" s="752">
        <v>1</v>
      </c>
      <c r="N333" s="753">
        <v>56.730000000000011</v>
      </c>
    </row>
    <row r="334" spans="1:14" ht="14.45" customHeight="1" x14ac:dyDescent="0.2">
      <c r="A334" s="747" t="s">
        <v>578</v>
      </c>
      <c r="B334" s="748" t="s">
        <v>579</v>
      </c>
      <c r="C334" s="749" t="s">
        <v>597</v>
      </c>
      <c r="D334" s="750" t="s">
        <v>598</v>
      </c>
      <c r="E334" s="751">
        <v>50113001</v>
      </c>
      <c r="F334" s="750" t="s">
        <v>609</v>
      </c>
      <c r="G334" s="749" t="s">
        <v>610</v>
      </c>
      <c r="H334" s="749">
        <v>100527</v>
      </c>
      <c r="I334" s="749">
        <v>527</v>
      </c>
      <c r="J334" s="749" t="s">
        <v>1070</v>
      </c>
      <c r="K334" s="749" t="s">
        <v>1071</v>
      </c>
      <c r="L334" s="752">
        <v>136.50333333333336</v>
      </c>
      <c r="M334" s="752">
        <v>3</v>
      </c>
      <c r="N334" s="753">
        <v>409.51000000000005</v>
      </c>
    </row>
    <row r="335" spans="1:14" ht="14.45" customHeight="1" x14ac:dyDescent="0.2">
      <c r="A335" s="747" t="s">
        <v>578</v>
      </c>
      <c r="B335" s="748" t="s">
        <v>579</v>
      </c>
      <c r="C335" s="749" t="s">
        <v>597</v>
      </c>
      <c r="D335" s="750" t="s">
        <v>598</v>
      </c>
      <c r="E335" s="751">
        <v>50113001</v>
      </c>
      <c r="F335" s="750" t="s">
        <v>609</v>
      </c>
      <c r="G335" s="749" t="s">
        <v>610</v>
      </c>
      <c r="H335" s="749">
        <v>112572</v>
      </c>
      <c r="I335" s="749">
        <v>112572</v>
      </c>
      <c r="J335" s="749" t="s">
        <v>1072</v>
      </c>
      <c r="K335" s="749" t="s">
        <v>1073</v>
      </c>
      <c r="L335" s="752">
        <v>64.779999999999973</v>
      </c>
      <c r="M335" s="752">
        <v>1</v>
      </c>
      <c r="N335" s="753">
        <v>64.779999999999973</v>
      </c>
    </row>
    <row r="336" spans="1:14" ht="14.45" customHeight="1" x14ac:dyDescent="0.2">
      <c r="A336" s="747" t="s">
        <v>578</v>
      </c>
      <c r="B336" s="748" t="s">
        <v>579</v>
      </c>
      <c r="C336" s="749" t="s">
        <v>597</v>
      </c>
      <c r="D336" s="750" t="s">
        <v>598</v>
      </c>
      <c r="E336" s="751">
        <v>50113001</v>
      </c>
      <c r="F336" s="750" t="s">
        <v>609</v>
      </c>
      <c r="G336" s="749" t="s">
        <v>610</v>
      </c>
      <c r="H336" s="749">
        <v>230353</v>
      </c>
      <c r="I336" s="749">
        <v>230353</v>
      </c>
      <c r="J336" s="749" t="s">
        <v>1074</v>
      </c>
      <c r="K336" s="749" t="s">
        <v>1075</v>
      </c>
      <c r="L336" s="752">
        <v>1592.8000000000002</v>
      </c>
      <c r="M336" s="752">
        <v>2</v>
      </c>
      <c r="N336" s="753">
        <v>3185.6000000000004</v>
      </c>
    </row>
    <row r="337" spans="1:14" ht="14.45" customHeight="1" x14ac:dyDescent="0.2">
      <c r="A337" s="747" t="s">
        <v>578</v>
      </c>
      <c r="B337" s="748" t="s">
        <v>579</v>
      </c>
      <c r="C337" s="749" t="s">
        <v>597</v>
      </c>
      <c r="D337" s="750" t="s">
        <v>598</v>
      </c>
      <c r="E337" s="751">
        <v>50113001</v>
      </c>
      <c r="F337" s="750" t="s">
        <v>609</v>
      </c>
      <c r="G337" s="749" t="s">
        <v>617</v>
      </c>
      <c r="H337" s="749">
        <v>191788</v>
      </c>
      <c r="I337" s="749">
        <v>91788</v>
      </c>
      <c r="J337" s="749" t="s">
        <v>811</v>
      </c>
      <c r="K337" s="749" t="s">
        <v>812</v>
      </c>
      <c r="L337" s="752">
        <v>9.1166666666666671</v>
      </c>
      <c r="M337" s="752">
        <v>24</v>
      </c>
      <c r="N337" s="753">
        <v>218.8</v>
      </c>
    </row>
    <row r="338" spans="1:14" ht="14.45" customHeight="1" x14ac:dyDescent="0.2">
      <c r="A338" s="747" t="s">
        <v>578</v>
      </c>
      <c r="B338" s="748" t="s">
        <v>579</v>
      </c>
      <c r="C338" s="749" t="s">
        <v>597</v>
      </c>
      <c r="D338" s="750" t="s">
        <v>598</v>
      </c>
      <c r="E338" s="751">
        <v>50113001</v>
      </c>
      <c r="F338" s="750" t="s">
        <v>609</v>
      </c>
      <c r="G338" s="749" t="s">
        <v>617</v>
      </c>
      <c r="H338" s="749">
        <v>106618</v>
      </c>
      <c r="I338" s="749">
        <v>6618</v>
      </c>
      <c r="J338" s="749" t="s">
        <v>1076</v>
      </c>
      <c r="K338" s="749" t="s">
        <v>1077</v>
      </c>
      <c r="L338" s="752">
        <v>19.590000000000003</v>
      </c>
      <c r="M338" s="752">
        <v>3</v>
      </c>
      <c r="N338" s="753">
        <v>58.77000000000001</v>
      </c>
    </row>
    <row r="339" spans="1:14" ht="14.45" customHeight="1" x14ac:dyDescent="0.2">
      <c r="A339" s="747" t="s">
        <v>578</v>
      </c>
      <c r="B339" s="748" t="s">
        <v>579</v>
      </c>
      <c r="C339" s="749" t="s">
        <v>597</v>
      </c>
      <c r="D339" s="750" t="s">
        <v>598</v>
      </c>
      <c r="E339" s="751">
        <v>50113001</v>
      </c>
      <c r="F339" s="750" t="s">
        <v>609</v>
      </c>
      <c r="G339" s="749" t="s">
        <v>610</v>
      </c>
      <c r="H339" s="749">
        <v>100781</v>
      </c>
      <c r="I339" s="749">
        <v>164890</v>
      </c>
      <c r="J339" s="749" t="s">
        <v>1078</v>
      </c>
      <c r="K339" s="749" t="s">
        <v>1079</v>
      </c>
      <c r="L339" s="752">
        <v>124.69</v>
      </c>
      <c r="M339" s="752">
        <v>1</v>
      </c>
      <c r="N339" s="753">
        <v>124.69</v>
      </c>
    </row>
    <row r="340" spans="1:14" ht="14.45" customHeight="1" x14ac:dyDescent="0.2">
      <c r="A340" s="747" t="s">
        <v>578</v>
      </c>
      <c r="B340" s="748" t="s">
        <v>579</v>
      </c>
      <c r="C340" s="749" t="s">
        <v>597</v>
      </c>
      <c r="D340" s="750" t="s">
        <v>598</v>
      </c>
      <c r="E340" s="751">
        <v>50113001</v>
      </c>
      <c r="F340" s="750" t="s">
        <v>609</v>
      </c>
      <c r="G340" s="749" t="s">
        <v>617</v>
      </c>
      <c r="H340" s="749">
        <v>184398</v>
      </c>
      <c r="I340" s="749">
        <v>84398</v>
      </c>
      <c r="J340" s="749" t="s">
        <v>1080</v>
      </c>
      <c r="K340" s="749" t="s">
        <v>1081</v>
      </c>
      <c r="L340" s="752">
        <v>114.04500000000002</v>
      </c>
      <c r="M340" s="752">
        <v>2</v>
      </c>
      <c r="N340" s="753">
        <v>228.09000000000003</v>
      </c>
    </row>
    <row r="341" spans="1:14" ht="14.45" customHeight="1" x14ac:dyDescent="0.2">
      <c r="A341" s="747" t="s">
        <v>578</v>
      </c>
      <c r="B341" s="748" t="s">
        <v>579</v>
      </c>
      <c r="C341" s="749" t="s">
        <v>597</v>
      </c>
      <c r="D341" s="750" t="s">
        <v>598</v>
      </c>
      <c r="E341" s="751">
        <v>50113001</v>
      </c>
      <c r="F341" s="750" t="s">
        <v>609</v>
      </c>
      <c r="G341" s="749" t="s">
        <v>617</v>
      </c>
      <c r="H341" s="749">
        <v>184400</v>
      </c>
      <c r="I341" s="749">
        <v>84400</v>
      </c>
      <c r="J341" s="749" t="s">
        <v>1082</v>
      </c>
      <c r="K341" s="749" t="s">
        <v>1083</v>
      </c>
      <c r="L341" s="752">
        <v>255.02000000000007</v>
      </c>
      <c r="M341" s="752">
        <v>1</v>
      </c>
      <c r="N341" s="753">
        <v>255.02000000000007</v>
      </c>
    </row>
    <row r="342" spans="1:14" ht="14.45" customHeight="1" x14ac:dyDescent="0.2">
      <c r="A342" s="747" t="s">
        <v>578</v>
      </c>
      <c r="B342" s="748" t="s">
        <v>579</v>
      </c>
      <c r="C342" s="749" t="s">
        <v>597</v>
      </c>
      <c r="D342" s="750" t="s">
        <v>598</v>
      </c>
      <c r="E342" s="751">
        <v>50113001</v>
      </c>
      <c r="F342" s="750" t="s">
        <v>609</v>
      </c>
      <c r="G342" s="749" t="s">
        <v>617</v>
      </c>
      <c r="H342" s="749">
        <v>184399</v>
      </c>
      <c r="I342" s="749">
        <v>84399</v>
      </c>
      <c r="J342" s="749" t="s">
        <v>1084</v>
      </c>
      <c r="K342" s="749" t="s">
        <v>1085</v>
      </c>
      <c r="L342" s="752">
        <v>126.3</v>
      </c>
      <c r="M342" s="752">
        <v>3</v>
      </c>
      <c r="N342" s="753">
        <v>378.9</v>
      </c>
    </row>
    <row r="343" spans="1:14" ht="14.45" customHeight="1" x14ac:dyDescent="0.2">
      <c r="A343" s="747" t="s">
        <v>578</v>
      </c>
      <c r="B343" s="748" t="s">
        <v>579</v>
      </c>
      <c r="C343" s="749" t="s">
        <v>597</v>
      </c>
      <c r="D343" s="750" t="s">
        <v>598</v>
      </c>
      <c r="E343" s="751">
        <v>50113001</v>
      </c>
      <c r="F343" s="750" t="s">
        <v>609</v>
      </c>
      <c r="G343" s="749" t="s">
        <v>617</v>
      </c>
      <c r="H343" s="749">
        <v>84401</v>
      </c>
      <c r="I343" s="749">
        <v>84401</v>
      </c>
      <c r="J343" s="749" t="s">
        <v>1086</v>
      </c>
      <c r="K343" s="749" t="s">
        <v>1087</v>
      </c>
      <c r="L343" s="752">
        <v>168.49</v>
      </c>
      <c r="M343" s="752">
        <v>1</v>
      </c>
      <c r="N343" s="753">
        <v>168.49</v>
      </c>
    </row>
    <row r="344" spans="1:14" ht="14.45" customHeight="1" x14ac:dyDescent="0.2">
      <c r="A344" s="747" t="s">
        <v>578</v>
      </c>
      <c r="B344" s="748" t="s">
        <v>579</v>
      </c>
      <c r="C344" s="749" t="s">
        <v>597</v>
      </c>
      <c r="D344" s="750" t="s">
        <v>598</v>
      </c>
      <c r="E344" s="751">
        <v>50113001</v>
      </c>
      <c r="F344" s="750" t="s">
        <v>609</v>
      </c>
      <c r="G344" s="749" t="s">
        <v>610</v>
      </c>
      <c r="H344" s="749">
        <v>188860</v>
      </c>
      <c r="I344" s="749">
        <v>154078</v>
      </c>
      <c r="J344" s="749" t="s">
        <v>1088</v>
      </c>
      <c r="K344" s="749" t="s">
        <v>1089</v>
      </c>
      <c r="L344" s="752">
        <v>833.62000000000023</v>
      </c>
      <c r="M344" s="752">
        <v>4</v>
      </c>
      <c r="N344" s="753">
        <v>3334.4800000000009</v>
      </c>
    </row>
    <row r="345" spans="1:14" ht="14.45" customHeight="1" x14ac:dyDescent="0.2">
      <c r="A345" s="747" t="s">
        <v>578</v>
      </c>
      <c r="B345" s="748" t="s">
        <v>579</v>
      </c>
      <c r="C345" s="749" t="s">
        <v>597</v>
      </c>
      <c r="D345" s="750" t="s">
        <v>598</v>
      </c>
      <c r="E345" s="751">
        <v>50113001</v>
      </c>
      <c r="F345" s="750" t="s">
        <v>609</v>
      </c>
      <c r="G345" s="749" t="s">
        <v>610</v>
      </c>
      <c r="H345" s="749">
        <v>224732</v>
      </c>
      <c r="I345" s="749">
        <v>224732</v>
      </c>
      <c r="J345" s="749" t="s">
        <v>1088</v>
      </c>
      <c r="K345" s="749" t="s">
        <v>1090</v>
      </c>
      <c r="L345" s="752">
        <v>833.13333333333321</v>
      </c>
      <c r="M345" s="752">
        <v>3</v>
      </c>
      <c r="N345" s="753">
        <v>2499.3999999999996</v>
      </c>
    </row>
    <row r="346" spans="1:14" ht="14.45" customHeight="1" x14ac:dyDescent="0.2">
      <c r="A346" s="747" t="s">
        <v>578</v>
      </c>
      <c r="B346" s="748" t="s">
        <v>579</v>
      </c>
      <c r="C346" s="749" t="s">
        <v>597</v>
      </c>
      <c r="D346" s="750" t="s">
        <v>598</v>
      </c>
      <c r="E346" s="751">
        <v>50113001</v>
      </c>
      <c r="F346" s="750" t="s">
        <v>609</v>
      </c>
      <c r="G346" s="749" t="s">
        <v>610</v>
      </c>
      <c r="H346" s="749">
        <v>988466</v>
      </c>
      <c r="I346" s="749">
        <v>192729</v>
      </c>
      <c r="J346" s="749" t="s">
        <v>1091</v>
      </c>
      <c r="K346" s="749" t="s">
        <v>1092</v>
      </c>
      <c r="L346" s="752">
        <v>54.1</v>
      </c>
      <c r="M346" s="752">
        <v>2</v>
      </c>
      <c r="N346" s="753">
        <v>108.2</v>
      </c>
    </row>
    <row r="347" spans="1:14" ht="14.45" customHeight="1" x14ac:dyDescent="0.2">
      <c r="A347" s="747" t="s">
        <v>578</v>
      </c>
      <c r="B347" s="748" t="s">
        <v>579</v>
      </c>
      <c r="C347" s="749" t="s">
        <v>597</v>
      </c>
      <c r="D347" s="750" t="s">
        <v>598</v>
      </c>
      <c r="E347" s="751">
        <v>50113001</v>
      </c>
      <c r="F347" s="750" t="s">
        <v>609</v>
      </c>
      <c r="G347" s="749" t="s">
        <v>617</v>
      </c>
      <c r="H347" s="749">
        <v>155823</v>
      </c>
      <c r="I347" s="749">
        <v>55823</v>
      </c>
      <c r="J347" s="749" t="s">
        <v>816</v>
      </c>
      <c r="K347" s="749" t="s">
        <v>818</v>
      </c>
      <c r="L347" s="752">
        <v>33.550472440944887</v>
      </c>
      <c r="M347" s="752">
        <v>127</v>
      </c>
      <c r="N347" s="753">
        <v>4260.9100000000008</v>
      </c>
    </row>
    <row r="348" spans="1:14" ht="14.45" customHeight="1" x14ac:dyDescent="0.2">
      <c r="A348" s="747" t="s">
        <v>578</v>
      </c>
      <c r="B348" s="748" t="s">
        <v>579</v>
      </c>
      <c r="C348" s="749" t="s">
        <v>597</v>
      </c>
      <c r="D348" s="750" t="s">
        <v>598</v>
      </c>
      <c r="E348" s="751">
        <v>50113001</v>
      </c>
      <c r="F348" s="750" t="s">
        <v>609</v>
      </c>
      <c r="G348" s="749" t="s">
        <v>617</v>
      </c>
      <c r="H348" s="749">
        <v>155824</v>
      </c>
      <c r="I348" s="749">
        <v>55824</v>
      </c>
      <c r="J348" s="749" t="s">
        <v>816</v>
      </c>
      <c r="K348" s="749" t="s">
        <v>817</v>
      </c>
      <c r="L348" s="752">
        <v>50.640000000000008</v>
      </c>
      <c r="M348" s="752">
        <v>11</v>
      </c>
      <c r="N348" s="753">
        <v>557.04000000000008</v>
      </c>
    </row>
    <row r="349" spans="1:14" ht="14.45" customHeight="1" x14ac:dyDescent="0.2">
      <c r="A349" s="747" t="s">
        <v>578</v>
      </c>
      <c r="B349" s="748" t="s">
        <v>579</v>
      </c>
      <c r="C349" s="749" t="s">
        <v>597</v>
      </c>
      <c r="D349" s="750" t="s">
        <v>598</v>
      </c>
      <c r="E349" s="751">
        <v>50113001</v>
      </c>
      <c r="F349" s="750" t="s">
        <v>609</v>
      </c>
      <c r="G349" s="749" t="s">
        <v>617</v>
      </c>
      <c r="H349" s="749">
        <v>107981</v>
      </c>
      <c r="I349" s="749">
        <v>7981</v>
      </c>
      <c r="J349" s="749" t="s">
        <v>816</v>
      </c>
      <c r="K349" s="749" t="s">
        <v>819</v>
      </c>
      <c r="L349" s="752">
        <v>50.641851851851847</v>
      </c>
      <c r="M349" s="752">
        <v>108</v>
      </c>
      <c r="N349" s="753">
        <v>5469.32</v>
      </c>
    </row>
    <row r="350" spans="1:14" ht="14.45" customHeight="1" x14ac:dyDescent="0.2">
      <c r="A350" s="747" t="s">
        <v>578</v>
      </c>
      <c r="B350" s="748" t="s">
        <v>579</v>
      </c>
      <c r="C350" s="749" t="s">
        <v>597</v>
      </c>
      <c r="D350" s="750" t="s">
        <v>598</v>
      </c>
      <c r="E350" s="751">
        <v>50113001</v>
      </c>
      <c r="F350" s="750" t="s">
        <v>609</v>
      </c>
      <c r="G350" s="749" t="s">
        <v>617</v>
      </c>
      <c r="H350" s="749">
        <v>989046</v>
      </c>
      <c r="I350" s="749">
        <v>500752</v>
      </c>
      <c r="J350" s="749" t="s">
        <v>1093</v>
      </c>
      <c r="K350" s="749" t="s">
        <v>1094</v>
      </c>
      <c r="L350" s="752">
        <v>133.66000000000003</v>
      </c>
      <c r="M350" s="752">
        <v>1</v>
      </c>
      <c r="N350" s="753">
        <v>133.66000000000003</v>
      </c>
    </row>
    <row r="351" spans="1:14" ht="14.45" customHeight="1" x14ac:dyDescent="0.2">
      <c r="A351" s="747" t="s">
        <v>578</v>
      </c>
      <c r="B351" s="748" t="s">
        <v>579</v>
      </c>
      <c r="C351" s="749" t="s">
        <v>597</v>
      </c>
      <c r="D351" s="750" t="s">
        <v>598</v>
      </c>
      <c r="E351" s="751">
        <v>50113001</v>
      </c>
      <c r="F351" s="750" t="s">
        <v>609</v>
      </c>
      <c r="G351" s="749" t="s">
        <v>610</v>
      </c>
      <c r="H351" s="749">
        <v>100874</v>
      </c>
      <c r="I351" s="749">
        <v>874</v>
      </c>
      <c r="J351" s="749" t="s">
        <v>822</v>
      </c>
      <c r="K351" s="749" t="s">
        <v>823</v>
      </c>
      <c r="L351" s="752">
        <v>74.36</v>
      </c>
      <c r="M351" s="752">
        <v>2</v>
      </c>
      <c r="N351" s="753">
        <v>148.72</v>
      </c>
    </row>
    <row r="352" spans="1:14" ht="14.45" customHeight="1" x14ac:dyDescent="0.2">
      <c r="A352" s="747" t="s">
        <v>578</v>
      </c>
      <c r="B352" s="748" t="s">
        <v>579</v>
      </c>
      <c r="C352" s="749" t="s">
        <v>597</v>
      </c>
      <c r="D352" s="750" t="s">
        <v>598</v>
      </c>
      <c r="E352" s="751">
        <v>50113001</v>
      </c>
      <c r="F352" s="750" t="s">
        <v>609</v>
      </c>
      <c r="G352" s="749" t="s">
        <v>610</v>
      </c>
      <c r="H352" s="749">
        <v>200863</v>
      </c>
      <c r="I352" s="749">
        <v>200863</v>
      </c>
      <c r="J352" s="749" t="s">
        <v>826</v>
      </c>
      <c r="K352" s="749" t="s">
        <v>827</v>
      </c>
      <c r="L352" s="752">
        <v>85.55</v>
      </c>
      <c r="M352" s="752">
        <v>1</v>
      </c>
      <c r="N352" s="753">
        <v>85.55</v>
      </c>
    </row>
    <row r="353" spans="1:14" ht="14.45" customHeight="1" x14ac:dyDescent="0.2">
      <c r="A353" s="747" t="s">
        <v>578</v>
      </c>
      <c r="B353" s="748" t="s">
        <v>579</v>
      </c>
      <c r="C353" s="749" t="s">
        <v>597</v>
      </c>
      <c r="D353" s="750" t="s">
        <v>598</v>
      </c>
      <c r="E353" s="751">
        <v>50113001</v>
      </c>
      <c r="F353" s="750" t="s">
        <v>609</v>
      </c>
      <c r="G353" s="749" t="s">
        <v>610</v>
      </c>
      <c r="H353" s="749">
        <v>207820</v>
      </c>
      <c r="I353" s="749">
        <v>207820</v>
      </c>
      <c r="J353" s="749" t="s">
        <v>830</v>
      </c>
      <c r="K353" s="749" t="s">
        <v>831</v>
      </c>
      <c r="L353" s="752">
        <v>30.767446808510638</v>
      </c>
      <c r="M353" s="752">
        <v>47</v>
      </c>
      <c r="N353" s="753">
        <v>1446.07</v>
      </c>
    </row>
    <row r="354" spans="1:14" ht="14.45" customHeight="1" x14ac:dyDescent="0.2">
      <c r="A354" s="747" t="s">
        <v>578</v>
      </c>
      <c r="B354" s="748" t="s">
        <v>579</v>
      </c>
      <c r="C354" s="749" t="s">
        <v>597</v>
      </c>
      <c r="D354" s="750" t="s">
        <v>598</v>
      </c>
      <c r="E354" s="751">
        <v>50113001</v>
      </c>
      <c r="F354" s="750" t="s">
        <v>609</v>
      </c>
      <c r="G354" s="749" t="s">
        <v>610</v>
      </c>
      <c r="H354" s="749">
        <v>113424</v>
      </c>
      <c r="I354" s="749">
        <v>9999999</v>
      </c>
      <c r="J354" s="749" t="s">
        <v>1095</v>
      </c>
      <c r="K354" s="749" t="s">
        <v>1096</v>
      </c>
      <c r="L354" s="752">
        <v>2393.2599999999998</v>
      </c>
      <c r="M354" s="752">
        <v>1.8</v>
      </c>
      <c r="N354" s="753">
        <v>4307.8679999999995</v>
      </c>
    </row>
    <row r="355" spans="1:14" ht="14.45" customHeight="1" x14ac:dyDescent="0.2">
      <c r="A355" s="747" t="s">
        <v>578</v>
      </c>
      <c r="B355" s="748" t="s">
        <v>579</v>
      </c>
      <c r="C355" s="749" t="s">
        <v>597</v>
      </c>
      <c r="D355" s="750" t="s">
        <v>598</v>
      </c>
      <c r="E355" s="751">
        <v>50113001</v>
      </c>
      <c r="F355" s="750" t="s">
        <v>609</v>
      </c>
      <c r="G355" s="749" t="s">
        <v>580</v>
      </c>
      <c r="H355" s="749">
        <v>210703</v>
      </c>
      <c r="I355" s="749">
        <v>210703</v>
      </c>
      <c r="J355" s="749" t="s">
        <v>1097</v>
      </c>
      <c r="K355" s="749" t="s">
        <v>1098</v>
      </c>
      <c r="L355" s="752">
        <v>237.15</v>
      </c>
      <c r="M355" s="752">
        <v>1</v>
      </c>
      <c r="N355" s="753">
        <v>237.15</v>
      </c>
    </row>
    <row r="356" spans="1:14" ht="14.45" customHeight="1" x14ac:dyDescent="0.2">
      <c r="A356" s="747" t="s">
        <v>578</v>
      </c>
      <c r="B356" s="748" t="s">
        <v>579</v>
      </c>
      <c r="C356" s="749" t="s">
        <v>597</v>
      </c>
      <c r="D356" s="750" t="s">
        <v>598</v>
      </c>
      <c r="E356" s="751">
        <v>50113001</v>
      </c>
      <c r="F356" s="750" t="s">
        <v>609</v>
      </c>
      <c r="G356" s="749" t="s">
        <v>617</v>
      </c>
      <c r="H356" s="749">
        <v>846980</v>
      </c>
      <c r="I356" s="749">
        <v>124129</v>
      </c>
      <c r="J356" s="749" t="s">
        <v>1099</v>
      </c>
      <c r="K356" s="749" t="s">
        <v>796</v>
      </c>
      <c r="L356" s="752">
        <v>254.25</v>
      </c>
      <c r="M356" s="752">
        <v>3</v>
      </c>
      <c r="N356" s="753">
        <v>762.75</v>
      </c>
    </row>
    <row r="357" spans="1:14" ht="14.45" customHeight="1" x14ac:dyDescent="0.2">
      <c r="A357" s="747" t="s">
        <v>578</v>
      </c>
      <c r="B357" s="748" t="s">
        <v>579</v>
      </c>
      <c r="C357" s="749" t="s">
        <v>597</v>
      </c>
      <c r="D357" s="750" t="s">
        <v>598</v>
      </c>
      <c r="E357" s="751">
        <v>50113001</v>
      </c>
      <c r="F357" s="750" t="s">
        <v>609</v>
      </c>
      <c r="G357" s="749" t="s">
        <v>617</v>
      </c>
      <c r="H357" s="749">
        <v>846824</v>
      </c>
      <c r="I357" s="749">
        <v>124087</v>
      </c>
      <c r="J357" s="749" t="s">
        <v>1100</v>
      </c>
      <c r="K357" s="749" t="s">
        <v>796</v>
      </c>
      <c r="L357" s="752">
        <v>158.97999999999999</v>
      </c>
      <c r="M357" s="752">
        <v>1</v>
      </c>
      <c r="N357" s="753">
        <v>158.97999999999999</v>
      </c>
    </row>
    <row r="358" spans="1:14" ht="14.45" customHeight="1" x14ac:dyDescent="0.2">
      <c r="A358" s="747" t="s">
        <v>578</v>
      </c>
      <c r="B358" s="748" t="s">
        <v>579</v>
      </c>
      <c r="C358" s="749" t="s">
        <v>597</v>
      </c>
      <c r="D358" s="750" t="s">
        <v>598</v>
      </c>
      <c r="E358" s="751">
        <v>50113001</v>
      </c>
      <c r="F358" s="750" t="s">
        <v>609</v>
      </c>
      <c r="G358" s="749" t="s">
        <v>617</v>
      </c>
      <c r="H358" s="749">
        <v>844651</v>
      </c>
      <c r="I358" s="749">
        <v>101205</v>
      </c>
      <c r="J358" s="749" t="s">
        <v>1101</v>
      </c>
      <c r="K358" s="749" t="s">
        <v>1102</v>
      </c>
      <c r="L358" s="752">
        <v>86.080000000000013</v>
      </c>
      <c r="M358" s="752">
        <v>1</v>
      </c>
      <c r="N358" s="753">
        <v>86.080000000000013</v>
      </c>
    </row>
    <row r="359" spans="1:14" ht="14.45" customHeight="1" x14ac:dyDescent="0.2">
      <c r="A359" s="747" t="s">
        <v>578</v>
      </c>
      <c r="B359" s="748" t="s">
        <v>579</v>
      </c>
      <c r="C359" s="749" t="s">
        <v>597</v>
      </c>
      <c r="D359" s="750" t="s">
        <v>598</v>
      </c>
      <c r="E359" s="751">
        <v>50113001</v>
      </c>
      <c r="F359" s="750" t="s">
        <v>609</v>
      </c>
      <c r="G359" s="749" t="s">
        <v>617</v>
      </c>
      <c r="H359" s="749">
        <v>845220</v>
      </c>
      <c r="I359" s="749">
        <v>101211</v>
      </c>
      <c r="J359" s="749" t="s">
        <v>1101</v>
      </c>
      <c r="K359" s="749" t="s">
        <v>1103</v>
      </c>
      <c r="L359" s="752">
        <v>219.57</v>
      </c>
      <c r="M359" s="752">
        <v>1</v>
      </c>
      <c r="N359" s="753">
        <v>219.57</v>
      </c>
    </row>
    <row r="360" spans="1:14" ht="14.45" customHeight="1" x14ac:dyDescent="0.2">
      <c r="A360" s="747" t="s">
        <v>578</v>
      </c>
      <c r="B360" s="748" t="s">
        <v>579</v>
      </c>
      <c r="C360" s="749" t="s">
        <v>597</v>
      </c>
      <c r="D360" s="750" t="s">
        <v>598</v>
      </c>
      <c r="E360" s="751">
        <v>50113001</v>
      </c>
      <c r="F360" s="750" t="s">
        <v>609</v>
      </c>
      <c r="G360" s="749" t="s">
        <v>610</v>
      </c>
      <c r="H360" s="749">
        <v>849831</v>
      </c>
      <c r="I360" s="749">
        <v>162008</v>
      </c>
      <c r="J360" s="749" t="s">
        <v>835</v>
      </c>
      <c r="K360" s="749" t="s">
        <v>836</v>
      </c>
      <c r="L360" s="752">
        <v>170.84000000000006</v>
      </c>
      <c r="M360" s="752">
        <v>1</v>
      </c>
      <c r="N360" s="753">
        <v>170.84000000000006</v>
      </c>
    </row>
    <row r="361" spans="1:14" ht="14.45" customHeight="1" x14ac:dyDescent="0.2">
      <c r="A361" s="747" t="s">
        <v>578</v>
      </c>
      <c r="B361" s="748" t="s">
        <v>579</v>
      </c>
      <c r="C361" s="749" t="s">
        <v>597</v>
      </c>
      <c r="D361" s="750" t="s">
        <v>598</v>
      </c>
      <c r="E361" s="751">
        <v>50113001</v>
      </c>
      <c r="F361" s="750" t="s">
        <v>609</v>
      </c>
      <c r="G361" s="749" t="s">
        <v>610</v>
      </c>
      <c r="H361" s="749">
        <v>846338</v>
      </c>
      <c r="I361" s="749">
        <v>122685</v>
      </c>
      <c r="J361" s="749" t="s">
        <v>1104</v>
      </c>
      <c r="K361" s="749" t="s">
        <v>836</v>
      </c>
      <c r="L361" s="752">
        <v>115.99000000000001</v>
      </c>
      <c r="M361" s="752">
        <v>2</v>
      </c>
      <c r="N361" s="753">
        <v>231.98000000000002</v>
      </c>
    </row>
    <row r="362" spans="1:14" ht="14.45" customHeight="1" x14ac:dyDescent="0.2">
      <c r="A362" s="747" t="s">
        <v>578</v>
      </c>
      <c r="B362" s="748" t="s">
        <v>579</v>
      </c>
      <c r="C362" s="749" t="s">
        <v>597</v>
      </c>
      <c r="D362" s="750" t="s">
        <v>598</v>
      </c>
      <c r="E362" s="751">
        <v>50113001</v>
      </c>
      <c r="F362" s="750" t="s">
        <v>609</v>
      </c>
      <c r="G362" s="749" t="s">
        <v>610</v>
      </c>
      <c r="H362" s="749">
        <v>180537</v>
      </c>
      <c r="I362" s="749">
        <v>80537</v>
      </c>
      <c r="J362" s="749" t="s">
        <v>1105</v>
      </c>
      <c r="K362" s="749" t="s">
        <v>1106</v>
      </c>
      <c r="L362" s="752">
        <v>57.21</v>
      </c>
      <c r="M362" s="752">
        <v>1</v>
      </c>
      <c r="N362" s="753">
        <v>57.21</v>
      </c>
    </row>
    <row r="363" spans="1:14" ht="14.45" customHeight="1" x14ac:dyDescent="0.2">
      <c r="A363" s="747" t="s">
        <v>578</v>
      </c>
      <c r="B363" s="748" t="s">
        <v>579</v>
      </c>
      <c r="C363" s="749" t="s">
        <v>597</v>
      </c>
      <c r="D363" s="750" t="s">
        <v>598</v>
      </c>
      <c r="E363" s="751">
        <v>50113001</v>
      </c>
      <c r="F363" s="750" t="s">
        <v>609</v>
      </c>
      <c r="G363" s="749" t="s">
        <v>617</v>
      </c>
      <c r="H363" s="749">
        <v>142865</v>
      </c>
      <c r="I363" s="749">
        <v>142865</v>
      </c>
      <c r="J363" s="749" t="s">
        <v>1107</v>
      </c>
      <c r="K363" s="749" t="s">
        <v>1108</v>
      </c>
      <c r="L363" s="752">
        <v>47.140000000000008</v>
      </c>
      <c r="M363" s="752">
        <v>1</v>
      </c>
      <c r="N363" s="753">
        <v>47.140000000000008</v>
      </c>
    </row>
    <row r="364" spans="1:14" ht="14.45" customHeight="1" x14ac:dyDescent="0.2">
      <c r="A364" s="747" t="s">
        <v>578</v>
      </c>
      <c r="B364" s="748" t="s">
        <v>579</v>
      </c>
      <c r="C364" s="749" t="s">
        <v>597</v>
      </c>
      <c r="D364" s="750" t="s">
        <v>598</v>
      </c>
      <c r="E364" s="751">
        <v>50113001</v>
      </c>
      <c r="F364" s="750" t="s">
        <v>609</v>
      </c>
      <c r="G364" s="749" t="s">
        <v>610</v>
      </c>
      <c r="H364" s="749">
        <v>117679</v>
      </c>
      <c r="I364" s="749">
        <v>224840</v>
      </c>
      <c r="J364" s="749" t="s">
        <v>1109</v>
      </c>
      <c r="K364" s="749" t="s">
        <v>1110</v>
      </c>
      <c r="L364" s="752">
        <v>127.14</v>
      </c>
      <c r="M364" s="752">
        <v>1</v>
      </c>
      <c r="N364" s="753">
        <v>127.14</v>
      </c>
    </row>
    <row r="365" spans="1:14" ht="14.45" customHeight="1" x14ac:dyDescent="0.2">
      <c r="A365" s="747" t="s">
        <v>578</v>
      </c>
      <c r="B365" s="748" t="s">
        <v>579</v>
      </c>
      <c r="C365" s="749" t="s">
        <v>597</v>
      </c>
      <c r="D365" s="750" t="s">
        <v>598</v>
      </c>
      <c r="E365" s="751">
        <v>50113001</v>
      </c>
      <c r="F365" s="750" t="s">
        <v>609</v>
      </c>
      <c r="G365" s="749" t="s">
        <v>617</v>
      </c>
      <c r="H365" s="749">
        <v>191280</v>
      </c>
      <c r="I365" s="749">
        <v>91280</v>
      </c>
      <c r="J365" s="749" t="s">
        <v>1111</v>
      </c>
      <c r="K365" s="749" t="s">
        <v>1112</v>
      </c>
      <c r="L365" s="752">
        <v>60.58</v>
      </c>
      <c r="M365" s="752">
        <v>2</v>
      </c>
      <c r="N365" s="753">
        <v>121.16</v>
      </c>
    </row>
    <row r="366" spans="1:14" ht="14.45" customHeight="1" x14ac:dyDescent="0.2">
      <c r="A366" s="747" t="s">
        <v>578</v>
      </c>
      <c r="B366" s="748" t="s">
        <v>579</v>
      </c>
      <c r="C366" s="749" t="s">
        <v>597</v>
      </c>
      <c r="D366" s="750" t="s">
        <v>598</v>
      </c>
      <c r="E366" s="751">
        <v>50113001</v>
      </c>
      <c r="F366" s="750" t="s">
        <v>609</v>
      </c>
      <c r="G366" s="749" t="s">
        <v>617</v>
      </c>
      <c r="H366" s="749">
        <v>130652</v>
      </c>
      <c r="I366" s="749">
        <v>30652</v>
      </c>
      <c r="J366" s="749" t="s">
        <v>839</v>
      </c>
      <c r="K366" s="749" t="s">
        <v>840</v>
      </c>
      <c r="L366" s="752">
        <v>114.10666666666667</v>
      </c>
      <c r="M366" s="752">
        <v>3</v>
      </c>
      <c r="N366" s="753">
        <v>342.32</v>
      </c>
    </row>
    <row r="367" spans="1:14" ht="14.45" customHeight="1" x14ac:dyDescent="0.2">
      <c r="A367" s="747" t="s">
        <v>578</v>
      </c>
      <c r="B367" s="748" t="s">
        <v>579</v>
      </c>
      <c r="C367" s="749" t="s">
        <v>597</v>
      </c>
      <c r="D367" s="750" t="s">
        <v>598</v>
      </c>
      <c r="E367" s="751">
        <v>50113001</v>
      </c>
      <c r="F367" s="750" t="s">
        <v>609</v>
      </c>
      <c r="G367" s="749" t="s">
        <v>610</v>
      </c>
      <c r="H367" s="749">
        <v>147924</v>
      </c>
      <c r="I367" s="749">
        <v>47924</v>
      </c>
      <c r="J367" s="749" t="s">
        <v>1113</v>
      </c>
      <c r="K367" s="749" t="s">
        <v>1114</v>
      </c>
      <c r="L367" s="752">
        <v>82.81</v>
      </c>
      <c r="M367" s="752">
        <v>1</v>
      </c>
      <c r="N367" s="753">
        <v>82.81</v>
      </c>
    </row>
    <row r="368" spans="1:14" ht="14.45" customHeight="1" x14ac:dyDescent="0.2">
      <c r="A368" s="747" t="s">
        <v>578</v>
      </c>
      <c r="B368" s="748" t="s">
        <v>579</v>
      </c>
      <c r="C368" s="749" t="s">
        <v>597</v>
      </c>
      <c r="D368" s="750" t="s">
        <v>598</v>
      </c>
      <c r="E368" s="751">
        <v>50113001</v>
      </c>
      <c r="F368" s="750" t="s">
        <v>609</v>
      </c>
      <c r="G368" s="749" t="s">
        <v>610</v>
      </c>
      <c r="H368" s="749">
        <v>118304</v>
      </c>
      <c r="I368" s="749">
        <v>18304</v>
      </c>
      <c r="J368" s="749" t="s">
        <v>841</v>
      </c>
      <c r="K368" s="749" t="s">
        <v>842</v>
      </c>
      <c r="L368" s="752">
        <v>185.61</v>
      </c>
      <c r="M368" s="752">
        <v>1</v>
      </c>
      <c r="N368" s="753">
        <v>185.61</v>
      </c>
    </row>
    <row r="369" spans="1:14" ht="14.45" customHeight="1" x14ac:dyDescent="0.2">
      <c r="A369" s="747" t="s">
        <v>578</v>
      </c>
      <c r="B369" s="748" t="s">
        <v>579</v>
      </c>
      <c r="C369" s="749" t="s">
        <v>597</v>
      </c>
      <c r="D369" s="750" t="s">
        <v>598</v>
      </c>
      <c r="E369" s="751">
        <v>50113001</v>
      </c>
      <c r="F369" s="750" t="s">
        <v>609</v>
      </c>
      <c r="G369" s="749" t="s">
        <v>610</v>
      </c>
      <c r="H369" s="749">
        <v>118305</v>
      </c>
      <c r="I369" s="749">
        <v>18305</v>
      </c>
      <c r="J369" s="749" t="s">
        <v>841</v>
      </c>
      <c r="K369" s="749" t="s">
        <v>843</v>
      </c>
      <c r="L369" s="752">
        <v>242</v>
      </c>
      <c r="M369" s="752">
        <v>37</v>
      </c>
      <c r="N369" s="753">
        <v>8954</v>
      </c>
    </row>
    <row r="370" spans="1:14" ht="14.45" customHeight="1" x14ac:dyDescent="0.2">
      <c r="A370" s="747" t="s">
        <v>578</v>
      </c>
      <c r="B370" s="748" t="s">
        <v>579</v>
      </c>
      <c r="C370" s="749" t="s">
        <v>597</v>
      </c>
      <c r="D370" s="750" t="s">
        <v>598</v>
      </c>
      <c r="E370" s="751">
        <v>50113001</v>
      </c>
      <c r="F370" s="750" t="s">
        <v>609</v>
      </c>
      <c r="G370" s="749" t="s">
        <v>610</v>
      </c>
      <c r="H370" s="749">
        <v>159357</v>
      </c>
      <c r="I370" s="749">
        <v>59357</v>
      </c>
      <c r="J370" s="749" t="s">
        <v>1115</v>
      </c>
      <c r="K370" s="749" t="s">
        <v>1116</v>
      </c>
      <c r="L370" s="752">
        <v>188.88</v>
      </c>
      <c r="M370" s="752">
        <v>6</v>
      </c>
      <c r="N370" s="753">
        <v>1133.28</v>
      </c>
    </row>
    <row r="371" spans="1:14" ht="14.45" customHeight="1" x14ac:dyDescent="0.2">
      <c r="A371" s="747" t="s">
        <v>578</v>
      </c>
      <c r="B371" s="748" t="s">
        <v>579</v>
      </c>
      <c r="C371" s="749" t="s">
        <v>597</v>
      </c>
      <c r="D371" s="750" t="s">
        <v>598</v>
      </c>
      <c r="E371" s="751">
        <v>50113001</v>
      </c>
      <c r="F371" s="750" t="s">
        <v>609</v>
      </c>
      <c r="G371" s="749" t="s">
        <v>610</v>
      </c>
      <c r="H371" s="749">
        <v>208649</v>
      </c>
      <c r="I371" s="749">
        <v>208649</v>
      </c>
      <c r="J371" s="749" t="s">
        <v>844</v>
      </c>
      <c r="K371" s="749" t="s">
        <v>845</v>
      </c>
      <c r="L371" s="752">
        <v>70.680000000000007</v>
      </c>
      <c r="M371" s="752">
        <v>2</v>
      </c>
      <c r="N371" s="753">
        <v>141.36000000000001</v>
      </c>
    </row>
    <row r="372" spans="1:14" ht="14.45" customHeight="1" x14ac:dyDescent="0.2">
      <c r="A372" s="747" t="s">
        <v>578</v>
      </c>
      <c r="B372" s="748" t="s">
        <v>579</v>
      </c>
      <c r="C372" s="749" t="s">
        <v>597</v>
      </c>
      <c r="D372" s="750" t="s">
        <v>598</v>
      </c>
      <c r="E372" s="751">
        <v>50113001</v>
      </c>
      <c r="F372" s="750" t="s">
        <v>609</v>
      </c>
      <c r="G372" s="749" t="s">
        <v>617</v>
      </c>
      <c r="H372" s="749">
        <v>208203</v>
      </c>
      <c r="I372" s="749">
        <v>208203</v>
      </c>
      <c r="J372" s="749" t="s">
        <v>1117</v>
      </c>
      <c r="K372" s="749" t="s">
        <v>1118</v>
      </c>
      <c r="L372" s="752">
        <v>98.07</v>
      </c>
      <c r="M372" s="752">
        <v>1</v>
      </c>
      <c r="N372" s="753">
        <v>98.07</v>
      </c>
    </row>
    <row r="373" spans="1:14" ht="14.45" customHeight="1" x14ac:dyDescent="0.2">
      <c r="A373" s="747" t="s">
        <v>578</v>
      </c>
      <c r="B373" s="748" t="s">
        <v>579</v>
      </c>
      <c r="C373" s="749" t="s">
        <v>597</v>
      </c>
      <c r="D373" s="750" t="s">
        <v>598</v>
      </c>
      <c r="E373" s="751">
        <v>50113001</v>
      </c>
      <c r="F373" s="750" t="s">
        <v>609</v>
      </c>
      <c r="G373" s="749" t="s">
        <v>617</v>
      </c>
      <c r="H373" s="749">
        <v>208207</v>
      </c>
      <c r="I373" s="749">
        <v>208207</v>
      </c>
      <c r="J373" s="749" t="s">
        <v>1119</v>
      </c>
      <c r="K373" s="749" t="s">
        <v>1120</v>
      </c>
      <c r="L373" s="752">
        <v>81.09</v>
      </c>
      <c r="M373" s="752">
        <v>1</v>
      </c>
      <c r="N373" s="753">
        <v>81.09</v>
      </c>
    </row>
    <row r="374" spans="1:14" ht="14.45" customHeight="1" x14ac:dyDescent="0.2">
      <c r="A374" s="747" t="s">
        <v>578</v>
      </c>
      <c r="B374" s="748" t="s">
        <v>579</v>
      </c>
      <c r="C374" s="749" t="s">
        <v>597</v>
      </c>
      <c r="D374" s="750" t="s">
        <v>598</v>
      </c>
      <c r="E374" s="751">
        <v>50113001</v>
      </c>
      <c r="F374" s="750" t="s">
        <v>609</v>
      </c>
      <c r="G374" s="749" t="s">
        <v>617</v>
      </c>
      <c r="H374" s="749">
        <v>109709</v>
      </c>
      <c r="I374" s="749">
        <v>9709</v>
      </c>
      <c r="J374" s="749" t="s">
        <v>846</v>
      </c>
      <c r="K374" s="749" t="s">
        <v>847</v>
      </c>
      <c r="L374" s="752">
        <v>64.916363636363641</v>
      </c>
      <c r="M374" s="752">
        <v>11</v>
      </c>
      <c r="N374" s="753">
        <v>714.08</v>
      </c>
    </row>
    <row r="375" spans="1:14" ht="14.45" customHeight="1" x14ac:dyDescent="0.2">
      <c r="A375" s="747" t="s">
        <v>578</v>
      </c>
      <c r="B375" s="748" t="s">
        <v>579</v>
      </c>
      <c r="C375" s="749" t="s">
        <v>597</v>
      </c>
      <c r="D375" s="750" t="s">
        <v>598</v>
      </c>
      <c r="E375" s="751">
        <v>50113001</v>
      </c>
      <c r="F375" s="750" t="s">
        <v>609</v>
      </c>
      <c r="G375" s="749" t="s">
        <v>610</v>
      </c>
      <c r="H375" s="749">
        <v>848866</v>
      </c>
      <c r="I375" s="749">
        <v>119654</v>
      </c>
      <c r="J375" s="749" t="s">
        <v>848</v>
      </c>
      <c r="K375" s="749" t="s">
        <v>1121</v>
      </c>
      <c r="L375" s="752">
        <v>255.25</v>
      </c>
      <c r="M375" s="752">
        <v>2</v>
      </c>
      <c r="N375" s="753">
        <v>510.5</v>
      </c>
    </row>
    <row r="376" spans="1:14" ht="14.45" customHeight="1" x14ac:dyDescent="0.2">
      <c r="A376" s="747" t="s">
        <v>578</v>
      </c>
      <c r="B376" s="748" t="s">
        <v>579</v>
      </c>
      <c r="C376" s="749" t="s">
        <v>597</v>
      </c>
      <c r="D376" s="750" t="s">
        <v>598</v>
      </c>
      <c r="E376" s="751">
        <v>50113001</v>
      </c>
      <c r="F376" s="750" t="s">
        <v>609</v>
      </c>
      <c r="G376" s="749" t="s">
        <v>617</v>
      </c>
      <c r="H376" s="749">
        <v>848251</v>
      </c>
      <c r="I376" s="749">
        <v>122632</v>
      </c>
      <c r="J376" s="749" t="s">
        <v>1122</v>
      </c>
      <c r="K376" s="749" t="s">
        <v>1123</v>
      </c>
      <c r="L376" s="752">
        <v>164.03000000000003</v>
      </c>
      <c r="M376" s="752">
        <v>1</v>
      </c>
      <c r="N376" s="753">
        <v>164.03000000000003</v>
      </c>
    </row>
    <row r="377" spans="1:14" ht="14.45" customHeight="1" x14ac:dyDescent="0.2">
      <c r="A377" s="747" t="s">
        <v>578</v>
      </c>
      <c r="B377" s="748" t="s">
        <v>579</v>
      </c>
      <c r="C377" s="749" t="s">
        <v>597</v>
      </c>
      <c r="D377" s="750" t="s">
        <v>598</v>
      </c>
      <c r="E377" s="751">
        <v>50113001</v>
      </c>
      <c r="F377" s="750" t="s">
        <v>609</v>
      </c>
      <c r="G377" s="749" t="s">
        <v>610</v>
      </c>
      <c r="H377" s="749">
        <v>149014</v>
      </c>
      <c r="I377" s="749">
        <v>49014</v>
      </c>
      <c r="J377" s="749" t="s">
        <v>1124</v>
      </c>
      <c r="K377" s="749" t="s">
        <v>1125</v>
      </c>
      <c r="L377" s="752">
        <v>101.5</v>
      </c>
      <c r="M377" s="752">
        <v>1</v>
      </c>
      <c r="N377" s="753">
        <v>101.5</v>
      </c>
    </row>
    <row r="378" spans="1:14" ht="14.45" customHeight="1" x14ac:dyDescent="0.2">
      <c r="A378" s="747" t="s">
        <v>578</v>
      </c>
      <c r="B378" s="748" t="s">
        <v>579</v>
      </c>
      <c r="C378" s="749" t="s">
        <v>597</v>
      </c>
      <c r="D378" s="750" t="s">
        <v>598</v>
      </c>
      <c r="E378" s="751">
        <v>50113001</v>
      </c>
      <c r="F378" s="750" t="s">
        <v>609</v>
      </c>
      <c r="G378" s="749" t="s">
        <v>610</v>
      </c>
      <c r="H378" s="749">
        <v>844145</v>
      </c>
      <c r="I378" s="749">
        <v>56350</v>
      </c>
      <c r="J378" s="749" t="s">
        <v>850</v>
      </c>
      <c r="K378" s="749" t="s">
        <v>851</v>
      </c>
      <c r="L378" s="752">
        <v>37.008000000000003</v>
      </c>
      <c r="M378" s="752">
        <v>10</v>
      </c>
      <c r="N378" s="753">
        <v>370.08000000000004</v>
      </c>
    </row>
    <row r="379" spans="1:14" ht="14.45" customHeight="1" x14ac:dyDescent="0.2">
      <c r="A379" s="747" t="s">
        <v>578</v>
      </c>
      <c r="B379" s="748" t="s">
        <v>579</v>
      </c>
      <c r="C379" s="749" t="s">
        <v>597</v>
      </c>
      <c r="D379" s="750" t="s">
        <v>598</v>
      </c>
      <c r="E379" s="751">
        <v>50113001</v>
      </c>
      <c r="F379" s="750" t="s">
        <v>609</v>
      </c>
      <c r="G379" s="749" t="s">
        <v>610</v>
      </c>
      <c r="H379" s="749">
        <v>162243</v>
      </c>
      <c r="I379" s="749">
        <v>162243</v>
      </c>
      <c r="J379" s="749" t="s">
        <v>1126</v>
      </c>
      <c r="K379" s="749" t="s">
        <v>1127</v>
      </c>
      <c r="L379" s="752">
        <v>115.32</v>
      </c>
      <c r="M379" s="752">
        <v>1</v>
      </c>
      <c r="N379" s="753">
        <v>115.32</v>
      </c>
    </row>
    <row r="380" spans="1:14" ht="14.45" customHeight="1" x14ac:dyDescent="0.2">
      <c r="A380" s="747" t="s">
        <v>578</v>
      </c>
      <c r="B380" s="748" t="s">
        <v>579</v>
      </c>
      <c r="C380" s="749" t="s">
        <v>597</v>
      </c>
      <c r="D380" s="750" t="s">
        <v>598</v>
      </c>
      <c r="E380" s="751">
        <v>50113001</v>
      </c>
      <c r="F380" s="750" t="s">
        <v>609</v>
      </c>
      <c r="G380" s="749" t="s">
        <v>610</v>
      </c>
      <c r="H380" s="749">
        <v>234945</v>
      </c>
      <c r="I380" s="749">
        <v>234945</v>
      </c>
      <c r="J380" s="749" t="s">
        <v>1128</v>
      </c>
      <c r="K380" s="749" t="s">
        <v>1129</v>
      </c>
      <c r="L380" s="752">
        <v>44.929999999999993</v>
      </c>
      <c r="M380" s="752">
        <v>2</v>
      </c>
      <c r="N380" s="753">
        <v>89.859999999999985</v>
      </c>
    </row>
    <row r="381" spans="1:14" ht="14.45" customHeight="1" x14ac:dyDescent="0.2">
      <c r="A381" s="747" t="s">
        <v>578</v>
      </c>
      <c r="B381" s="748" t="s">
        <v>579</v>
      </c>
      <c r="C381" s="749" t="s">
        <v>597</v>
      </c>
      <c r="D381" s="750" t="s">
        <v>598</v>
      </c>
      <c r="E381" s="751">
        <v>50113001</v>
      </c>
      <c r="F381" s="750" t="s">
        <v>609</v>
      </c>
      <c r="G381" s="749" t="s">
        <v>610</v>
      </c>
      <c r="H381" s="749">
        <v>100610</v>
      </c>
      <c r="I381" s="749">
        <v>610</v>
      </c>
      <c r="J381" s="749" t="s">
        <v>854</v>
      </c>
      <c r="K381" s="749" t="s">
        <v>855</v>
      </c>
      <c r="L381" s="752">
        <v>72.465555555555568</v>
      </c>
      <c r="M381" s="752">
        <v>9</v>
      </c>
      <c r="N381" s="753">
        <v>652.19000000000005</v>
      </c>
    </row>
    <row r="382" spans="1:14" ht="14.45" customHeight="1" x14ac:dyDescent="0.2">
      <c r="A382" s="747" t="s">
        <v>578</v>
      </c>
      <c r="B382" s="748" t="s">
        <v>579</v>
      </c>
      <c r="C382" s="749" t="s">
        <v>597</v>
      </c>
      <c r="D382" s="750" t="s">
        <v>598</v>
      </c>
      <c r="E382" s="751">
        <v>50113001</v>
      </c>
      <c r="F382" s="750" t="s">
        <v>609</v>
      </c>
      <c r="G382" s="749" t="s">
        <v>610</v>
      </c>
      <c r="H382" s="749">
        <v>158191</v>
      </c>
      <c r="I382" s="749">
        <v>158191</v>
      </c>
      <c r="J382" s="749" t="s">
        <v>1130</v>
      </c>
      <c r="K382" s="749" t="s">
        <v>1131</v>
      </c>
      <c r="L382" s="752">
        <v>59.41</v>
      </c>
      <c r="M382" s="752">
        <v>1</v>
      </c>
      <c r="N382" s="753">
        <v>59.41</v>
      </c>
    </row>
    <row r="383" spans="1:14" ht="14.45" customHeight="1" x14ac:dyDescent="0.2">
      <c r="A383" s="747" t="s">
        <v>578</v>
      </c>
      <c r="B383" s="748" t="s">
        <v>579</v>
      </c>
      <c r="C383" s="749" t="s">
        <v>597</v>
      </c>
      <c r="D383" s="750" t="s">
        <v>598</v>
      </c>
      <c r="E383" s="751">
        <v>50113001</v>
      </c>
      <c r="F383" s="750" t="s">
        <v>609</v>
      </c>
      <c r="G383" s="749" t="s">
        <v>610</v>
      </c>
      <c r="H383" s="749">
        <v>158198</v>
      </c>
      <c r="I383" s="749">
        <v>158198</v>
      </c>
      <c r="J383" s="749" t="s">
        <v>1130</v>
      </c>
      <c r="K383" s="749" t="s">
        <v>1125</v>
      </c>
      <c r="L383" s="752">
        <v>196.90999999999997</v>
      </c>
      <c r="M383" s="752">
        <v>2</v>
      </c>
      <c r="N383" s="753">
        <v>393.81999999999994</v>
      </c>
    </row>
    <row r="384" spans="1:14" ht="14.45" customHeight="1" x14ac:dyDescent="0.2">
      <c r="A384" s="747" t="s">
        <v>578</v>
      </c>
      <c r="B384" s="748" t="s">
        <v>579</v>
      </c>
      <c r="C384" s="749" t="s">
        <v>597</v>
      </c>
      <c r="D384" s="750" t="s">
        <v>598</v>
      </c>
      <c r="E384" s="751">
        <v>50113001</v>
      </c>
      <c r="F384" s="750" t="s">
        <v>609</v>
      </c>
      <c r="G384" s="749" t="s">
        <v>610</v>
      </c>
      <c r="H384" s="749">
        <v>184360</v>
      </c>
      <c r="I384" s="749">
        <v>84360</v>
      </c>
      <c r="J384" s="749" t="s">
        <v>1132</v>
      </c>
      <c r="K384" s="749" t="s">
        <v>1133</v>
      </c>
      <c r="L384" s="752">
        <v>149.68000000000004</v>
      </c>
      <c r="M384" s="752">
        <v>1</v>
      </c>
      <c r="N384" s="753">
        <v>149.68000000000004</v>
      </c>
    </row>
    <row r="385" spans="1:14" ht="14.45" customHeight="1" x14ac:dyDescent="0.2">
      <c r="A385" s="747" t="s">
        <v>578</v>
      </c>
      <c r="B385" s="748" t="s">
        <v>579</v>
      </c>
      <c r="C385" s="749" t="s">
        <v>597</v>
      </c>
      <c r="D385" s="750" t="s">
        <v>598</v>
      </c>
      <c r="E385" s="751">
        <v>50113001</v>
      </c>
      <c r="F385" s="750" t="s">
        <v>609</v>
      </c>
      <c r="G385" s="749" t="s">
        <v>610</v>
      </c>
      <c r="H385" s="749">
        <v>131215</v>
      </c>
      <c r="I385" s="749">
        <v>31215</v>
      </c>
      <c r="J385" s="749" t="s">
        <v>858</v>
      </c>
      <c r="K385" s="749" t="s">
        <v>1134</v>
      </c>
      <c r="L385" s="752">
        <v>54.870000000000012</v>
      </c>
      <c r="M385" s="752">
        <v>1</v>
      </c>
      <c r="N385" s="753">
        <v>54.870000000000012</v>
      </c>
    </row>
    <row r="386" spans="1:14" ht="14.45" customHeight="1" x14ac:dyDescent="0.2">
      <c r="A386" s="747" t="s">
        <v>578</v>
      </c>
      <c r="B386" s="748" t="s">
        <v>579</v>
      </c>
      <c r="C386" s="749" t="s">
        <v>597</v>
      </c>
      <c r="D386" s="750" t="s">
        <v>598</v>
      </c>
      <c r="E386" s="751">
        <v>50113001</v>
      </c>
      <c r="F386" s="750" t="s">
        <v>609</v>
      </c>
      <c r="G386" s="749" t="s">
        <v>610</v>
      </c>
      <c r="H386" s="749">
        <v>148578</v>
      </c>
      <c r="I386" s="749">
        <v>48578</v>
      </c>
      <c r="J386" s="749" t="s">
        <v>860</v>
      </c>
      <c r="K386" s="749" t="s">
        <v>861</v>
      </c>
      <c r="L386" s="752">
        <v>54.92</v>
      </c>
      <c r="M386" s="752">
        <v>1</v>
      </c>
      <c r="N386" s="753">
        <v>54.92</v>
      </c>
    </row>
    <row r="387" spans="1:14" ht="14.45" customHeight="1" x14ac:dyDescent="0.2">
      <c r="A387" s="747" t="s">
        <v>578</v>
      </c>
      <c r="B387" s="748" t="s">
        <v>579</v>
      </c>
      <c r="C387" s="749" t="s">
        <v>597</v>
      </c>
      <c r="D387" s="750" t="s">
        <v>598</v>
      </c>
      <c r="E387" s="751">
        <v>50113001</v>
      </c>
      <c r="F387" s="750" t="s">
        <v>609</v>
      </c>
      <c r="G387" s="749" t="s">
        <v>610</v>
      </c>
      <c r="H387" s="749">
        <v>160164</v>
      </c>
      <c r="I387" s="749">
        <v>60164</v>
      </c>
      <c r="J387" s="749" t="s">
        <v>1135</v>
      </c>
      <c r="K387" s="749" t="s">
        <v>1136</v>
      </c>
      <c r="L387" s="752">
        <v>138.66999999999996</v>
      </c>
      <c r="M387" s="752">
        <v>1</v>
      </c>
      <c r="N387" s="753">
        <v>138.66999999999996</v>
      </c>
    </row>
    <row r="388" spans="1:14" ht="14.45" customHeight="1" x14ac:dyDescent="0.2">
      <c r="A388" s="747" t="s">
        <v>578</v>
      </c>
      <c r="B388" s="748" t="s">
        <v>579</v>
      </c>
      <c r="C388" s="749" t="s">
        <v>597</v>
      </c>
      <c r="D388" s="750" t="s">
        <v>598</v>
      </c>
      <c r="E388" s="751">
        <v>50113001</v>
      </c>
      <c r="F388" s="750" t="s">
        <v>609</v>
      </c>
      <c r="G388" s="749" t="s">
        <v>610</v>
      </c>
      <c r="H388" s="749">
        <v>191836</v>
      </c>
      <c r="I388" s="749">
        <v>91836</v>
      </c>
      <c r="J388" s="749" t="s">
        <v>863</v>
      </c>
      <c r="K388" s="749" t="s">
        <v>864</v>
      </c>
      <c r="L388" s="752">
        <v>44.591739130434767</v>
      </c>
      <c r="M388" s="752">
        <v>23</v>
      </c>
      <c r="N388" s="753">
        <v>1025.6099999999997</v>
      </c>
    </row>
    <row r="389" spans="1:14" ht="14.45" customHeight="1" x14ac:dyDescent="0.2">
      <c r="A389" s="747" t="s">
        <v>578</v>
      </c>
      <c r="B389" s="748" t="s">
        <v>579</v>
      </c>
      <c r="C389" s="749" t="s">
        <v>597</v>
      </c>
      <c r="D389" s="750" t="s">
        <v>598</v>
      </c>
      <c r="E389" s="751">
        <v>50113001</v>
      </c>
      <c r="F389" s="750" t="s">
        <v>609</v>
      </c>
      <c r="G389" s="749" t="s">
        <v>610</v>
      </c>
      <c r="H389" s="749">
        <v>109844</v>
      </c>
      <c r="I389" s="749">
        <v>9844</v>
      </c>
      <c r="J389" s="749" t="s">
        <v>863</v>
      </c>
      <c r="K389" s="749" t="s">
        <v>865</v>
      </c>
      <c r="L389" s="752">
        <v>73.110000000000014</v>
      </c>
      <c r="M389" s="752">
        <v>1</v>
      </c>
      <c r="N389" s="753">
        <v>73.110000000000014</v>
      </c>
    </row>
    <row r="390" spans="1:14" ht="14.45" customHeight="1" x14ac:dyDescent="0.2">
      <c r="A390" s="747" t="s">
        <v>578</v>
      </c>
      <c r="B390" s="748" t="s">
        <v>579</v>
      </c>
      <c r="C390" s="749" t="s">
        <v>597</v>
      </c>
      <c r="D390" s="750" t="s">
        <v>598</v>
      </c>
      <c r="E390" s="751">
        <v>50113001</v>
      </c>
      <c r="F390" s="750" t="s">
        <v>609</v>
      </c>
      <c r="G390" s="749" t="s">
        <v>610</v>
      </c>
      <c r="H390" s="749">
        <v>109847</v>
      </c>
      <c r="I390" s="749">
        <v>9847</v>
      </c>
      <c r="J390" s="749" t="s">
        <v>863</v>
      </c>
      <c r="K390" s="749" t="s">
        <v>1137</v>
      </c>
      <c r="L390" s="752">
        <v>41.06</v>
      </c>
      <c r="M390" s="752">
        <v>2</v>
      </c>
      <c r="N390" s="753">
        <v>82.12</v>
      </c>
    </row>
    <row r="391" spans="1:14" ht="14.45" customHeight="1" x14ac:dyDescent="0.2">
      <c r="A391" s="747" t="s">
        <v>578</v>
      </c>
      <c r="B391" s="748" t="s">
        <v>579</v>
      </c>
      <c r="C391" s="749" t="s">
        <v>597</v>
      </c>
      <c r="D391" s="750" t="s">
        <v>598</v>
      </c>
      <c r="E391" s="751">
        <v>50113001</v>
      </c>
      <c r="F391" s="750" t="s">
        <v>609</v>
      </c>
      <c r="G391" s="749" t="s">
        <v>610</v>
      </c>
      <c r="H391" s="749">
        <v>159672</v>
      </c>
      <c r="I391" s="749">
        <v>59672</v>
      </c>
      <c r="J391" s="749" t="s">
        <v>870</v>
      </c>
      <c r="K391" s="749" t="s">
        <v>872</v>
      </c>
      <c r="L391" s="752">
        <v>46.840000000000011</v>
      </c>
      <c r="M391" s="752">
        <v>1</v>
      </c>
      <c r="N391" s="753">
        <v>46.840000000000011</v>
      </c>
    </row>
    <row r="392" spans="1:14" ht="14.45" customHeight="1" x14ac:dyDescent="0.2">
      <c r="A392" s="747" t="s">
        <v>578</v>
      </c>
      <c r="B392" s="748" t="s">
        <v>579</v>
      </c>
      <c r="C392" s="749" t="s">
        <v>597</v>
      </c>
      <c r="D392" s="750" t="s">
        <v>598</v>
      </c>
      <c r="E392" s="751">
        <v>50113001</v>
      </c>
      <c r="F392" s="750" t="s">
        <v>609</v>
      </c>
      <c r="G392" s="749" t="s">
        <v>610</v>
      </c>
      <c r="H392" s="749">
        <v>201135</v>
      </c>
      <c r="I392" s="749">
        <v>201135</v>
      </c>
      <c r="J392" s="749" t="s">
        <v>875</v>
      </c>
      <c r="K392" s="749" t="s">
        <v>876</v>
      </c>
      <c r="L392" s="752">
        <v>71.030000000000015</v>
      </c>
      <c r="M392" s="752">
        <v>12</v>
      </c>
      <c r="N392" s="753">
        <v>852.36000000000013</v>
      </c>
    </row>
    <row r="393" spans="1:14" ht="14.45" customHeight="1" x14ac:dyDescent="0.2">
      <c r="A393" s="747" t="s">
        <v>578</v>
      </c>
      <c r="B393" s="748" t="s">
        <v>579</v>
      </c>
      <c r="C393" s="749" t="s">
        <v>597</v>
      </c>
      <c r="D393" s="750" t="s">
        <v>598</v>
      </c>
      <c r="E393" s="751">
        <v>50113001</v>
      </c>
      <c r="F393" s="750" t="s">
        <v>609</v>
      </c>
      <c r="G393" s="749" t="s">
        <v>617</v>
      </c>
      <c r="H393" s="749">
        <v>142758</v>
      </c>
      <c r="I393" s="749">
        <v>42758</v>
      </c>
      <c r="J393" s="749" t="s">
        <v>1138</v>
      </c>
      <c r="K393" s="749" t="s">
        <v>1139</v>
      </c>
      <c r="L393" s="752">
        <v>911.76</v>
      </c>
      <c r="M393" s="752">
        <v>1</v>
      </c>
      <c r="N393" s="753">
        <v>911.76</v>
      </c>
    </row>
    <row r="394" spans="1:14" ht="14.45" customHeight="1" x14ac:dyDescent="0.2">
      <c r="A394" s="747" t="s">
        <v>578</v>
      </c>
      <c r="B394" s="748" t="s">
        <v>579</v>
      </c>
      <c r="C394" s="749" t="s">
        <v>597</v>
      </c>
      <c r="D394" s="750" t="s">
        <v>598</v>
      </c>
      <c r="E394" s="751">
        <v>50113001</v>
      </c>
      <c r="F394" s="750" t="s">
        <v>609</v>
      </c>
      <c r="G394" s="749" t="s">
        <v>610</v>
      </c>
      <c r="H394" s="749">
        <v>190973</v>
      </c>
      <c r="I394" s="749">
        <v>190973</v>
      </c>
      <c r="J394" s="749" t="s">
        <v>1140</v>
      </c>
      <c r="K394" s="749" t="s">
        <v>836</v>
      </c>
      <c r="L394" s="752">
        <v>224.37</v>
      </c>
      <c r="M394" s="752">
        <v>1</v>
      </c>
      <c r="N394" s="753">
        <v>224.37</v>
      </c>
    </row>
    <row r="395" spans="1:14" ht="14.45" customHeight="1" x14ac:dyDescent="0.2">
      <c r="A395" s="747" t="s">
        <v>578</v>
      </c>
      <c r="B395" s="748" t="s">
        <v>579</v>
      </c>
      <c r="C395" s="749" t="s">
        <v>597</v>
      </c>
      <c r="D395" s="750" t="s">
        <v>598</v>
      </c>
      <c r="E395" s="751">
        <v>50113001</v>
      </c>
      <c r="F395" s="750" t="s">
        <v>609</v>
      </c>
      <c r="G395" s="749" t="s">
        <v>617</v>
      </c>
      <c r="H395" s="749">
        <v>56972</v>
      </c>
      <c r="I395" s="749">
        <v>56972</v>
      </c>
      <c r="J395" s="749" t="s">
        <v>1141</v>
      </c>
      <c r="K395" s="749" t="s">
        <v>1142</v>
      </c>
      <c r="L395" s="752">
        <v>14.759999999999996</v>
      </c>
      <c r="M395" s="752">
        <v>1</v>
      </c>
      <c r="N395" s="753">
        <v>14.759999999999996</v>
      </c>
    </row>
    <row r="396" spans="1:14" ht="14.45" customHeight="1" x14ac:dyDescent="0.2">
      <c r="A396" s="747" t="s">
        <v>578</v>
      </c>
      <c r="B396" s="748" t="s">
        <v>579</v>
      </c>
      <c r="C396" s="749" t="s">
        <v>597</v>
      </c>
      <c r="D396" s="750" t="s">
        <v>598</v>
      </c>
      <c r="E396" s="751">
        <v>50113001</v>
      </c>
      <c r="F396" s="750" t="s">
        <v>609</v>
      </c>
      <c r="G396" s="749" t="s">
        <v>610</v>
      </c>
      <c r="H396" s="749">
        <v>185781</v>
      </c>
      <c r="I396" s="749">
        <v>185781</v>
      </c>
      <c r="J396" s="749" t="s">
        <v>1143</v>
      </c>
      <c r="K396" s="749" t="s">
        <v>1144</v>
      </c>
      <c r="L396" s="752">
        <v>136.11000000000004</v>
      </c>
      <c r="M396" s="752">
        <v>1</v>
      </c>
      <c r="N396" s="753">
        <v>136.11000000000004</v>
      </c>
    </row>
    <row r="397" spans="1:14" ht="14.45" customHeight="1" x14ac:dyDescent="0.2">
      <c r="A397" s="747" t="s">
        <v>578</v>
      </c>
      <c r="B397" s="748" t="s">
        <v>579</v>
      </c>
      <c r="C397" s="749" t="s">
        <v>597</v>
      </c>
      <c r="D397" s="750" t="s">
        <v>598</v>
      </c>
      <c r="E397" s="751">
        <v>50113001</v>
      </c>
      <c r="F397" s="750" t="s">
        <v>609</v>
      </c>
      <c r="G397" s="749" t="s">
        <v>617</v>
      </c>
      <c r="H397" s="749">
        <v>174700</v>
      </c>
      <c r="I397" s="749">
        <v>174700</v>
      </c>
      <c r="J397" s="749" t="s">
        <v>1145</v>
      </c>
      <c r="K397" s="749" t="s">
        <v>1146</v>
      </c>
      <c r="L397" s="752">
        <v>724.03000000000009</v>
      </c>
      <c r="M397" s="752">
        <v>1</v>
      </c>
      <c r="N397" s="753">
        <v>724.03000000000009</v>
      </c>
    </row>
    <row r="398" spans="1:14" ht="14.45" customHeight="1" x14ac:dyDescent="0.2">
      <c r="A398" s="747" t="s">
        <v>578</v>
      </c>
      <c r="B398" s="748" t="s">
        <v>579</v>
      </c>
      <c r="C398" s="749" t="s">
        <v>597</v>
      </c>
      <c r="D398" s="750" t="s">
        <v>598</v>
      </c>
      <c r="E398" s="751">
        <v>50113001</v>
      </c>
      <c r="F398" s="750" t="s">
        <v>609</v>
      </c>
      <c r="G398" s="749" t="s">
        <v>617</v>
      </c>
      <c r="H398" s="749">
        <v>850552</v>
      </c>
      <c r="I398" s="749">
        <v>167852</v>
      </c>
      <c r="J398" s="749" t="s">
        <v>1147</v>
      </c>
      <c r="K398" s="749" t="s">
        <v>1148</v>
      </c>
      <c r="L398" s="752">
        <v>148.97999999999999</v>
      </c>
      <c r="M398" s="752">
        <v>1</v>
      </c>
      <c r="N398" s="753">
        <v>148.97999999999999</v>
      </c>
    </row>
    <row r="399" spans="1:14" ht="14.45" customHeight="1" x14ac:dyDescent="0.2">
      <c r="A399" s="747" t="s">
        <v>578</v>
      </c>
      <c r="B399" s="748" t="s">
        <v>579</v>
      </c>
      <c r="C399" s="749" t="s">
        <v>597</v>
      </c>
      <c r="D399" s="750" t="s">
        <v>598</v>
      </c>
      <c r="E399" s="751">
        <v>50113001</v>
      </c>
      <c r="F399" s="750" t="s">
        <v>609</v>
      </c>
      <c r="G399" s="749" t="s">
        <v>610</v>
      </c>
      <c r="H399" s="749">
        <v>845240</v>
      </c>
      <c r="I399" s="749">
        <v>109799</v>
      </c>
      <c r="J399" s="749" t="s">
        <v>882</v>
      </c>
      <c r="K399" s="749" t="s">
        <v>796</v>
      </c>
      <c r="L399" s="752">
        <v>81.059999999999988</v>
      </c>
      <c r="M399" s="752">
        <v>2</v>
      </c>
      <c r="N399" s="753">
        <v>162.11999999999998</v>
      </c>
    </row>
    <row r="400" spans="1:14" ht="14.45" customHeight="1" x14ac:dyDescent="0.2">
      <c r="A400" s="747" t="s">
        <v>578</v>
      </c>
      <c r="B400" s="748" t="s">
        <v>579</v>
      </c>
      <c r="C400" s="749" t="s">
        <v>597</v>
      </c>
      <c r="D400" s="750" t="s">
        <v>598</v>
      </c>
      <c r="E400" s="751">
        <v>50113001</v>
      </c>
      <c r="F400" s="750" t="s">
        <v>609</v>
      </c>
      <c r="G400" s="749" t="s">
        <v>610</v>
      </c>
      <c r="H400" s="749">
        <v>205396</v>
      </c>
      <c r="I400" s="749">
        <v>205396</v>
      </c>
      <c r="J400" s="749" t="s">
        <v>1149</v>
      </c>
      <c r="K400" s="749" t="s">
        <v>1150</v>
      </c>
      <c r="L400" s="752">
        <v>161.86999999999998</v>
      </c>
      <c r="M400" s="752">
        <v>1</v>
      </c>
      <c r="N400" s="753">
        <v>161.86999999999998</v>
      </c>
    </row>
    <row r="401" spans="1:14" ht="14.45" customHeight="1" x14ac:dyDescent="0.2">
      <c r="A401" s="747" t="s">
        <v>578</v>
      </c>
      <c r="B401" s="748" t="s">
        <v>579</v>
      </c>
      <c r="C401" s="749" t="s">
        <v>597</v>
      </c>
      <c r="D401" s="750" t="s">
        <v>598</v>
      </c>
      <c r="E401" s="751">
        <v>50113001</v>
      </c>
      <c r="F401" s="750" t="s">
        <v>609</v>
      </c>
      <c r="G401" s="749" t="s">
        <v>617</v>
      </c>
      <c r="H401" s="749">
        <v>131934</v>
      </c>
      <c r="I401" s="749">
        <v>31934</v>
      </c>
      <c r="J401" s="749" t="s">
        <v>1151</v>
      </c>
      <c r="K401" s="749" t="s">
        <v>1152</v>
      </c>
      <c r="L401" s="752">
        <v>49.820000000000007</v>
      </c>
      <c r="M401" s="752">
        <v>2</v>
      </c>
      <c r="N401" s="753">
        <v>99.640000000000015</v>
      </c>
    </row>
    <row r="402" spans="1:14" ht="14.45" customHeight="1" x14ac:dyDescent="0.2">
      <c r="A402" s="747" t="s">
        <v>578</v>
      </c>
      <c r="B402" s="748" t="s">
        <v>579</v>
      </c>
      <c r="C402" s="749" t="s">
        <v>597</v>
      </c>
      <c r="D402" s="750" t="s">
        <v>598</v>
      </c>
      <c r="E402" s="751">
        <v>50113001</v>
      </c>
      <c r="F402" s="750" t="s">
        <v>609</v>
      </c>
      <c r="G402" s="749" t="s">
        <v>610</v>
      </c>
      <c r="H402" s="749">
        <v>840155</v>
      </c>
      <c r="I402" s="749">
        <v>0</v>
      </c>
      <c r="J402" s="749" t="s">
        <v>888</v>
      </c>
      <c r="K402" s="749" t="s">
        <v>580</v>
      </c>
      <c r="L402" s="752">
        <v>63.67</v>
      </c>
      <c r="M402" s="752">
        <v>2</v>
      </c>
      <c r="N402" s="753">
        <v>127.34</v>
      </c>
    </row>
    <row r="403" spans="1:14" ht="14.45" customHeight="1" x14ac:dyDescent="0.2">
      <c r="A403" s="747" t="s">
        <v>578</v>
      </c>
      <c r="B403" s="748" t="s">
        <v>579</v>
      </c>
      <c r="C403" s="749" t="s">
        <v>597</v>
      </c>
      <c r="D403" s="750" t="s">
        <v>598</v>
      </c>
      <c r="E403" s="751">
        <v>50113001</v>
      </c>
      <c r="F403" s="750" t="s">
        <v>609</v>
      </c>
      <c r="G403" s="749" t="s">
        <v>610</v>
      </c>
      <c r="H403" s="749">
        <v>100643</v>
      </c>
      <c r="I403" s="749">
        <v>643</v>
      </c>
      <c r="J403" s="749" t="s">
        <v>1153</v>
      </c>
      <c r="K403" s="749" t="s">
        <v>1154</v>
      </c>
      <c r="L403" s="752">
        <v>63.573333333333323</v>
      </c>
      <c r="M403" s="752">
        <v>3</v>
      </c>
      <c r="N403" s="753">
        <v>190.71999999999997</v>
      </c>
    </row>
    <row r="404" spans="1:14" ht="14.45" customHeight="1" x14ac:dyDescent="0.2">
      <c r="A404" s="747" t="s">
        <v>578</v>
      </c>
      <c r="B404" s="748" t="s">
        <v>579</v>
      </c>
      <c r="C404" s="749" t="s">
        <v>597</v>
      </c>
      <c r="D404" s="750" t="s">
        <v>598</v>
      </c>
      <c r="E404" s="751">
        <v>50113001</v>
      </c>
      <c r="F404" s="750" t="s">
        <v>609</v>
      </c>
      <c r="G404" s="749" t="s">
        <v>610</v>
      </c>
      <c r="H404" s="749">
        <v>201608</v>
      </c>
      <c r="I404" s="749">
        <v>201608</v>
      </c>
      <c r="J404" s="749" t="s">
        <v>890</v>
      </c>
      <c r="K404" s="749" t="s">
        <v>1079</v>
      </c>
      <c r="L404" s="752">
        <v>36.11</v>
      </c>
      <c r="M404" s="752">
        <v>5</v>
      </c>
      <c r="N404" s="753">
        <v>180.55</v>
      </c>
    </row>
    <row r="405" spans="1:14" ht="14.45" customHeight="1" x14ac:dyDescent="0.2">
      <c r="A405" s="747" t="s">
        <v>578</v>
      </c>
      <c r="B405" s="748" t="s">
        <v>579</v>
      </c>
      <c r="C405" s="749" t="s">
        <v>597</v>
      </c>
      <c r="D405" s="750" t="s">
        <v>598</v>
      </c>
      <c r="E405" s="751">
        <v>50113001</v>
      </c>
      <c r="F405" s="750" t="s">
        <v>609</v>
      </c>
      <c r="G405" s="749" t="s">
        <v>610</v>
      </c>
      <c r="H405" s="749">
        <v>117926</v>
      </c>
      <c r="I405" s="749">
        <v>201609</v>
      </c>
      <c r="J405" s="749" t="s">
        <v>890</v>
      </c>
      <c r="K405" s="749" t="s">
        <v>891</v>
      </c>
      <c r="L405" s="752">
        <v>41.149999999999991</v>
      </c>
      <c r="M405" s="752">
        <v>14</v>
      </c>
      <c r="N405" s="753">
        <v>576.09999999999991</v>
      </c>
    </row>
    <row r="406" spans="1:14" ht="14.45" customHeight="1" x14ac:dyDescent="0.2">
      <c r="A406" s="747" t="s">
        <v>578</v>
      </c>
      <c r="B406" s="748" t="s">
        <v>579</v>
      </c>
      <c r="C406" s="749" t="s">
        <v>597</v>
      </c>
      <c r="D406" s="750" t="s">
        <v>598</v>
      </c>
      <c r="E406" s="751">
        <v>50113001</v>
      </c>
      <c r="F406" s="750" t="s">
        <v>609</v>
      </c>
      <c r="G406" s="749" t="s">
        <v>617</v>
      </c>
      <c r="H406" s="749">
        <v>153950</v>
      </c>
      <c r="I406" s="749">
        <v>53950</v>
      </c>
      <c r="J406" s="749" t="s">
        <v>1155</v>
      </c>
      <c r="K406" s="749" t="s">
        <v>1156</v>
      </c>
      <c r="L406" s="752">
        <v>91.450000000000017</v>
      </c>
      <c r="M406" s="752">
        <v>1</v>
      </c>
      <c r="N406" s="753">
        <v>91.450000000000017</v>
      </c>
    </row>
    <row r="407" spans="1:14" ht="14.45" customHeight="1" x14ac:dyDescent="0.2">
      <c r="A407" s="747" t="s">
        <v>578</v>
      </c>
      <c r="B407" s="748" t="s">
        <v>579</v>
      </c>
      <c r="C407" s="749" t="s">
        <v>597</v>
      </c>
      <c r="D407" s="750" t="s">
        <v>598</v>
      </c>
      <c r="E407" s="751">
        <v>50113001</v>
      </c>
      <c r="F407" s="750" t="s">
        <v>609</v>
      </c>
      <c r="G407" s="749" t="s">
        <v>617</v>
      </c>
      <c r="H407" s="749">
        <v>233366</v>
      </c>
      <c r="I407" s="749">
        <v>233366</v>
      </c>
      <c r="J407" s="749" t="s">
        <v>894</v>
      </c>
      <c r="K407" s="749" t="s">
        <v>895</v>
      </c>
      <c r="L407" s="752">
        <v>45.620000000000005</v>
      </c>
      <c r="M407" s="752">
        <v>2</v>
      </c>
      <c r="N407" s="753">
        <v>91.240000000000009</v>
      </c>
    </row>
    <row r="408" spans="1:14" ht="14.45" customHeight="1" x14ac:dyDescent="0.2">
      <c r="A408" s="747" t="s">
        <v>578</v>
      </c>
      <c r="B408" s="748" t="s">
        <v>579</v>
      </c>
      <c r="C408" s="749" t="s">
        <v>597</v>
      </c>
      <c r="D408" s="750" t="s">
        <v>598</v>
      </c>
      <c r="E408" s="751">
        <v>50113001</v>
      </c>
      <c r="F408" s="750" t="s">
        <v>609</v>
      </c>
      <c r="G408" s="749" t="s">
        <v>580</v>
      </c>
      <c r="H408" s="749">
        <v>989453</v>
      </c>
      <c r="I408" s="749">
        <v>146899</v>
      </c>
      <c r="J408" s="749" t="s">
        <v>894</v>
      </c>
      <c r="K408" s="749" t="s">
        <v>895</v>
      </c>
      <c r="L408" s="752">
        <v>45.490000000000009</v>
      </c>
      <c r="M408" s="752">
        <v>1</v>
      </c>
      <c r="N408" s="753">
        <v>45.490000000000009</v>
      </c>
    </row>
    <row r="409" spans="1:14" ht="14.45" customHeight="1" x14ac:dyDescent="0.2">
      <c r="A409" s="747" t="s">
        <v>578</v>
      </c>
      <c r="B409" s="748" t="s">
        <v>579</v>
      </c>
      <c r="C409" s="749" t="s">
        <v>597</v>
      </c>
      <c r="D409" s="750" t="s">
        <v>598</v>
      </c>
      <c r="E409" s="751">
        <v>50113001</v>
      </c>
      <c r="F409" s="750" t="s">
        <v>609</v>
      </c>
      <c r="G409" s="749" t="s">
        <v>617</v>
      </c>
      <c r="H409" s="749">
        <v>149483</v>
      </c>
      <c r="I409" s="749">
        <v>149483</v>
      </c>
      <c r="J409" s="749" t="s">
        <v>1157</v>
      </c>
      <c r="K409" s="749" t="s">
        <v>1158</v>
      </c>
      <c r="L409" s="752">
        <v>138.94999999999999</v>
      </c>
      <c r="M409" s="752">
        <v>1</v>
      </c>
      <c r="N409" s="753">
        <v>138.94999999999999</v>
      </c>
    </row>
    <row r="410" spans="1:14" ht="14.45" customHeight="1" x14ac:dyDescent="0.2">
      <c r="A410" s="747" t="s">
        <v>578</v>
      </c>
      <c r="B410" s="748" t="s">
        <v>579</v>
      </c>
      <c r="C410" s="749" t="s">
        <v>597</v>
      </c>
      <c r="D410" s="750" t="s">
        <v>598</v>
      </c>
      <c r="E410" s="751">
        <v>50113008</v>
      </c>
      <c r="F410" s="750" t="s">
        <v>896</v>
      </c>
      <c r="G410" s="749"/>
      <c r="H410" s="749"/>
      <c r="I410" s="749">
        <v>230686</v>
      </c>
      <c r="J410" s="749" t="s">
        <v>899</v>
      </c>
      <c r="K410" s="749" t="s">
        <v>1159</v>
      </c>
      <c r="L410" s="752">
        <v>8610.7998046875</v>
      </c>
      <c r="M410" s="752">
        <v>2</v>
      </c>
      <c r="N410" s="753">
        <v>17221.599609375</v>
      </c>
    </row>
    <row r="411" spans="1:14" ht="14.45" customHeight="1" x14ac:dyDescent="0.2">
      <c r="A411" s="747" t="s">
        <v>578</v>
      </c>
      <c r="B411" s="748" t="s">
        <v>579</v>
      </c>
      <c r="C411" s="749" t="s">
        <v>597</v>
      </c>
      <c r="D411" s="750" t="s">
        <v>598</v>
      </c>
      <c r="E411" s="751">
        <v>50113013</v>
      </c>
      <c r="F411" s="750" t="s">
        <v>901</v>
      </c>
      <c r="G411" s="749" t="s">
        <v>610</v>
      </c>
      <c r="H411" s="749">
        <v>203097</v>
      </c>
      <c r="I411" s="749">
        <v>203097</v>
      </c>
      <c r="J411" s="749" t="s">
        <v>1160</v>
      </c>
      <c r="K411" s="749" t="s">
        <v>1161</v>
      </c>
      <c r="L411" s="752">
        <v>167.45272727272729</v>
      </c>
      <c r="M411" s="752">
        <v>11</v>
      </c>
      <c r="N411" s="753">
        <v>1841.98</v>
      </c>
    </row>
    <row r="412" spans="1:14" ht="14.45" customHeight="1" x14ac:dyDescent="0.2">
      <c r="A412" s="747" t="s">
        <v>578</v>
      </c>
      <c r="B412" s="748" t="s">
        <v>579</v>
      </c>
      <c r="C412" s="749" t="s">
        <v>597</v>
      </c>
      <c r="D412" s="750" t="s">
        <v>598</v>
      </c>
      <c r="E412" s="751">
        <v>50113013</v>
      </c>
      <c r="F412" s="750" t="s">
        <v>901</v>
      </c>
      <c r="G412" s="749" t="s">
        <v>610</v>
      </c>
      <c r="H412" s="749">
        <v>172972</v>
      </c>
      <c r="I412" s="749">
        <v>72972</v>
      </c>
      <c r="J412" s="749" t="s">
        <v>904</v>
      </c>
      <c r="K412" s="749" t="s">
        <v>905</v>
      </c>
      <c r="L412" s="752">
        <v>181.57999999999998</v>
      </c>
      <c r="M412" s="752">
        <v>13</v>
      </c>
      <c r="N412" s="753">
        <v>2360.54</v>
      </c>
    </row>
    <row r="413" spans="1:14" ht="14.45" customHeight="1" x14ac:dyDescent="0.2">
      <c r="A413" s="747" t="s">
        <v>578</v>
      </c>
      <c r="B413" s="748" t="s">
        <v>579</v>
      </c>
      <c r="C413" s="749" t="s">
        <v>597</v>
      </c>
      <c r="D413" s="750" t="s">
        <v>598</v>
      </c>
      <c r="E413" s="751">
        <v>50113013</v>
      </c>
      <c r="F413" s="750" t="s">
        <v>901</v>
      </c>
      <c r="G413" s="749" t="s">
        <v>617</v>
      </c>
      <c r="H413" s="749">
        <v>105951</v>
      </c>
      <c r="I413" s="749">
        <v>5951</v>
      </c>
      <c r="J413" s="749" t="s">
        <v>906</v>
      </c>
      <c r="K413" s="749" t="s">
        <v>907</v>
      </c>
      <c r="L413" s="752">
        <v>114.81999999999996</v>
      </c>
      <c r="M413" s="752">
        <v>1</v>
      </c>
      <c r="N413" s="753">
        <v>114.81999999999996</v>
      </c>
    </row>
    <row r="414" spans="1:14" ht="14.45" customHeight="1" x14ac:dyDescent="0.2">
      <c r="A414" s="747" t="s">
        <v>578</v>
      </c>
      <c r="B414" s="748" t="s">
        <v>579</v>
      </c>
      <c r="C414" s="749" t="s">
        <v>597</v>
      </c>
      <c r="D414" s="750" t="s">
        <v>598</v>
      </c>
      <c r="E414" s="751">
        <v>50113013</v>
      </c>
      <c r="F414" s="750" t="s">
        <v>901</v>
      </c>
      <c r="G414" s="749" t="s">
        <v>610</v>
      </c>
      <c r="H414" s="749">
        <v>201961</v>
      </c>
      <c r="I414" s="749">
        <v>201961</v>
      </c>
      <c r="J414" s="749" t="s">
        <v>908</v>
      </c>
      <c r="K414" s="749" t="s">
        <v>909</v>
      </c>
      <c r="L414" s="752">
        <v>319.64999999999998</v>
      </c>
      <c r="M414" s="752">
        <v>5</v>
      </c>
      <c r="N414" s="753">
        <v>1598.25</v>
      </c>
    </row>
    <row r="415" spans="1:14" ht="14.45" customHeight="1" x14ac:dyDescent="0.2">
      <c r="A415" s="747" t="s">
        <v>578</v>
      </c>
      <c r="B415" s="748" t="s">
        <v>579</v>
      </c>
      <c r="C415" s="749" t="s">
        <v>597</v>
      </c>
      <c r="D415" s="750" t="s">
        <v>598</v>
      </c>
      <c r="E415" s="751">
        <v>50113013</v>
      </c>
      <c r="F415" s="750" t="s">
        <v>901</v>
      </c>
      <c r="G415" s="749" t="s">
        <v>610</v>
      </c>
      <c r="H415" s="749">
        <v>136083</v>
      </c>
      <c r="I415" s="749">
        <v>136083</v>
      </c>
      <c r="J415" s="749" t="s">
        <v>910</v>
      </c>
      <c r="K415" s="749" t="s">
        <v>911</v>
      </c>
      <c r="L415" s="752">
        <v>412.82941860465087</v>
      </c>
      <c r="M415" s="752">
        <v>60.19999999999996</v>
      </c>
      <c r="N415" s="753">
        <v>24852.330999999966</v>
      </c>
    </row>
    <row r="416" spans="1:14" ht="14.45" customHeight="1" x14ac:dyDescent="0.2">
      <c r="A416" s="747" t="s">
        <v>578</v>
      </c>
      <c r="B416" s="748" t="s">
        <v>579</v>
      </c>
      <c r="C416" s="749" t="s">
        <v>597</v>
      </c>
      <c r="D416" s="750" t="s">
        <v>598</v>
      </c>
      <c r="E416" s="751">
        <v>50113013</v>
      </c>
      <c r="F416" s="750" t="s">
        <v>901</v>
      </c>
      <c r="G416" s="749" t="s">
        <v>610</v>
      </c>
      <c r="H416" s="749">
        <v>498791</v>
      </c>
      <c r="I416" s="749">
        <v>9999999</v>
      </c>
      <c r="J416" s="749" t="s">
        <v>912</v>
      </c>
      <c r="K416" s="749" t="s">
        <v>913</v>
      </c>
      <c r="L416" s="752">
        <v>1316.8649999999998</v>
      </c>
      <c r="M416" s="752">
        <v>3.160000000000001</v>
      </c>
      <c r="N416" s="753">
        <v>4161.2934000000005</v>
      </c>
    </row>
    <row r="417" spans="1:14" ht="14.45" customHeight="1" x14ac:dyDescent="0.2">
      <c r="A417" s="747" t="s">
        <v>578</v>
      </c>
      <c r="B417" s="748" t="s">
        <v>579</v>
      </c>
      <c r="C417" s="749" t="s">
        <v>597</v>
      </c>
      <c r="D417" s="750" t="s">
        <v>598</v>
      </c>
      <c r="E417" s="751">
        <v>50113013</v>
      </c>
      <c r="F417" s="750" t="s">
        <v>901</v>
      </c>
      <c r="G417" s="749" t="s">
        <v>580</v>
      </c>
      <c r="H417" s="749">
        <v>183817</v>
      </c>
      <c r="I417" s="749">
        <v>183817</v>
      </c>
      <c r="J417" s="749" t="s">
        <v>1162</v>
      </c>
      <c r="K417" s="749" t="s">
        <v>921</v>
      </c>
      <c r="L417" s="752">
        <v>2128.23</v>
      </c>
      <c r="M417" s="752">
        <v>1.5</v>
      </c>
      <c r="N417" s="753">
        <v>3192.3450000000003</v>
      </c>
    </row>
    <row r="418" spans="1:14" ht="14.45" customHeight="1" x14ac:dyDescent="0.2">
      <c r="A418" s="747" t="s">
        <v>578</v>
      </c>
      <c r="B418" s="748" t="s">
        <v>579</v>
      </c>
      <c r="C418" s="749" t="s">
        <v>597</v>
      </c>
      <c r="D418" s="750" t="s">
        <v>598</v>
      </c>
      <c r="E418" s="751">
        <v>50113013</v>
      </c>
      <c r="F418" s="750" t="s">
        <v>901</v>
      </c>
      <c r="G418" s="749" t="s">
        <v>580</v>
      </c>
      <c r="H418" s="749">
        <v>138422</v>
      </c>
      <c r="I418" s="749">
        <v>138422</v>
      </c>
      <c r="J418" s="749" t="s">
        <v>922</v>
      </c>
      <c r="K418" s="749" t="s">
        <v>923</v>
      </c>
      <c r="L418" s="752">
        <v>34.489999999999995</v>
      </c>
      <c r="M418" s="752">
        <v>14</v>
      </c>
      <c r="N418" s="753">
        <v>482.85999999999996</v>
      </c>
    </row>
    <row r="419" spans="1:14" ht="14.45" customHeight="1" x14ac:dyDescent="0.2">
      <c r="A419" s="747" t="s">
        <v>578</v>
      </c>
      <c r="B419" s="748" t="s">
        <v>579</v>
      </c>
      <c r="C419" s="749" t="s">
        <v>597</v>
      </c>
      <c r="D419" s="750" t="s">
        <v>598</v>
      </c>
      <c r="E419" s="751">
        <v>50113013</v>
      </c>
      <c r="F419" s="750" t="s">
        <v>901</v>
      </c>
      <c r="G419" s="749" t="s">
        <v>610</v>
      </c>
      <c r="H419" s="749">
        <v>108606</v>
      </c>
      <c r="I419" s="749">
        <v>108606</v>
      </c>
      <c r="J419" s="749" t="s">
        <v>924</v>
      </c>
      <c r="K419" s="749" t="s">
        <v>660</v>
      </c>
      <c r="L419" s="752">
        <v>73.534999999999997</v>
      </c>
      <c r="M419" s="752">
        <v>4</v>
      </c>
      <c r="N419" s="753">
        <v>294.14</v>
      </c>
    </row>
    <row r="420" spans="1:14" ht="14.45" customHeight="1" x14ac:dyDescent="0.2">
      <c r="A420" s="747" t="s">
        <v>578</v>
      </c>
      <c r="B420" s="748" t="s">
        <v>579</v>
      </c>
      <c r="C420" s="749" t="s">
        <v>597</v>
      </c>
      <c r="D420" s="750" t="s">
        <v>598</v>
      </c>
      <c r="E420" s="751">
        <v>50113013</v>
      </c>
      <c r="F420" s="750" t="s">
        <v>901</v>
      </c>
      <c r="G420" s="749" t="s">
        <v>610</v>
      </c>
      <c r="H420" s="749">
        <v>162187</v>
      </c>
      <c r="I420" s="749">
        <v>162187</v>
      </c>
      <c r="J420" s="749" t="s">
        <v>926</v>
      </c>
      <c r="K420" s="749" t="s">
        <v>927</v>
      </c>
      <c r="L420" s="752">
        <v>670.99999999999989</v>
      </c>
      <c r="M420" s="752">
        <v>1.6</v>
      </c>
      <c r="N420" s="753">
        <v>1073.5999999999999</v>
      </c>
    </row>
    <row r="421" spans="1:14" ht="14.45" customHeight="1" x14ac:dyDescent="0.2">
      <c r="A421" s="747" t="s">
        <v>578</v>
      </c>
      <c r="B421" s="748" t="s">
        <v>579</v>
      </c>
      <c r="C421" s="749" t="s">
        <v>597</v>
      </c>
      <c r="D421" s="750" t="s">
        <v>598</v>
      </c>
      <c r="E421" s="751">
        <v>50113013</v>
      </c>
      <c r="F421" s="750" t="s">
        <v>901</v>
      </c>
      <c r="G421" s="749" t="s">
        <v>617</v>
      </c>
      <c r="H421" s="749">
        <v>849655</v>
      </c>
      <c r="I421" s="749">
        <v>129836</v>
      </c>
      <c r="J421" s="749" t="s">
        <v>928</v>
      </c>
      <c r="K421" s="749" t="s">
        <v>929</v>
      </c>
      <c r="L421" s="752">
        <v>265.43846153846152</v>
      </c>
      <c r="M421" s="752">
        <v>14.299999999999994</v>
      </c>
      <c r="N421" s="753">
        <v>3795.7699999999982</v>
      </c>
    </row>
    <row r="422" spans="1:14" ht="14.45" customHeight="1" x14ac:dyDescent="0.2">
      <c r="A422" s="747" t="s">
        <v>578</v>
      </c>
      <c r="B422" s="748" t="s">
        <v>579</v>
      </c>
      <c r="C422" s="749" t="s">
        <v>597</v>
      </c>
      <c r="D422" s="750" t="s">
        <v>598</v>
      </c>
      <c r="E422" s="751">
        <v>50113013</v>
      </c>
      <c r="F422" s="750" t="s">
        <v>901</v>
      </c>
      <c r="G422" s="749" t="s">
        <v>617</v>
      </c>
      <c r="H422" s="749">
        <v>849887</v>
      </c>
      <c r="I422" s="749">
        <v>129834</v>
      </c>
      <c r="J422" s="749" t="s">
        <v>930</v>
      </c>
      <c r="K422" s="749" t="s">
        <v>580</v>
      </c>
      <c r="L422" s="752">
        <v>150.69999999999996</v>
      </c>
      <c r="M422" s="752">
        <v>1.2000000000000002</v>
      </c>
      <c r="N422" s="753">
        <v>180.83999999999997</v>
      </c>
    </row>
    <row r="423" spans="1:14" ht="14.45" customHeight="1" x14ac:dyDescent="0.2">
      <c r="A423" s="747" t="s">
        <v>578</v>
      </c>
      <c r="B423" s="748" t="s">
        <v>579</v>
      </c>
      <c r="C423" s="749" t="s">
        <v>597</v>
      </c>
      <c r="D423" s="750" t="s">
        <v>598</v>
      </c>
      <c r="E423" s="751">
        <v>50113013</v>
      </c>
      <c r="F423" s="750" t="s">
        <v>901</v>
      </c>
      <c r="G423" s="749" t="s">
        <v>610</v>
      </c>
      <c r="H423" s="749">
        <v>844576</v>
      </c>
      <c r="I423" s="749">
        <v>100339</v>
      </c>
      <c r="J423" s="749" t="s">
        <v>931</v>
      </c>
      <c r="K423" s="749" t="s">
        <v>932</v>
      </c>
      <c r="L423" s="752">
        <v>97.569999999999979</v>
      </c>
      <c r="M423" s="752">
        <v>10</v>
      </c>
      <c r="N423" s="753">
        <v>975.69999999999982</v>
      </c>
    </row>
    <row r="424" spans="1:14" ht="14.45" customHeight="1" x14ac:dyDescent="0.2">
      <c r="A424" s="747" t="s">
        <v>578</v>
      </c>
      <c r="B424" s="748" t="s">
        <v>579</v>
      </c>
      <c r="C424" s="749" t="s">
        <v>597</v>
      </c>
      <c r="D424" s="750" t="s">
        <v>598</v>
      </c>
      <c r="E424" s="751">
        <v>50113013</v>
      </c>
      <c r="F424" s="750" t="s">
        <v>901</v>
      </c>
      <c r="G424" s="749" t="s">
        <v>610</v>
      </c>
      <c r="H424" s="749">
        <v>102427</v>
      </c>
      <c r="I424" s="749">
        <v>2427</v>
      </c>
      <c r="J424" s="749" t="s">
        <v>1163</v>
      </c>
      <c r="K424" s="749" t="s">
        <v>1164</v>
      </c>
      <c r="L424" s="752">
        <v>88.424999999999997</v>
      </c>
      <c r="M424" s="752">
        <v>2</v>
      </c>
      <c r="N424" s="753">
        <v>176.85</v>
      </c>
    </row>
    <row r="425" spans="1:14" ht="14.45" customHeight="1" x14ac:dyDescent="0.2">
      <c r="A425" s="747" t="s">
        <v>578</v>
      </c>
      <c r="B425" s="748" t="s">
        <v>579</v>
      </c>
      <c r="C425" s="749" t="s">
        <v>597</v>
      </c>
      <c r="D425" s="750" t="s">
        <v>598</v>
      </c>
      <c r="E425" s="751">
        <v>50113013</v>
      </c>
      <c r="F425" s="750" t="s">
        <v>901</v>
      </c>
      <c r="G425" s="749" t="s">
        <v>610</v>
      </c>
      <c r="H425" s="749">
        <v>101066</v>
      </c>
      <c r="I425" s="749">
        <v>1066</v>
      </c>
      <c r="J425" s="749" t="s">
        <v>933</v>
      </c>
      <c r="K425" s="749" t="s">
        <v>934</v>
      </c>
      <c r="L425" s="752">
        <v>57.419999999999995</v>
      </c>
      <c r="M425" s="752">
        <v>6</v>
      </c>
      <c r="N425" s="753">
        <v>344.52</v>
      </c>
    </row>
    <row r="426" spans="1:14" ht="14.45" customHeight="1" x14ac:dyDescent="0.2">
      <c r="A426" s="747" t="s">
        <v>578</v>
      </c>
      <c r="B426" s="748" t="s">
        <v>579</v>
      </c>
      <c r="C426" s="749" t="s">
        <v>597</v>
      </c>
      <c r="D426" s="750" t="s">
        <v>598</v>
      </c>
      <c r="E426" s="751">
        <v>50113013</v>
      </c>
      <c r="F426" s="750" t="s">
        <v>901</v>
      </c>
      <c r="G426" s="749" t="s">
        <v>610</v>
      </c>
      <c r="H426" s="749">
        <v>207280</v>
      </c>
      <c r="I426" s="749">
        <v>207280</v>
      </c>
      <c r="J426" s="749" t="s">
        <v>1165</v>
      </c>
      <c r="K426" s="749" t="s">
        <v>640</v>
      </c>
      <c r="L426" s="752">
        <v>129.91999999999999</v>
      </c>
      <c r="M426" s="752">
        <v>2</v>
      </c>
      <c r="N426" s="753">
        <v>259.83999999999997</v>
      </c>
    </row>
    <row r="427" spans="1:14" ht="14.45" customHeight="1" x14ac:dyDescent="0.2">
      <c r="A427" s="747" t="s">
        <v>578</v>
      </c>
      <c r="B427" s="748" t="s">
        <v>579</v>
      </c>
      <c r="C427" s="749" t="s">
        <v>597</v>
      </c>
      <c r="D427" s="750" t="s">
        <v>598</v>
      </c>
      <c r="E427" s="751">
        <v>50113013</v>
      </c>
      <c r="F427" s="750" t="s">
        <v>901</v>
      </c>
      <c r="G427" s="749" t="s">
        <v>610</v>
      </c>
      <c r="H427" s="749">
        <v>847476</v>
      </c>
      <c r="I427" s="749">
        <v>112782</v>
      </c>
      <c r="J427" s="749" t="s">
        <v>1166</v>
      </c>
      <c r="K427" s="749" t="s">
        <v>1167</v>
      </c>
      <c r="L427" s="752">
        <v>688.43999999999994</v>
      </c>
      <c r="M427" s="752">
        <v>0.35</v>
      </c>
      <c r="N427" s="753">
        <v>240.95399999999995</v>
      </c>
    </row>
    <row r="428" spans="1:14" ht="14.45" customHeight="1" x14ac:dyDescent="0.2">
      <c r="A428" s="747" t="s">
        <v>578</v>
      </c>
      <c r="B428" s="748" t="s">
        <v>579</v>
      </c>
      <c r="C428" s="749" t="s">
        <v>597</v>
      </c>
      <c r="D428" s="750" t="s">
        <v>598</v>
      </c>
      <c r="E428" s="751">
        <v>50113013</v>
      </c>
      <c r="F428" s="750" t="s">
        <v>901</v>
      </c>
      <c r="G428" s="749" t="s">
        <v>610</v>
      </c>
      <c r="H428" s="749">
        <v>155636</v>
      </c>
      <c r="I428" s="749">
        <v>55636</v>
      </c>
      <c r="J428" s="749" t="s">
        <v>1168</v>
      </c>
      <c r="K428" s="749" t="s">
        <v>1169</v>
      </c>
      <c r="L428" s="752">
        <v>52.67</v>
      </c>
      <c r="M428" s="752">
        <v>4</v>
      </c>
      <c r="N428" s="753">
        <v>210.68</v>
      </c>
    </row>
    <row r="429" spans="1:14" ht="14.45" customHeight="1" x14ac:dyDescent="0.2">
      <c r="A429" s="747" t="s">
        <v>578</v>
      </c>
      <c r="B429" s="748" t="s">
        <v>579</v>
      </c>
      <c r="C429" s="749" t="s">
        <v>597</v>
      </c>
      <c r="D429" s="750" t="s">
        <v>598</v>
      </c>
      <c r="E429" s="751">
        <v>50113013</v>
      </c>
      <c r="F429" s="750" t="s">
        <v>901</v>
      </c>
      <c r="G429" s="749" t="s">
        <v>610</v>
      </c>
      <c r="H429" s="749">
        <v>101076</v>
      </c>
      <c r="I429" s="749">
        <v>1076</v>
      </c>
      <c r="J429" s="749" t="s">
        <v>940</v>
      </c>
      <c r="K429" s="749" t="s">
        <v>823</v>
      </c>
      <c r="L429" s="752">
        <v>78.430000000000007</v>
      </c>
      <c r="M429" s="752">
        <v>2</v>
      </c>
      <c r="N429" s="753">
        <v>156.86000000000001</v>
      </c>
    </row>
    <row r="430" spans="1:14" ht="14.45" customHeight="1" x14ac:dyDescent="0.2">
      <c r="A430" s="747" t="s">
        <v>578</v>
      </c>
      <c r="B430" s="748" t="s">
        <v>579</v>
      </c>
      <c r="C430" s="749" t="s">
        <v>597</v>
      </c>
      <c r="D430" s="750" t="s">
        <v>598</v>
      </c>
      <c r="E430" s="751">
        <v>50113013</v>
      </c>
      <c r="F430" s="750" t="s">
        <v>901</v>
      </c>
      <c r="G430" s="749" t="s">
        <v>610</v>
      </c>
      <c r="H430" s="749">
        <v>101077</v>
      </c>
      <c r="I430" s="749">
        <v>1077</v>
      </c>
      <c r="J430" s="749" t="s">
        <v>1170</v>
      </c>
      <c r="K430" s="749" t="s">
        <v>823</v>
      </c>
      <c r="L430" s="752">
        <v>59.600000000000009</v>
      </c>
      <c r="M430" s="752">
        <v>2</v>
      </c>
      <c r="N430" s="753">
        <v>119.20000000000002</v>
      </c>
    </row>
    <row r="431" spans="1:14" ht="14.45" customHeight="1" x14ac:dyDescent="0.2">
      <c r="A431" s="747" t="s">
        <v>578</v>
      </c>
      <c r="B431" s="748" t="s">
        <v>579</v>
      </c>
      <c r="C431" s="749" t="s">
        <v>597</v>
      </c>
      <c r="D431" s="750" t="s">
        <v>598</v>
      </c>
      <c r="E431" s="751">
        <v>50113013</v>
      </c>
      <c r="F431" s="750" t="s">
        <v>901</v>
      </c>
      <c r="G431" s="749" t="s">
        <v>610</v>
      </c>
      <c r="H431" s="749">
        <v>192359</v>
      </c>
      <c r="I431" s="749">
        <v>92359</v>
      </c>
      <c r="J431" s="749" t="s">
        <v>941</v>
      </c>
      <c r="K431" s="749" t="s">
        <v>942</v>
      </c>
      <c r="L431" s="752">
        <v>43.929841269841269</v>
      </c>
      <c r="M431" s="752">
        <v>126</v>
      </c>
      <c r="N431" s="753">
        <v>5535.16</v>
      </c>
    </row>
    <row r="432" spans="1:14" ht="14.45" customHeight="1" x14ac:dyDescent="0.2">
      <c r="A432" s="747" t="s">
        <v>578</v>
      </c>
      <c r="B432" s="748" t="s">
        <v>579</v>
      </c>
      <c r="C432" s="749" t="s">
        <v>597</v>
      </c>
      <c r="D432" s="750" t="s">
        <v>598</v>
      </c>
      <c r="E432" s="751">
        <v>50113013</v>
      </c>
      <c r="F432" s="750" t="s">
        <v>901</v>
      </c>
      <c r="G432" s="749" t="s">
        <v>610</v>
      </c>
      <c r="H432" s="749">
        <v>116600</v>
      </c>
      <c r="I432" s="749">
        <v>16600</v>
      </c>
      <c r="J432" s="749" t="s">
        <v>951</v>
      </c>
      <c r="K432" s="749" t="s">
        <v>953</v>
      </c>
      <c r="L432" s="752">
        <v>38.756024765158074</v>
      </c>
      <c r="M432" s="752">
        <v>1171.0000000000002</v>
      </c>
      <c r="N432" s="753">
        <v>45383.305000000109</v>
      </c>
    </row>
    <row r="433" spans="1:14" ht="14.45" customHeight="1" x14ac:dyDescent="0.2">
      <c r="A433" s="747" t="s">
        <v>578</v>
      </c>
      <c r="B433" s="748" t="s">
        <v>579</v>
      </c>
      <c r="C433" s="749" t="s">
        <v>597</v>
      </c>
      <c r="D433" s="750" t="s">
        <v>598</v>
      </c>
      <c r="E433" s="751">
        <v>50113013</v>
      </c>
      <c r="F433" s="750" t="s">
        <v>901</v>
      </c>
      <c r="G433" s="749" t="s">
        <v>610</v>
      </c>
      <c r="H433" s="749">
        <v>117149</v>
      </c>
      <c r="I433" s="749">
        <v>17149</v>
      </c>
      <c r="J433" s="749" t="s">
        <v>951</v>
      </c>
      <c r="K433" s="749" t="s">
        <v>952</v>
      </c>
      <c r="L433" s="752">
        <v>163.232</v>
      </c>
      <c r="M433" s="752">
        <v>25</v>
      </c>
      <c r="N433" s="753">
        <v>4080.7999999999997</v>
      </c>
    </row>
    <row r="434" spans="1:14" ht="14.45" customHeight="1" x14ac:dyDescent="0.2">
      <c r="A434" s="747" t="s">
        <v>578</v>
      </c>
      <c r="B434" s="748" t="s">
        <v>579</v>
      </c>
      <c r="C434" s="749" t="s">
        <v>597</v>
      </c>
      <c r="D434" s="750" t="s">
        <v>598</v>
      </c>
      <c r="E434" s="751">
        <v>50113013</v>
      </c>
      <c r="F434" s="750" t="s">
        <v>901</v>
      </c>
      <c r="G434" s="749" t="s">
        <v>617</v>
      </c>
      <c r="H434" s="749">
        <v>166265</v>
      </c>
      <c r="I434" s="749">
        <v>166265</v>
      </c>
      <c r="J434" s="749" t="s">
        <v>1171</v>
      </c>
      <c r="K434" s="749" t="s">
        <v>1172</v>
      </c>
      <c r="L434" s="752">
        <v>33.39</v>
      </c>
      <c r="M434" s="752">
        <v>2</v>
      </c>
      <c r="N434" s="753">
        <v>66.78</v>
      </c>
    </row>
    <row r="435" spans="1:14" ht="14.45" customHeight="1" x14ac:dyDescent="0.2">
      <c r="A435" s="747" t="s">
        <v>578</v>
      </c>
      <c r="B435" s="748" t="s">
        <v>579</v>
      </c>
      <c r="C435" s="749" t="s">
        <v>600</v>
      </c>
      <c r="D435" s="750" t="s">
        <v>601</v>
      </c>
      <c r="E435" s="751">
        <v>50113001</v>
      </c>
      <c r="F435" s="750" t="s">
        <v>609</v>
      </c>
      <c r="G435" s="749" t="s">
        <v>610</v>
      </c>
      <c r="H435" s="749">
        <v>167547</v>
      </c>
      <c r="I435" s="749">
        <v>67547</v>
      </c>
      <c r="J435" s="749" t="s">
        <v>624</v>
      </c>
      <c r="K435" s="749" t="s">
        <v>625</v>
      </c>
      <c r="L435" s="752">
        <v>47.08</v>
      </c>
      <c r="M435" s="752">
        <v>1</v>
      </c>
      <c r="N435" s="753">
        <v>47.08</v>
      </c>
    </row>
    <row r="436" spans="1:14" ht="14.45" customHeight="1" x14ac:dyDescent="0.2">
      <c r="A436" s="747" t="s">
        <v>578</v>
      </c>
      <c r="B436" s="748" t="s">
        <v>579</v>
      </c>
      <c r="C436" s="749" t="s">
        <v>600</v>
      </c>
      <c r="D436" s="750" t="s">
        <v>601</v>
      </c>
      <c r="E436" s="751">
        <v>50113001</v>
      </c>
      <c r="F436" s="750" t="s">
        <v>609</v>
      </c>
      <c r="G436" s="749" t="s">
        <v>610</v>
      </c>
      <c r="H436" s="749">
        <v>207342</v>
      </c>
      <c r="I436" s="749">
        <v>9999999</v>
      </c>
      <c r="J436" s="749" t="s">
        <v>1173</v>
      </c>
      <c r="K436" s="749" t="s">
        <v>1174</v>
      </c>
      <c r="L436" s="752">
        <v>16906.45</v>
      </c>
      <c r="M436" s="752">
        <v>1.6</v>
      </c>
      <c r="N436" s="753">
        <v>27050.320000000003</v>
      </c>
    </row>
    <row r="437" spans="1:14" ht="14.45" customHeight="1" x14ac:dyDescent="0.2">
      <c r="A437" s="747" t="s">
        <v>578</v>
      </c>
      <c r="B437" s="748" t="s">
        <v>579</v>
      </c>
      <c r="C437" s="749" t="s">
        <v>600</v>
      </c>
      <c r="D437" s="750" t="s">
        <v>601</v>
      </c>
      <c r="E437" s="751">
        <v>50113001</v>
      </c>
      <c r="F437" s="750" t="s">
        <v>609</v>
      </c>
      <c r="G437" s="749" t="s">
        <v>610</v>
      </c>
      <c r="H437" s="749">
        <v>221563</v>
      </c>
      <c r="I437" s="749">
        <v>221563</v>
      </c>
      <c r="J437" s="749" t="s">
        <v>1175</v>
      </c>
      <c r="K437" s="749" t="s">
        <v>1174</v>
      </c>
      <c r="L437" s="752">
        <v>16790.272790697676</v>
      </c>
      <c r="M437" s="752">
        <v>8.6</v>
      </c>
      <c r="N437" s="753">
        <v>144396.34600000002</v>
      </c>
    </row>
    <row r="438" spans="1:14" ht="14.45" customHeight="1" x14ac:dyDescent="0.2">
      <c r="A438" s="747" t="s">
        <v>578</v>
      </c>
      <c r="B438" s="748" t="s">
        <v>579</v>
      </c>
      <c r="C438" s="749" t="s">
        <v>600</v>
      </c>
      <c r="D438" s="750" t="s">
        <v>601</v>
      </c>
      <c r="E438" s="751">
        <v>50113001</v>
      </c>
      <c r="F438" s="750" t="s">
        <v>609</v>
      </c>
      <c r="G438" s="749" t="s">
        <v>610</v>
      </c>
      <c r="H438" s="749">
        <v>162320</v>
      </c>
      <c r="I438" s="749">
        <v>62320</v>
      </c>
      <c r="J438" s="749" t="s">
        <v>1176</v>
      </c>
      <c r="K438" s="749" t="s">
        <v>1177</v>
      </c>
      <c r="L438" s="752">
        <v>75.959999999999994</v>
      </c>
      <c r="M438" s="752">
        <v>1</v>
      </c>
      <c r="N438" s="753">
        <v>75.959999999999994</v>
      </c>
    </row>
    <row r="439" spans="1:14" ht="14.45" customHeight="1" x14ac:dyDescent="0.2">
      <c r="A439" s="747" t="s">
        <v>578</v>
      </c>
      <c r="B439" s="748" t="s">
        <v>579</v>
      </c>
      <c r="C439" s="749" t="s">
        <v>600</v>
      </c>
      <c r="D439" s="750" t="s">
        <v>601</v>
      </c>
      <c r="E439" s="751">
        <v>50113001</v>
      </c>
      <c r="F439" s="750" t="s">
        <v>609</v>
      </c>
      <c r="G439" s="749" t="s">
        <v>610</v>
      </c>
      <c r="H439" s="749">
        <v>162316</v>
      </c>
      <c r="I439" s="749">
        <v>62316</v>
      </c>
      <c r="J439" s="749" t="s">
        <v>1178</v>
      </c>
      <c r="K439" s="749" t="s">
        <v>1179</v>
      </c>
      <c r="L439" s="752">
        <v>152.60999999999999</v>
      </c>
      <c r="M439" s="752">
        <v>2</v>
      </c>
      <c r="N439" s="753">
        <v>305.21999999999997</v>
      </c>
    </row>
    <row r="440" spans="1:14" ht="14.45" customHeight="1" x14ac:dyDescent="0.2">
      <c r="A440" s="747" t="s">
        <v>578</v>
      </c>
      <c r="B440" s="748" t="s">
        <v>579</v>
      </c>
      <c r="C440" s="749" t="s">
        <v>600</v>
      </c>
      <c r="D440" s="750" t="s">
        <v>601</v>
      </c>
      <c r="E440" s="751">
        <v>50113001</v>
      </c>
      <c r="F440" s="750" t="s">
        <v>609</v>
      </c>
      <c r="G440" s="749" t="s">
        <v>610</v>
      </c>
      <c r="H440" s="749">
        <v>212884</v>
      </c>
      <c r="I440" s="749">
        <v>212884</v>
      </c>
      <c r="J440" s="749" t="s">
        <v>1180</v>
      </c>
      <c r="K440" s="749" t="s">
        <v>1181</v>
      </c>
      <c r="L440" s="752">
        <v>47.12</v>
      </c>
      <c r="M440" s="752">
        <v>10</v>
      </c>
      <c r="N440" s="753">
        <v>471.2</v>
      </c>
    </row>
    <row r="441" spans="1:14" ht="14.45" customHeight="1" x14ac:dyDescent="0.2">
      <c r="A441" s="747" t="s">
        <v>578</v>
      </c>
      <c r="B441" s="748" t="s">
        <v>579</v>
      </c>
      <c r="C441" s="749" t="s">
        <v>600</v>
      </c>
      <c r="D441" s="750" t="s">
        <v>601</v>
      </c>
      <c r="E441" s="751">
        <v>50113001</v>
      </c>
      <c r="F441" s="750" t="s">
        <v>609</v>
      </c>
      <c r="G441" s="749" t="s">
        <v>617</v>
      </c>
      <c r="H441" s="749">
        <v>190044</v>
      </c>
      <c r="I441" s="749">
        <v>90044</v>
      </c>
      <c r="J441" s="749" t="s">
        <v>673</v>
      </c>
      <c r="K441" s="749" t="s">
        <v>674</v>
      </c>
      <c r="L441" s="752">
        <v>28.628333333333334</v>
      </c>
      <c r="M441" s="752">
        <v>60</v>
      </c>
      <c r="N441" s="753">
        <v>1717.7</v>
      </c>
    </row>
    <row r="442" spans="1:14" ht="14.45" customHeight="1" x14ac:dyDescent="0.2">
      <c r="A442" s="747" t="s">
        <v>578</v>
      </c>
      <c r="B442" s="748" t="s">
        <v>579</v>
      </c>
      <c r="C442" s="749" t="s">
        <v>600</v>
      </c>
      <c r="D442" s="750" t="s">
        <v>601</v>
      </c>
      <c r="E442" s="751">
        <v>50113001</v>
      </c>
      <c r="F442" s="750" t="s">
        <v>609</v>
      </c>
      <c r="G442" s="749" t="s">
        <v>610</v>
      </c>
      <c r="H442" s="749">
        <v>154539</v>
      </c>
      <c r="I442" s="749">
        <v>54539</v>
      </c>
      <c r="J442" s="749" t="s">
        <v>694</v>
      </c>
      <c r="K442" s="749" t="s">
        <v>695</v>
      </c>
      <c r="L442" s="752">
        <v>60.21</v>
      </c>
      <c r="M442" s="752">
        <v>3</v>
      </c>
      <c r="N442" s="753">
        <v>180.63</v>
      </c>
    </row>
    <row r="443" spans="1:14" ht="14.45" customHeight="1" x14ac:dyDescent="0.2">
      <c r="A443" s="747" t="s">
        <v>578</v>
      </c>
      <c r="B443" s="748" t="s">
        <v>579</v>
      </c>
      <c r="C443" s="749" t="s">
        <v>600</v>
      </c>
      <c r="D443" s="750" t="s">
        <v>601</v>
      </c>
      <c r="E443" s="751">
        <v>50113001</v>
      </c>
      <c r="F443" s="750" t="s">
        <v>609</v>
      </c>
      <c r="G443" s="749" t="s">
        <v>610</v>
      </c>
      <c r="H443" s="749">
        <v>229191</v>
      </c>
      <c r="I443" s="749">
        <v>229191</v>
      </c>
      <c r="J443" s="749" t="s">
        <v>711</v>
      </c>
      <c r="K443" s="749" t="s">
        <v>712</v>
      </c>
      <c r="L443" s="752">
        <v>141.21</v>
      </c>
      <c r="M443" s="752">
        <v>1</v>
      </c>
      <c r="N443" s="753">
        <v>141.21</v>
      </c>
    </row>
    <row r="444" spans="1:14" ht="14.45" customHeight="1" x14ac:dyDescent="0.2">
      <c r="A444" s="747" t="s">
        <v>578</v>
      </c>
      <c r="B444" s="748" t="s">
        <v>579</v>
      </c>
      <c r="C444" s="749" t="s">
        <v>600</v>
      </c>
      <c r="D444" s="750" t="s">
        <v>601</v>
      </c>
      <c r="E444" s="751">
        <v>50113001</v>
      </c>
      <c r="F444" s="750" t="s">
        <v>609</v>
      </c>
      <c r="G444" s="749" t="s">
        <v>610</v>
      </c>
      <c r="H444" s="749">
        <v>100858</v>
      </c>
      <c r="I444" s="749">
        <v>858</v>
      </c>
      <c r="J444" s="749" t="s">
        <v>1182</v>
      </c>
      <c r="K444" s="749" t="s">
        <v>1183</v>
      </c>
      <c r="L444" s="752">
        <v>40.989999999999995</v>
      </c>
      <c r="M444" s="752">
        <v>1</v>
      </c>
      <c r="N444" s="753">
        <v>40.989999999999995</v>
      </c>
    </row>
    <row r="445" spans="1:14" ht="14.45" customHeight="1" x14ac:dyDescent="0.2">
      <c r="A445" s="747" t="s">
        <v>578</v>
      </c>
      <c r="B445" s="748" t="s">
        <v>579</v>
      </c>
      <c r="C445" s="749" t="s">
        <v>600</v>
      </c>
      <c r="D445" s="750" t="s">
        <v>601</v>
      </c>
      <c r="E445" s="751">
        <v>50113001</v>
      </c>
      <c r="F445" s="750" t="s">
        <v>609</v>
      </c>
      <c r="G445" s="749" t="s">
        <v>610</v>
      </c>
      <c r="H445" s="749">
        <v>51366</v>
      </c>
      <c r="I445" s="749">
        <v>51366</v>
      </c>
      <c r="J445" s="749" t="s">
        <v>753</v>
      </c>
      <c r="K445" s="749" t="s">
        <v>754</v>
      </c>
      <c r="L445" s="752">
        <v>171.6</v>
      </c>
      <c r="M445" s="752">
        <v>6</v>
      </c>
      <c r="N445" s="753">
        <v>1029.5999999999999</v>
      </c>
    </row>
    <row r="446" spans="1:14" ht="14.45" customHeight="1" x14ac:dyDescent="0.2">
      <c r="A446" s="747" t="s">
        <v>578</v>
      </c>
      <c r="B446" s="748" t="s">
        <v>579</v>
      </c>
      <c r="C446" s="749" t="s">
        <v>600</v>
      </c>
      <c r="D446" s="750" t="s">
        <v>601</v>
      </c>
      <c r="E446" s="751">
        <v>50113001</v>
      </c>
      <c r="F446" s="750" t="s">
        <v>609</v>
      </c>
      <c r="G446" s="749" t="s">
        <v>610</v>
      </c>
      <c r="H446" s="749">
        <v>841544</v>
      </c>
      <c r="I446" s="749">
        <v>0</v>
      </c>
      <c r="J446" s="749" t="s">
        <v>1184</v>
      </c>
      <c r="K446" s="749" t="s">
        <v>580</v>
      </c>
      <c r="L446" s="752">
        <v>101.66662193449766</v>
      </c>
      <c r="M446" s="752">
        <v>3</v>
      </c>
      <c r="N446" s="753">
        <v>304.99986580349298</v>
      </c>
    </row>
    <row r="447" spans="1:14" ht="14.45" customHeight="1" x14ac:dyDescent="0.2">
      <c r="A447" s="747" t="s">
        <v>578</v>
      </c>
      <c r="B447" s="748" t="s">
        <v>579</v>
      </c>
      <c r="C447" s="749" t="s">
        <v>600</v>
      </c>
      <c r="D447" s="750" t="s">
        <v>601</v>
      </c>
      <c r="E447" s="751">
        <v>50113001</v>
      </c>
      <c r="F447" s="750" t="s">
        <v>609</v>
      </c>
      <c r="G447" s="749" t="s">
        <v>610</v>
      </c>
      <c r="H447" s="749">
        <v>237330</v>
      </c>
      <c r="I447" s="749">
        <v>237330</v>
      </c>
      <c r="J447" s="749" t="s">
        <v>1185</v>
      </c>
      <c r="K447" s="749" t="s">
        <v>1186</v>
      </c>
      <c r="L447" s="752">
        <v>113.05999999999996</v>
      </c>
      <c r="M447" s="752">
        <v>3</v>
      </c>
      <c r="N447" s="753">
        <v>339.17999999999989</v>
      </c>
    </row>
    <row r="448" spans="1:14" ht="14.45" customHeight="1" x14ac:dyDescent="0.2">
      <c r="A448" s="747" t="s">
        <v>578</v>
      </c>
      <c r="B448" s="748" t="s">
        <v>579</v>
      </c>
      <c r="C448" s="749" t="s">
        <v>600</v>
      </c>
      <c r="D448" s="750" t="s">
        <v>601</v>
      </c>
      <c r="E448" s="751">
        <v>50113001</v>
      </c>
      <c r="F448" s="750" t="s">
        <v>609</v>
      </c>
      <c r="G448" s="749" t="s">
        <v>610</v>
      </c>
      <c r="H448" s="749">
        <v>100499</v>
      </c>
      <c r="I448" s="749">
        <v>499</v>
      </c>
      <c r="J448" s="749" t="s">
        <v>1185</v>
      </c>
      <c r="K448" s="749" t="s">
        <v>1186</v>
      </c>
      <c r="L448" s="752">
        <v>113.09</v>
      </c>
      <c r="M448" s="752">
        <v>2</v>
      </c>
      <c r="N448" s="753">
        <v>226.18</v>
      </c>
    </row>
    <row r="449" spans="1:14" ht="14.45" customHeight="1" x14ac:dyDescent="0.2">
      <c r="A449" s="747" t="s">
        <v>578</v>
      </c>
      <c r="B449" s="748" t="s">
        <v>579</v>
      </c>
      <c r="C449" s="749" t="s">
        <v>600</v>
      </c>
      <c r="D449" s="750" t="s">
        <v>601</v>
      </c>
      <c r="E449" s="751">
        <v>50113001</v>
      </c>
      <c r="F449" s="750" t="s">
        <v>609</v>
      </c>
      <c r="G449" s="749" t="s">
        <v>580</v>
      </c>
      <c r="H449" s="749">
        <v>216736</v>
      </c>
      <c r="I449" s="749">
        <v>216736</v>
      </c>
      <c r="J449" s="749" t="s">
        <v>800</v>
      </c>
      <c r="K449" s="749" t="s">
        <v>801</v>
      </c>
      <c r="L449" s="752">
        <v>193.33</v>
      </c>
      <c r="M449" s="752">
        <v>1</v>
      </c>
      <c r="N449" s="753">
        <v>193.33</v>
      </c>
    </row>
    <row r="450" spans="1:14" ht="14.45" customHeight="1" x14ac:dyDescent="0.2">
      <c r="A450" s="747" t="s">
        <v>578</v>
      </c>
      <c r="B450" s="748" t="s">
        <v>579</v>
      </c>
      <c r="C450" s="749" t="s">
        <v>600</v>
      </c>
      <c r="D450" s="750" t="s">
        <v>601</v>
      </c>
      <c r="E450" s="751">
        <v>50113001</v>
      </c>
      <c r="F450" s="750" t="s">
        <v>609</v>
      </c>
      <c r="G450" s="749" t="s">
        <v>617</v>
      </c>
      <c r="H450" s="749">
        <v>107981</v>
      </c>
      <c r="I450" s="749">
        <v>7981</v>
      </c>
      <c r="J450" s="749" t="s">
        <v>816</v>
      </c>
      <c r="K450" s="749" t="s">
        <v>819</v>
      </c>
      <c r="L450" s="752">
        <v>50.640000000000008</v>
      </c>
      <c r="M450" s="752">
        <v>3</v>
      </c>
      <c r="N450" s="753">
        <v>151.92000000000002</v>
      </c>
    </row>
    <row r="451" spans="1:14" ht="14.45" customHeight="1" x14ac:dyDescent="0.2">
      <c r="A451" s="747" t="s">
        <v>578</v>
      </c>
      <c r="B451" s="748" t="s">
        <v>579</v>
      </c>
      <c r="C451" s="749" t="s">
        <v>600</v>
      </c>
      <c r="D451" s="750" t="s">
        <v>601</v>
      </c>
      <c r="E451" s="751">
        <v>50113001</v>
      </c>
      <c r="F451" s="750" t="s">
        <v>609</v>
      </c>
      <c r="G451" s="749" t="s">
        <v>610</v>
      </c>
      <c r="H451" s="749">
        <v>155911</v>
      </c>
      <c r="I451" s="749">
        <v>55911</v>
      </c>
      <c r="J451" s="749" t="s">
        <v>1187</v>
      </c>
      <c r="K451" s="749" t="s">
        <v>1188</v>
      </c>
      <c r="L451" s="752">
        <v>37.570000000000007</v>
      </c>
      <c r="M451" s="752">
        <v>5</v>
      </c>
      <c r="N451" s="753">
        <v>187.85000000000002</v>
      </c>
    </row>
    <row r="452" spans="1:14" ht="14.45" customHeight="1" x14ac:dyDescent="0.2">
      <c r="A452" s="747" t="s">
        <v>578</v>
      </c>
      <c r="B452" s="748" t="s">
        <v>579</v>
      </c>
      <c r="C452" s="749" t="s">
        <v>603</v>
      </c>
      <c r="D452" s="750" t="s">
        <v>604</v>
      </c>
      <c r="E452" s="751">
        <v>50113001</v>
      </c>
      <c r="F452" s="750" t="s">
        <v>609</v>
      </c>
      <c r="G452" s="749" t="s">
        <v>610</v>
      </c>
      <c r="H452" s="749">
        <v>846758</v>
      </c>
      <c r="I452" s="749">
        <v>103387</v>
      </c>
      <c r="J452" s="749" t="s">
        <v>1189</v>
      </c>
      <c r="K452" s="749" t="s">
        <v>1190</v>
      </c>
      <c r="L452" s="752">
        <v>72.015000000000015</v>
      </c>
      <c r="M452" s="752">
        <v>20</v>
      </c>
      <c r="N452" s="753">
        <v>1440.3000000000004</v>
      </c>
    </row>
    <row r="453" spans="1:14" ht="14.45" customHeight="1" x14ac:dyDescent="0.2">
      <c r="A453" s="747" t="s">
        <v>578</v>
      </c>
      <c r="B453" s="748" t="s">
        <v>579</v>
      </c>
      <c r="C453" s="749" t="s">
        <v>603</v>
      </c>
      <c r="D453" s="750" t="s">
        <v>604</v>
      </c>
      <c r="E453" s="751">
        <v>50113001</v>
      </c>
      <c r="F453" s="750" t="s">
        <v>609</v>
      </c>
      <c r="G453" s="749" t="s">
        <v>610</v>
      </c>
      <c r="H453" s="749">
        <v>175939</v>
      </c>
      <c r="I453" s="749">
        <v>75939</v>
      </c>
      <c r="J453" s="749" t="s">
        <v>1191</v>
      </c>
      <c r="K453" s="749" t="s">
        <v>1192</v>
      </c>
      <c r="L453" s="752">
        <v>115.46000000000002</v>
      </c>
      <c r="M453" s="752">
        <v>1</v>
      </c>
      <c r="N453" s="753">
        <v>115.46000000000002</v>
      </c>
    </row>
    <row r="454" spans="1:14" ht="14.45" customHeight="1" x14ac:dyDescent="0.2">
      <c r="A454" s="747" t="s">
        <v>578</v>
      </c>
      <c r="B454" s="748" t="s">
        <v>579</v>
      </c>
      <c r="C454" s="749" t="s">
        <v>603</v>
      </c>
      <c r="D454" s="750" t="s">
        <v>604</v>
      </c>
      <c r="E454" s="751">
        <v>50113001</v>
      </c>
      <c r="F454" s="750" t="s">
        <v>609</v>
      </c>
      <c r="G454" s="749" t="s">
        <v>610</v>
      </c>
      <c r="H454" s="749">
        <v>192729</v>
      </c>
      <c r="I454" s="749">
        <v>92729</v>
      </c>
      <c r="J454" s="749" t="s">
        <v>1193</v>
      </c>
      <c r="K454" s="749" t="s">
        <v>1194</v>
      </c>
      <c r="L454" s="752">
        <v>48.32</v>
      </c>
      <c r="M454" s="752">
        <v>6</v>
      </c>
      <c r="N454" s="753">
        <v>289.92</v>
      </c>
    </row>
    <row r="455" spans="1:14" ht="14.45" customHeight="1" x14ac:dyDescent="0.2">
      <c r="A455" s="747" t="s">
        <v>578</v>
      </c>
      <c r="B455" s="748" t="s">
        <v>579</v>
      </c>
      <c r="C455" s="749" t="s">
        <v>603</v>
      </c>
      <c r="D455" s="750" t="s">
        <v>604</v>
      </c>
      <c r="E455" s="751">
        <v>50113001</v>
      </c>
      <c r="F455" s="750" t="s">
        <v>609</v>
      </c>
      <c r="G455" s="749" t="s">
        <v>610</v>
      </c>
      <c r="H455" s="749">
        <v>991011</v>
      </c>
      <c r="I455" s="749">
        <v>0</v>
      </c>
      <c r="J455" s="749" t="s">
        <v>1195</v>
      </c>
      <c r="K455" s="749" t="s">
        <v>580</v>
      </c>
      <c r="L455" s="752">
        <v>0.01</v>
      </c>
      <c r="M455" s="752">
        <v>28</v>
      </c>
      <c r="N455" s="753">
        <v>0.28000000000000003</v>
      </c>
    </row>
    <row r="456" spans="1:14" ht="14.45" customHeight="1" x14ac:dyDescent="0.2">
      <c r="A456" s="747" t="s">
        <v>578</v>
      </c>
      <c r="B456" s="748" t="s">
        <v>579</v>
      </c>
      <c r="C456" s="749" t="s">
        <v>603</v>
      </c>
      <c r="D456" s="750" t="s">
        <v>604</v>
      </c>
      <c r="E456" s="751">
        <v>50113001</v>
      </c>
      <c r="F456" s="750" t="s">
        <v>609</v>
      </c>
      <c r="G456" s="749" t="s">
        <v>610</v>
      </c>
      <c r="H456" s="749">
        <v>100362</v>
      </c>
      <c r="I456" s="749">
        <v>362</v>
      </c>
      <c r="J456" s="749" t="s">
        <v>611</v>
      </c>
      <c r="K456" s="749" t="s">
        <v>612</v>
      </c>
      <c r="L456" s="752">
        <v>72.579999999999984</v>
      </c>
      <c r="M456" s="752">
        <v>9</v>
      </c>
      <c r="N456" s="753">
        <v>653.21999999999991</v>
      </c>
    </row>
    <row r="457" spans="1:14" ht="14.45" customHeight="1" x14ac:dyDescent="0.2">
      <c r="A457" s="747" t="s">
        <v>578</v>
      </c>
      <c r="B457" s="748" t="s">
        <v>579</v>
      </c>
      <c r="C457" s="749" t="s">
        <v>603</v>
      </c>
      <c r="D457" s="750" t="s">
        <v>604</v>
      </c>
      <c r="E457" s="751">
        <v>50113001</v>
      </c>
      <c r="F457" s="750" t="s">
        <v>609</v>
      </c>
      <c r="G457" s="749" t="s">
        <v>610</v>
      </c>
      <c r="H457" s="749">
        <v>202701</v>
      </c>
      <c r="I457" s="749">
        <v>202701</v>
      </c>
      <c r="J457" s="749" t="s">
        <v>613</v>
      </c>
      <c r="K457" s="749" t="s">
        <v>956</v>
      </c>
      <c r="L457" s="752">
        <v>133.71800000000002</v>
      </c>
      <c r="M457" s="752">
        <v>5</v>
      </c>
      <c r="N457" s="753">
        <v>668.59000000000015</v>
      </c>
    </row>
    <row r="458" spans="1:14" ht="14.45" customHeight="1" x14ac:dyDescent="0.2">
      <c r="A458" s="747" t="s">
        <v>578</v>
      </c>
      <c r="B458" s="748" t="s">
        <v>579</v>
      </c>
      <c r="C458" s="749" t="s">
        <v>603</v>
      </c>
      <c r="D458" s="750" t="s">
        <v>604</v>
      </c>
      <c r="E458" s="751">
        <v>50113001</v>
      </c>
      <c r="F458" s="750" t="s">
        <v>609</v>
      </c>
      <c r="G458" s="749" t="s">
        <v>610</v>
      </c>
      <c r="H458" s="749">
        <v>153200</v>
      </c>
      <c r="I458" s="749">
        <v>53200</v>
      </c>
      <c r="J458" s="749" t="s">
        <v>615</v>
      </c>
      <c r="K458" s="749" t="s">
        <v>616</v>
      </c>
      <c r="L458" s="752">
        <v>52.360000000000014</v>
      </c>
      <c r="M458" s="752">
        <v>5</v>
      </c>
      <c r="N458" s="753">
        <v>261.80000000000007</v>
      </c>
    </row>
    <row r="459" spans="1:14" ht="14.45" customHeight="1" x14ac:dyDescent="0.2">
      <c r="A459" s="747" t="s">
        <v>578</v>
      </c>
      <c r="B459" s="748" t="s">
        <v>579</v>
      </c>
      <c r="C459" s="749" t="s">
        <v>603</v>
      </c>
      <c r="D459" s="750" t="s">
        <v>604</v>
      </c>
      <c r="E459" s="751">
        <v>50113001</v>
      </c>
      <c r="F459" s="750" t="s">
        <v>609</v>
      </c>
      <c r="G459" s="749" t="s">
        <v>617</v>
      </c>
      <c r="H459" s="749">
        <v>115379</v>
      </c>
      <c r="I459" s="749">
        <v>15379</v>
      </c>
      <c r="J459" s="749" t="s">
        <v>959</v>
      </c>
      <c r="K459" s="749" t="s">
        <v>1196</v>
      </c>
      <c r="L459" s="752">
        <v>53.940000000000012</v>
      </c>
      <c r="M459" s="752">
        <v>1</v>
      </c>
      <c r="N459" s="753">
        <v>53.940000000000012</v>
      </c>
    </row>
    <row r="460" spans="1:14" ht="14.45" customHeight="1" x14ac:dyDescent="0.2">
      <c r="A460" s="747" t="s">
        <v>578</v>
      </c>
      <c r="B460" s="748" t="s">
        <v>579</v>
      </c>
      <c r="C460" s="749" t="s">
        <v>603</v>
      </c>
      <c r="D460" s="750" t="s">
        <v>604</v>
      </c>
      <c r="E460" s="751">
        <v>50113001</v>
      </c>
      <c r="F460" s="750" t="s">
        <v>609</v>
      </c>
      <c r="G460" s="749" t="s">
        <v>610</v>
      </c>
      <c r="H460" s="749">
        <v>176954</v>
      </c>
      <c r="I460" s="749">
        <v>176954</v>
      </c>
      <c r="J460" s="749" t="s">
        <v>620</v>
      </c>
      <c r="K460" s="749" t="s">
        <v>621</v>
      </c>
      <c r="L460" s="752">
        <v>94.792000000000002</v>
      </c>
      <c r="M460" s="752">
        <v>5</v>
      </c>
      <c r="N460" s="753">
        <v>473.96000000000004</v>
      </c>
    </row>
    <row r="461" spans="1:14" ht="14.45" customHeight="1" x14ac:dyDescent="0.2">
      <c r="A461" s="747" t="s">
        <v>578</v>
      </c>
      <c r="B461" s="748" t="s">
        <v>579</v>
      </c>
      <c r="C461" s="749" t="s">
        <v>603</v>
      </c>
      <c r="D461" s="750" t="s">
        <v>604</v>
      </c>
      <c r="E461" s="751">
        <v>50113001</v>
      </c>
      <c r="F461" s="750" t="s">
        <v>609</v>
      </c>
      <c r="G461" s="749" t="s">
        <v>610</v>
      </c>
      <c r="H461" s="749">
        <v>136505</v>
      </c>
      <c r="I461" s="749">
        <v>136505</v>
      </c>
      <c r="J461" s="749" t="s">
        <v>622</v>
      </c>
      <c r="K461" s="749" t="s">
        <v>623</v>
      </c>
      <c r="L461" s="752">
        <v>51.17</v>
      </c>
      <c r="M461" s="752">
        <v>1</v>
      </c>
      <c r="N461" s="753">
        <v>51.17</v>
      </c>
    </row>
    <row r="462" spans="1:14" ht="14.45" customHeight="1" x14ac:dyDescent="0.2">
      <c r="A462" s="747" t="s">
        <v>578</v>
      </c>
      <c r="B462" s="748" t="s">
        <v>579</v>
      </c>
      <c r="C462" s="749" t="s">
        <v>603</v>
      </c>
      <c r="D462" s="750" t="s">
        <v>604</v>
      </c>
      <c r="E462" s="751">
        <v>50113001</v>
      </c>
      <c r="F462" s="750" t="s">
        <v>609</v>
      </c>
      <c r="G462" s="749" t="s">
        <v>617</v>
      </c>
      <c r="H462" s="749">
        <v>127263</v>
      </c>
      <c r="I462" s="749">
        <v>127263</v>
      </c>
      <c r="J462" s="749" t="s">
        <v>626</v>
      </c>
      <c r="K462" s="749" t="s">
        <v>623</v>
      </c>
      <c r="L462" s="752">
        <v>53.94</v>
      </c>
      <c r="M462" s="752">
        <v>1</v>
      </c>
      <c r="N462" s="753">
        <v>53.94</v>
      </c>
    </row>
    <row r="463" spans="1:14" ht="14.45" customHeight="1" x14ac:dyDescent="0.2">
      <c r="A463" s="747" t="s">
        <v>578</v>
      </c>
      <c r="B463" s="748" t="s">
        <v>579</v>
      </c>
      <c r="C463" s="749" t="s">
        <v>603</v>
      </c>
      <c r="D463" s="750" t="s">
        <v>604</v>
      </c>
      <c r="E463" s="751">
        <v>50113001</v>
      </c>
      <c r="F463" s="750" t="s">
        <v>609</v>
      </c>
      <c r="G463" s="749" t="s">
        <v>610</v>
      </c>
      <c r="H463" s="749">
        <v>196610</v>
      </c>
      <c r="I463" s="749">
        <v>96610</v>
      </c>
      <c r="J463" s="749" t="s">
        <v>963</v>
      </c>
      <c r="K463" s="749" t="s">
        <v>964</v>
      </c>
      <c r="L463" s="752">
        <v>47.42</v>
      </c>
      <c r="M463" s="752">
        <v>5</v>
      </c>
      <c r="N463" s="753">
        <v>237.10000000000002</v>
      </c>
    </row>
    <row r="464" spans="1:14" ht="14.45" customHeight="1" x14ac:dyDescent="0.2">
      <c r="A464" s="747" t="s">
        <v>578</v>
      </c>
      <c r="B464" s="748" t="s">
        <v>579</v>
      </c>
      <c r="C464" s="749" t="s">
        <v>603</v>
      </c>
      <c r="D464" s="750" t="s">
        <v>604</v>
      </c>
      <c r="E464" s="751">
        <v>50113001</v>
      </c>
      <c r="F464" s="750" t="s">
        <v>609</v>
      </c>
      <c r="G464" s="749" t="s">
        <v>610</v>
      </c>
      <c r="H464" s="749">
        <v>189244</v>
      </c>
      <c r="I464" s="749">
        <v>89244</v>
      </c>
      <c r="J464" s="749" t="s">
        <v>1197</v>
      </c>
      <c r="K464" s="749" t="s">
        <v>1198</v>
      </c>
      <c r="L464" s="752">
        <v>20.760000000000005</v>
      </c>
      <c r="M464" s="752">
        <v>1376</v>
      </c>
      <c r="N464" s="753">
        <v>28565.760000000006</v>
      </c>
    </row>
    <row r="465" spans="1:14" ht="14.45" customHeight="1" x14ac:dyDescent="0.2">
      <c r="A465" s="747" t="s">
        <v>578</v>
      </c>
      <c r="B465" s="748" t="s">
        <v>579</v>
      </c>
      <c r="C465" s="749" t="s">
        <v>603</v>
      </c>
      <c r="D465" s="750" t="s">
        <v>604</v>
      </c>
      <c r="E465" s="751">
        <v>50113001</v>
      </c>
      <c r="F465" s="750" t="s">
        <v>609</v>
      </c>
      <c r="G465" s="749" t="s">
        <v>610</v>
      </c>
      <c r="H465" s="749">
        <v>110555</v>
      </c>
      <c r="I465" s="749">
        <v>10555</v>
      </c>
      <c r="J465" s="749" t="s">
        <v>1199</v>
      </c>
      <c r="K465" s="749" t="s">
        <v>1200</v>
      </c>
      <c r="L465" s="752">
        <v>254.97999999999993</v>
      </c>
      <c r="M465" s="752">
        <v>17</v>
      </c>
      <c r="N465" s="753">
        <v>4334.6599999999989</v>
      </c>
    </row>
    <row r="466" spans="1:14" ht="14.45" customHeight="1" x14ac:dyDescent="0.2">
      <c r="A466" s="747" t="s">
        <v>578</v>
      </c>
      <c r="B466" s="748" t="s">
        <v>579</v>
      </c>
      <c r="C466" s="749" t="s">
        <v>603</v>
      </c>
      <c r="D466" s="750" t="s">
        <v>604</v>
      </c>
      <c r="E466" s="751">
        <v>50113001</v>
      </c>
      <c r="F466" s="750" t="s">
        <v>609</v>
      </c>
      <c r="G466" s="749" t="s">
        <v>610</v>
      </c>
      <c r="H466" s="749">
        <v>173396</v>
      </c>
      <c r="I466" s="749">
        <v>173396</v>
      </c>
      <c r="J466" s="749" t="s">
        <v>966</v>
      </c>
      <c r="K466" s="749" t="s">
        <v>967</v>
      </c>
      <c r="L466" s="752">
        <v>800.81999999999994</v>
      </c>
      <c r="M466" s="752">
        <v>80</v>
      </c>
      <c r="N466" s="753">
        <v>64065.599999999999</v>
      </c>
    </row>
    <row r="467" spans="1:14" ht="14.45" customHeight="1" x14ac:dyDescent="0.2">
      <c r="A467" s="747" t="s">
        <v>578</v>
      </c>
      <c r="B467" s="748" t="s">
        <v>579</v>
      </c>
      <c r="C467" s="749" t="s">
        <v>603</v>
      </c>
      <c r="D467" s="750" t="s">
        <v>604</v>
      </c>
      <c r="E467" s="751">
        <v>50113001</v>
      </c>
      <c r="F467" s="750" t="s">
        <v>609</v>
      </c>
      <c r="G467" s="749" t="s">
        <v>610</v>
      </c>
      <c r="H467" s="749">
        <v>187822</v>
      </c>
      <c r="I467" s="749">
        <v>87822</v>
      </c>
      <c r="J467" s="749" t="s">
        <v>1201</v>
      </c>
      <c r="K467" s="749" t="s">
        <v>1202</v>
      </c>
      <c r="L467" s="752">
        <v>1301.0250000000001</v>
      </c>
      <c r="M467" s="752">
        <v>1</v>
      </c>
      <c r="N467" s="753">
        <v>1301.0250000000001</v>
      </c>
    </row>
    <row r="468" spans="1:14" ht="14.45" customHeight="1" x14ac:dyDescent="0.2">
      <c r="A468" s="747" t="s">
        <v>578</v>
      </c>
      <c r="B468" s="748" t="s">
        <v>579</v>
      </c>
      <c r="C468" s="749" t="s">
        <v>603</v>
      </c>
      <c r="D468" s="750" t="s">
        <v>604</v>
      </c>
      <c r="E468" s="751">
        <v>50113001</v>
      </c>
      <c r="F468" s="750" t="s">
        <v>609</v>
      </c>
      <c r="G468" s="749" t="s">
        <v>580</v>
      </c>
      <c r="H468" s="749">
        <v>230405</v>
      </c>
      <c r="I468" s="749">
        <v>230405</v>
      </c>
      <c r="J468" s="749" t="s">
        <v>1203</v>
      </c>
      <c r="K468" s="749" t="s">
        <v>1204</v>
      </c>
      <c r="L468" s="752">
        <v>74.040000000000006</v>
      </c>
      <c r="M468" s="752">
        <v>1</v>
      </c>
      <c r="N468" s="753">
        <v>74.040000000000006</v>
      </c>
    </row>
    <row r="469" spans="1:14" ht="14.45" customHeight="1" x14ac:dyDescent="0.2">
      <c r="A469" s="747" t="s">
        <v>578</v>
      </c>
      <c r="B469" s="748" t="s">
        <v>579</v>
      </c>
      <c r="C469" s="749" t="s">
        <v>603</v>
      </c>
      <c r="D469" s="750" t="s">
        <v>604</v>
      </c>
      <c r="E469" s="751">
        <v>50113001</v>
      </c>
      <c r="F469" s="750" t="s">
        <v>609</v>
      </c>
      <c r="G469" s="749" t="s">
        <v>617</v>
      </c>
      <c r="H469" s="749">
        <v>158661</v>
      </c>
      <c r="I469" s="749">
        <v>58661</v>
      </c>
      <c r="J469" s="749" t="s">
        <v>1205</v>
      </c>
      <c r="K469" s="749" t="s">
        <v>1206</v>
      </c>
      <c r="L469" s="752">
        <v>120.96</v>
      </c>
      <c r="M469" s="752">
        <v>1</v>
      </c>
      <c r="N469" s="753">
        <v>120.96</v>
      </c>
    </row>
    <row r="470" spans="1:14" ht="14.45" customHeight="1" x14ac:dyDescent="0.2">
      <c r="A470" s="747" t="s">
        <v>578</v>
      </c>
      <c r="B470" s="748" t="s">
        <v>579</v>
      </c>
      <c r="C470" s="749" t="s">
        <v>603</v>
      </c>
      <c r="D470" s="750" t="s">
        <v>604</v>
      </c>
      <c r="E470" s="751">
        <v>50113001</v>
      </c>
      <c r="F470" s="750" t="s">
        <v>609</v>
      </c>
      <c r="G470" s="749" t="s">
        <v>610</v>
      </c>
      <c r="H470" s="749">
        <v>100392</v>
      </c>
      <c r="I470" s="749">
        <v>392</v>
      </c>
      <c r="J470" s="749" t="s">
        <v>636</v>
      </c>
      <c r="K470" s="749" t="s">
        <v>637</v>
      </c>
      <c r="L470" s="752">
        <v>57.53</v>
      </c>
      <c r="M470" s="752">
        <v>3</v>
      </c>
      <c r="N470" s="753">
        <v>172.59</v>
      </c>
    </row>
    <row r="471" spans="1:14" ht="14.45" customHeight="1" x14ac:dyDescent="0.2">
      <c r="A471" s="747" t="s">
        <v>578</v>
      </c>
      <c r="B471" s="748" t="s">
        <v>579</v>
      </c>
      <c r="C471" s="749" t="s">
        <v>603</v>
      </c>
      <c r="D471" s="750" t="s">
        <v>604</v>
      </c>
      <c r="E471" s="751">
        <v>50113001</v>
      </c>
      <c r="F471" s="750" t="s">
        <v>609</v>
      </c>
      <c r="G471" s="749" t="s">
        <v>610</v>
      </c>
      <c r="H471" s="749">
        <v>132853</v>
      </c>
      <c r="I471" s="749">
        <v>132853</v>
      </c>
      <c r="J471" s="749" t="s">
        <v>638</v>
      </c>
      <c r="K471" s="749" t="s">
        <v>640</v>
      </c>
      <c r="L471" s="752">
        <v>103.32</v>
      </c>
      <c r="M471" s="752">
        <v>4</v>
      </c>
      <c r="N471" s="753">
        <v>413.28</v>
      </c>
    </row>
    <row r="472" spans="1:14" ht="14.45" customHeight="1" x14ac:dyDescent="0.2">
      <c r="A472" s="747" t="s">
        <v>578</v>
      </c>
      <c r="B472" s="748" t="s">
        <v>579</v>
      </c>
      <c r="C472" s="749" t="s">
        <v>603</v>
      </c>
      <c r="D472" s="750" t="s">
        <v>604</v>
      </c>
      <c r="E472" s="751">
        <v>50113001</v>
      </c>
      <c r="F472" s="750" t="s">
        <v>609</v>
      </c>
      <c r="G472" s="749" t="s">
        <v>610</v>
      </c>
      <c r="H472" s="749">
        <v>112892</v>
      </c>
      <c r="I472" s="749">
        <v>12892</v>
      </c>
      <c r="J472" s="749" t="s">
        <v>638</v>
      </c>
      <c r="K472" s="749" t="s">
        <v>640</v>
      </c>
      <c r="L472" s="752">
        <v>103.998125</v>
      </c>
      <c r="M472" s="752">
        <v>16</v>
      </c>
      <c r="N472" s="753">
        <v>1663.97</v>
      </c>
    </row>
    <row r="473" spans="1:14" ht="14.45" customHeight="1" x14ac:dyDescent="0.2">
      <c r="A473" s="747" t="s">
        <v>578</v>
      </c>
      <c r="B473" s="748" t="s">
        <v>579</v>
      </c>
      <c r="C473" s="749" t="s">
        <v>603</v>
      </c>
      <c r="D473" s="750" t="s">
        <v>604</v>
      </c>
      <c r="E473" s="751">
        <v>50113001</v>
      </c>
      <c r="F473" s="750" t="s">
        <v>609</v>
      </c>
      <c r="G473" s="749" t="s">
        <v>610</v>
      </c>
      <c r="H473" s="749">
        <v>112891</v>
      </c>
      <c r="I473" s="749">
        <v>12891</v>
      </c>
      <c r="J473" s="749" t="s">
        <v>638</v>
      </c>
      <c r="K473" s="749" t="s">
        <v>639</v>
      </c>
      <c r="L473" s="752">
        <v>57.770000000000017</v>
      </c>
      <c r="M473" s="752">
        <v>2</v>
      </c>
      <c r="N473" s="753">
        <v>115.54000000000003</v>
      </c>
    </row>
    <row r="474" spans="1:14" ht="14.45" customHeight="1" x14ac:dyDescent="0.2">
      <c r="A474" s="747" t="s">
        <v>578</v>
      </c>
      <c r="B474" s="748" t="s">
        <v>579</v>
      </c>
      <c r="C474" s="749" t="s">
        <v>603</v>
      </c>
      <c r="D474" s="750" t="s">
        <v>604</v>
      </c>
      <c r="E474" s="751">
        <v>50113001</v>
      </c>
      <c r="F474" s="750" t="s">
        <v>609</v>
      </c>
      <c r="G474" s="749" t="s">
        <v>610</v>
      </c>
      <c r="H474" s="749">
        <v>232881</v>
      </c>
      <c r="I474" s="749">
        <v>232881</v>
      </c>
      <c r="J474" s="749" t="s">
        <v>1207</v>
      </c>
      <c r="K474" s="749" t="s">
        <v>1208</v>
      </c>
      <c r="L474" s="752">
        <v>145.07000000000002</v>
      </c>
      <c r="M474" s="752">
        <v>1</v>
      </c>
      <c r="N474" s="753">
        <v>145.07000000000002</v>
      </c>
    </row>
    <row r="475" spans="1:14" ht="14.45" customHeight="1" x14ac:dyDescent="0.2">
      <c r="A475" s="747" t="s">
        <v>578</v>
      </c>
      <c r="B475" s="748" t="s">
        <v>579</v>
      </c>
      <c r="C475" s="749" t="s">
        <v>603</v>
      </c>
      <c r="D475" s="750" t="s">
        <v>604</v>
      </c>
      <c r="E475" s="751">
        <v>50113001</v>
      </c>
      <c r="F475" s="750" t="s">
        <v>609</v>
      </c>
      <c r="G475" s="749" t="s">
        <v>610</v>
      </c>
      <c r="H475" s="749">
        <v>844257</v>
      </c>
      <c r="I475" s="749">
        <v>29816</v>
      </c>
      <c r="J475" s="749" t="s">
        <v>1209</v>
      </c>
      <c r="K475" s="749" t="s">
        <v>580</v>
      </c>
      <c r="L475" s="752">
        <v>177.49</v>
      </c>
      <c r="M475" s="752">
        <v>2</v>
      </c>
      <c r="N475" s="753">
        <v>354.98</v>
      </c>
    </row>
    <row r="476" spans="1:14" ht="14.45" customHeight="1" x14ac:dyDescent="0.2">
      <c r="A476" s="747" t="s">
        <v>578</v>
      </c>
      <c r="B476" s="748" t="s">
        <v>579</v>
      </c>
      <c r="C476" s="749" t="s">
        <v>603</v>
      </c>
      <c r="D476" s="750" t="s">
        <v>604</v>
      </c>
      <c r="E476" s="751">
        <v>50113001</v>
      </c>
      <c r="F476" s="750" t="s">
        <v>609</v>
      </c>
      <c r="G476" s="749" t="s">
        <v>610</v>
      </c>
      <c r="H476" s="749">
        <v>140274</v>
      </c>
      <c r="I476" s="749">
        <v>40274</v>
      </c>
      <c r="J476" s="749" t="s">
        <v>1210</v>
      </c>
      <c r="K476" s="749" t="s">
        <v>1211</v>
      </c>
      <c r="L476" s="752">
        <v>87.543333333333337</v>
      </c>
      <c r="M476" s="752">
        <v>3</v>
      </c>
      <c r="N476" s="753">
        <v>262.63</v>
      </c>
    </row>
    <row r="477" spans="1:14" ht="14.45" customHeight="1" x14ac:dyDescent="0.2">
      <c r="A477" s="747" t="s">
        <v>578</v>
      </c>
      <c r="B477" s="748" t="s">
        <v>579</v>
      </c>
      <c r="C477" s="749" t="s">
        <v>603</v>
      </c>
      <c r="D477" s="750" t="s">
        <v>604</v>
      </c>
      <c r="E477" s="751">
        <v>50113001</v>
      </c>
      <c r="F477" s="750" t="s">
        <v>609</v>
      </c>
      <c r="G477" s="749" t="s">
        <v>610</v>
      </c>
      <c r="H477" s="749">
        <v>140275</v>
      </c>
      <c r="I477" s="749">
        <v>40275</v>
      </c>
      <c r="J477" s="749" t="s">
        <v>1210</v>
      </c>
      <c r="K477" s="749" t="s">
        <v>1212</v>
      </c>
      <c r="L477" s="752">
        <v>149.27999999999994</v>
      </c>
      <c r="M477" s="752">
        <v>1</v>
      </c>
      <c r="N477" s="753">
        <v>149.27999999999994</v>
      </c>
    </row>
    <row r="478" spans="1:14" ht="14.45" customHeight="1" x14ac:dyDescent="0.2">
      <c r="A478" s="747" t="s">
        <v>578</v>
      </c>
      <c r="B478" s="748" t="s">
        <v>579</v>
      </c>
      <c r="C478" s="749" t="s">
        <v>603</v>
      </c>
      <c r="D478" s="750" t="s">
        <v>604</v>
      </c>
      <c r="E478" s="751">
        <v>50113001</v>
      </c>
      <c r="F478" s="750" t="s">
        <v>609</v>
      </c>
      <c r="G478" s="749" t="s">
        <v>610</v>
      </c>
      <c r="H478" s="749">
        <v>162320</v>
      </c>
      <c r="I478" s="749">
        <v>62320</v>
      </c>
      <c r="J478" s="749" t="s">
        <v>1176</v>
      </c>
      <c r="K478" s="749" t="s">
        <v>1177</v>
      </c>
      <c r="L478" s="752">
        <v>75.960000000000008</v>
      </c>
      <c r="M478" s="752">
        <v>7</v>
      </c>
      <c r="N478" s="753">
        <v>531.72</v>
      </c>
    </row>
    <row r="479" spans="1:14" ht="14.45" customHeight="1" x14ac:dyDescent="0.2">
      <c r="A479" s="747" t="s">
        <v>578</v>
      </c>
      <c r="B479" s="748" t="s">
        <v>579</v>
      </c>
      <c r="C479" s="749" t="s">
        <v>603</v>
      </c>
      <c r="D479" s="750" t="s">
        <v>604</v>
      </c>
      <c r="E479" s="751">
        <v>50113001</v>
      </c>
      <c r="F479" s="750" t="s">
        <v>609</v>
      </c>
      <c r="G479" s="749" t="s">
        <v>617</v>
      </c>
      <c r="H479" s="749">
        <v>231703</v>
      </c>
      <c r="I479" s="749">
        <v>231703</v>
      </c>
      <c r="J479" s="749" t="s">
        <v>1213</v>
      </c>
      <c r="K479" s="749" t="s">
        <v>1214</v>
      </c>
      <c r="L479" s="752">
        <v>94.060000000000016</v>
      </c>
      <c r="M479" s="752">
        <v>10</v>
      </c>
      <c r="N479" s="753">
        <v>940.60000000000014</v>
      </c>
    </row>
    <row r="480" spans="1:14" ht="14.45" customHeight="1" x14ac:dyDescent="0.2">
      <c r="A480" s="747" t="s">
        <v>578</v>
      </c>
      <c r="B480" s="748" t="s">
        <v>579</v>
      </c>
      <c r="C480" s="749" t="s">
        <v>603</v>
      </c>
      <c r="D480" s="750" t="s">
        <v>604</v>
      </c>
      <c r="E480" s="751">
        <v>50113001</v>
      </c>
      <c r="F480" s="750" t="s">
        <v>609</v>
      </c>
      <c r="G480" s="749" t="s">
        <v>617</v>
      </c>
      <c r="H480" s="749">
        <v>183974</v>
      </c>
      <c r="I480" s="749">
        <v>83974</v>
      </c>
      <c r="J480" s="749" t="s">
        <v>1213</v>
      </c>
      <c r="K480" s="749" t="s">
        <v>1214</v>
      </c>
      <c r="L480" s="752">
        <v>88.45</v>
      </c>
      <c r="M480" s="752">
        <v>6</v>
      </c>
      <c r="N480" s="753">
        <v>530.70000000000005</v>
      </c>
    </row>
    <row r="481" spans="1:14" ht="14.45" customHeight="1" x14ac:dyDescent="0.2">
      <c r="A481" s="747" t="s">
        <v>578</v>
      </c>
      <c r="B481" s="748" t="s">
        <v>579</v>
      </c>
      <c r="C481" s="749" t="s">
        <v>603</v>
      </c>
      <c r="D481" s="750" t="s">
        <v>604</v>
      </c>
      <c r="E481" s="751">
        <v>50113001</v>
      </c>
      <c r="F481" s="750" t="s">
        <v>609</v>
      </c>
      <c r="G481" s="749" t="s">
        <v>580</v>
      </c>
      <c r="H481" s="749">
        <v>231696</v>
      </c>
      <c r="I481" s="749">
        <v>231696</v>
      </c>
      <c r="J481" s="749" t="s">
        <v>974</v>
      </c>
      <c r="K481" s="749" t="s">
        <v>1215</v>
      </c>
      <c r="L481" s="752">
        <v>207.34272727272727</v>
      </c>
      <c r="M481" s="752">
        <v>11</v>
      </c>
      <c r="N481" s="753">
        <v>2280.77</v>
      </c>
    </row>
    <row r="482" spans="1:14" ht="14.45" customHeight="1" x14ac:dyDescent="0.2">
      <c r="A482" s="747" t="s">
        <v>578</v>
      </c>
      <c r="B482" s="748" t="s">
        <v>579</v>
      </c>
      <c r="C482" s="749" t="s">
        <v>603</v>
      </c>
      <c r="D482" s="750" t="s">
        <v>604</v>
      </c>
      <c r="E482" s="751">
        <v>50113001</v>
      </c>
      <c r="F482" s="750" t="s">
        <v>609</v>
      </c>
      <c r="G482" s="749" t="s">
        <v>580</v>
      </c>
      <c r="H482" s="749">
        <v>231689</v>
      </c>
      <c r="I482" s="749">
        <v>231689</v>
      </c>
      <c r="J482" s="749" t="s">
        <v>974</v>
      </c>
      <c r="K482" s="749" t="s">
        <v>975</v>
      </c>
      <c r="L482" s="752">
        <v>291.64999999999998</v>
      </c>
      <c r="M482" s="752">
        <v>2</v>
      </c>
      <c r="N482" s="753">
        <v>583.29999999999995</v>
      </c>
    </row>
    <row r="483" spans="1:14" ht="14.45" customHeight="1" x14ac:dyDescent="0.2">
      <c r="A483" s="747" t="s">
        <v>578</v>
      </c>
      <c r="B483" s="748" t="s">
        <v>579</v>
      </c>
      <c r="C483" s="749" t="s">
        <v>603</v>
      </c>
      <c r="D483" s="750" t="s">
        <v>604</v>
      </c>
      <c r="E483" s="751">
        <v>50113001</v>
      </c>
      <c r="F483" s="750" t="s">
        <v>609</v>
      </c>
      <c r="G483" s="749" t="s">
        <v>580</v>
      </c>
      <c r="H483" s="749">
        <v>231692</v>
      </c>
      <c r="I483" s="749">
        <v>231692</v>
      </c>
      <c r="J483" s="749" t="s">
        <v>974</v>
      </c>
      <c r="K483" s="749" t="s">
        <v>1216</v>
      </c>
      <c r="L483" s="752">
        <v>125.97999999999999</v>
      </c>
      <c r="M483" s="752">
        <v>1</v>
      </c>
      <c r="N483" s="753">
        <v>125.97999999999999</v>
      </c>
    </row>
    <row r="484" spans="1:14" ht="14.45" customHeight="1" x14ac:dyDescent="0.2">
      <c r="A484" s="747" t="s">
        <v>578</v>
      </c>
      <c r="B484" s="748" t="s">
        <v>579</v>
      </c>
      <c r="C484" s="749" t="s">
        <v>603</v>
      </c>
      <c r="D484" s="750" t="s">
        <v>604</v>
      </c>
      <c r="E484" s="751">
        <v>50113001</v>
      </c>
      <c r="F484" s="750" t="s">
        <v>609</v>
      </c>
      <c r="G484" s="749" t="s">
        <v>610</v>
      </c>
      <c r="H484" s="749">
        <v>993603</v>
      </c>
      <c r="I484" s="749">
        <v>0</v>
      </c>
      <c r="J484" s="749" t="s">
        <v>641</v>
      </c>
      <c r="K484" s="749" t="s">
        <v>580</v>
      </c>
      <c r="L484" s="752">
        <v>178.31212121212116</v>
      </c>
      <c r="M484" s="752">
        <v>33</v>
      </c>
      <c r="N484" s="753">
        <v>5884.2999999999984</v>
      </c>
    </row>
    <row r="485" spans="1:14" ht="14.45" customHeight="1" x14ac:dyDescent="0.2">
      <c r="A485" s="747" t="s">
        <v>578</v>
      </c>
      <c r="B485" s="748" t="s">
        <v>579</v>
      </c>
      <c r="C485" s="749" t="s">
        <v>603</v>
      </c>
      <c r="D485" s="750" t="s">
        <v>604</v>
      </c>
      <c r="E485" s="751">
        <v>50113001</v>
      </c>
      <c r="F485" s="750" t="s">
        <v>609</v>
      </c>
      <c r="G485" s="749" t="s">
        <v>580</v>
      </c>
      <c r="H485" s="749">
        <v>241307</v>
      </c>
      <c r="I485" s="749">
        <v>241307</v>
      </c>
      <c r="J485" s="749" t="s">
        <v>644</v>
      </c>
      <c r="K485" s="749" t="s">
        <v>645</v>
      </c>
      <c r="L485" s="752">
        <v>92.399999999999991</v>
      </c>
      <c r="M485" s="752">
        <v>1</v>
      </c>
      <c r="N485" s="753">
        <v>92.399999999999991</v>
      </c>
    </row>
    <row r="486" spans="1:14" ht="14.45" customHeight="1" x14ac:dyDescent="0.2">
      <c r="A486" s="747" t="s">
        <v>578</v>
      </c>
      <c r="B486" s="748" t="s">
        <v>579</v>
      </c>
      <c r="C486" s="749" t="s">
        <v>603</v>
      </c>
      <c r="D486" s="750" t="s">
        <v>604</v>
      </c>
      <c r="E486" s="751">
        <v>50113001</v>
      </c>
      <c r="F486" s="750" t="s">
        <v>609</v>
      </c>
      <c r="G486" s="749" t="s">
        <v>610</v>
      </c>
      <c r="H486" s="749">
        <v>203954</v>
      </c>
      <c r="I486" s="749">
        <v>203954</v>
      </c>
      <c r="J486" s="749" t="s">
        <v>644</v>
      </c>
      <c r="K486" s="749" t="s">
        <v>645</v>
      </c>
      <c r="L486" s="752">
        <v>92.348571428571432</v>
      </c>
      <c r="M486" s="752">
        <v>7</v>
      </c>
      <c r="N486" s="753">
        <v>646.44000000000005</v>
      </c>
    </row>
    <row r="487" spans="1:14" ht="14.45" customHeight="1" x14ac:dyDescent="0.2">
      <c r="A487" s="747" t="s">
        <v>578</v>
      </c>
      <c r="B487" s="748" t="s">
        <v>579</v>
      </c>
      <c r="C487" s="749" t="s">
        <v>603</v>
      </c>
      <c r="D487" s="750" t="s">
        <v>604</v>
      </c>
      <c r="E487" s="751">
        <v>50113001</v>
      </c>
      <c r="F487" s="750" t="s">
        <v>609</v>
      </c>
      <c r="G487" s="749" t="s">
        <v>580</v>
      </c>
      <c r="H487" s="749">
        <v>158716</v>
      </c>
      <c r="I487" s="749">
        <v>158716</v>
      </c>
      <c r="J487" s="749" t="s">
        <v>1217</v>
      </c>
      <c r="K487" s="749" t="s">
        <v>1218</v>
      </c>
      <c r="L487" s="752">
        <v>174.35999999999996</v>
      </c>
      <c r="M487" s="752">
        <v>2</v>
      </c>
      <c r="N487" s="753">
        <v>348.71999999999991</v>
      </c>
    </row>
    <row r="488" spans="1:14" ht="14.45" customHeight="1" x14ac:dyDescent="0.2">
      <c r="A488" s="747" t="s">
        <v>578</v>
      </c>
      <c r="B488" s="748" t="s">
        <v>579</v>
      </c>
      <c r="C488" s="749" t="s">
        <v>603</v>
      </c>
      <c r="D488" s="750" t="s">
        <v>604</v>
      </c>
      <c r="E488" s="751">
        <v>50113001</v>
      </c>
      <c r="F488" s="750" t="s">
        <v>609</v>
      </c>
      <c r="G488" s="749" t="s">
        <v>580</v>
      </c>
      <c r="H488" s="749">
        <v>158673</v>
      </c>
      <c r="I488" s="749">
        <v>158673</v>
      </c>
      <c r="J488" s="749" t="s">
        <v>978</v>
      </c>
      <c r="K488" s="749" t="s">
        <v>979</v>
      </c>
      <c r="L488" s="752">
        <v>26.470000000000006</v>
      </c>
      <c r="M488" s="752">
        <v>2</v>
      </c>
      <c r="N488" s="753">
        <v>52.940000000000012</v>
      </c>
    </row>
    <row r="489" spans="1:14" ht="14.45" customHeight="1" x14ac:dyDescent="0.2">
      <c r="A489" s="747" t="s">
        <v>578</v>
      </c>
      <c r="B489" s="748" t="s">
        <v>579</v>
      </c>
      <c r="C489" s="749" t="s">
        <v>603</v>
      </c>
      <c r="D489" s="750" t="s">
        <v>604</v>
      </c>
      <c r="E489" s="751">
        <v>50113001</v>
      </c>
      <c r="F489" s="750" t="s">
        <v>609</v>
      </c>
      <c r="G489" s="749" t="s">
        <v>610</v>
      </c>
      <c r="H489" s="749">
        <v>234194</v>
      </c>
      <c r="I489" s="749">
        <v>234194</v>
      </c>
      <c r="J489" s="749" t="s">
        <v>648</v>
      </c>
      <c r="K489" s="749" t="s">
        <v>650</v>
      </c>
      <c r="L489" s="752">
        <v>114.76989194059696</v>
      </c>
      <c r="M489" s="752">
        <v>1</v>
      </c>
      <c r="N489" s="753">
        <v>114.76989194059696</v>
      </c>
    </row>
    <row r="490" spans="1:14" ht="14.45" customHeight="1" x14ac:dyDescent="0.2">
      <c r="A490" s="747" t="s">
        <v>578</v>
      </c>
      <c r="B490" s="748" t="s">
        <v>579</v>
      </c>
      <c r="C490" s="749" t="s">
        <v>603</v>
      </c>
      <c r="D490" s="750" t="s">
        <v>604</v>
      </c>
      <c r="E490" s="751">
        <v>50113001</v>
      </c>
      <c r="F490" s="750" t="s">
        <v>609</v>
      </c>
      <c r="G490" s="749" t="s">
        <v>610</v>
      </c>
      <c r="H490" s="749">
        <v>215582</v>
      </c>
      <c r="I490" s="749">
        <v>215582</v>
      </c>
      <c r="J490" s="749" t="s">
        <v>1219</v>
      </c>
      <c r="K490" s="749" t="s">
        <v>1220</v>
      </c>
      <c r="L490" s="752">
        <v>35.661875000000002</v>
      </c>
      <c r="M490" s="752">
        <v>16</v>
      </c>
      <c r="N490" s="753">
        <v>570.59</v>
      </c>
    </row>
    <row r="491" spans="1:14" ht="14.45" customHeight="1" x14ac:dyDescent="0.2">
      <c r="A491" s="747" t="s">
        <v>578</v>
      </c>
      <c r="B491" s="748" t="s">
        <v>579</v>
      </c>
      <c r="C491" s="749" t="s">
        <v>603</v>
      </c>
      <c r="D491" s="750" t="s">
        <v>604</v>
      </c>
      <c r="E491" s="751">
        <v>50113001</v>
      </c>
      <c r="F491" s="750" t="s">
        <v>609</v>
      </c>
      <c r="G491" s="749" t="s">
        <v>610</v>
      </c>
      <c r="H491" s="749">
        <v>199466</v>
      </c>
      <c r="I491" s="749">
        <v>199466</v>
      </c>
      <c r="J491" s="749" t="s">
        <v>651</v>
      </c>
      <c r="K491" s="749" t="s">
        <v>652</v>
      </c>
      <c r="L491" s="752">
        <v>112.51</v>
      </c>
      <c r="M491" s="752">
        <v>1</v>
      </c>
      <c r="N491" s="753">
        <v>112.51</v>
      </c>
    </row>
    <row r="492" spans="1:14" ht="14.45" customHeight="1" x14ac:dyDescent="0.2">
      <c r="A492" s="747" t="s">
        <v>578</v>
      </c>
      <c r="B492" s="748" t="s">
        <v>579</v>
      </c>
      <c r="C492" s="749" t="s">
        <v>603</v>
      </c>
      <c r="D492" s="750" t="s">
        <v>604</v>
      </c>
      <c r="E492" s="751">
        <v>50113001</v>
      </c>
      <c r="F492" s="750" t="s">
        <v>609</v>
      </c>
      <c r="G492" s="749" t="s">
        <v>610</v>
      </c>
      <c r="H492" s="749">
        <v>149317</v>
      </c>
      <c r="I492" s="749">
        <v>49317</v>
      </c>
      <c r="J492" s="749" t="s">
        <v>1221</v>
      </c>
      <c r="K492" s="749" t="s">
        <v>1222</v>
      </c>
      <c r="L492" s="752">
        <v>299.00200000000001</v>
      </c>
      <c r="M492" s="752">
        <v>1</v>
      </c>
      <c r="N492" s="753">
        <v>299.00200000000001</v>
      </c>
    </row>
    <row r="493" spans="1:14" ht="14.45" customHeight="1" x14ac:dyDescent="0.2">
      <c r="A493" s="747" t="s">
        <v>578</v>
      </c>
      <c r="B493" s="748" t="s">
        <v>579</v>
      </c>
      <c r="C493" s="749" t="s">
        <v>603</v>
      </c>
      <c r="D493" s="750" t="s">
        <v>604</v>
      </c>
      <c r="E493" s="751">
        <v>50113001</v>
      </c>
      <c r="F493" s="750" t="s">
        <v>609</v>
      </c>
      <c r="G493" s="749" t="s">
        <v>610</v>
      </c>
      <c r="H493" s="749">
        <v>203397</v>
      </c>
      <c r="I493" s="749">
        <v>203397</v>
      </c>
      <c r="J493" s="749" t="s">
        <v>1223</v>
      </c>
      <c r="K493" s="749" t="s">
        <v>1224</v>
      </c>
      <c r="L493" s="752">
        <v>171.74</v>
      </c>
      <c r="M493" s="752">
        <v>1</v>
      </c>
      <c r="N493" s="753">
        <v>171.74</v>
      </c>
    </row>
    <row r="494" spans="1:14" ht="14.45" customHeight="1" x14ac:dyDescent="0.2">
      <c r="A494" s="747" t="s">
        <v>578</v>
      </c>
      <c r="B494" s="748" t="s">
        <v>579</v>
      </c>
      <c r="C494" s="749" t="s">
        <v>603</v>
      </c>
      <c r="D494" s="750" t="s">
        <v>604</v>
      </c>
      <c r="E494" s="751">
        <v>50113001</v>
      </c>
      <c r="F494" s="750" t="s">
        <v>609</v>
      </c>
      <c r="G494" s="749" t="s">
        <v>610</v>
      </c>
      <c r="H494" s="749">
        <v>842161</v>
      </c>
      <c r="I494" s="749">
        <v>31950</v>
      </c>
      <c r="J494" s="749" t="s">
        <v>1225</v>
      </c>
      <c r="K494" s="749" t="s">
        <v>580</v>
      </c>
      <c r="L494" s="752">
        <v>52.8</v>
      </c>
      <c r="M494" s="752">
        <v>1</v>
      </c>
      <c r="N494" s="753">
        <v>52.8</v>
      </c>
    </row>
    <row r="495" spans="1:14" ht="14.45" customHeight="1" x14ac:dyDescent="0.2">
      <c r="A495" s="747" t="s">
        <v>578</v>
      </c>
      <c r="B495" s="748" t="s">
        <v>579</v>
      </c>
      <c r="C495" s="749" t="s">
        <v>603</v>
      </c>
      <c r="D495" s="750" t="s">
        <v>604</v>
      </c>
      <c r="E495" s="751">
        <v>50113001</v>
      </c>
      <c r="F495" s="750" t="s">
        <v>609</v>
      </c>
      <c r="G495" s="749" t="s">
        <v>610</v>
      </c>
      <c r="H495" s="749">
        <v>841498</v>
      </c>
      <c r="I495" s="749">
        <v>31951</v>
      </c>
      <c r="J495" s="749" t="s">
        <v>655</v>
      </c>
      <c r="K495" s="749" t="s">
        <v>656</v>
      </c>
      <c r="L495" s="752">
        <v>51.760000000000012</v>
      </c>
      <c r="M495" s="752">
        <v>2</v>
      </c>
      <c r="N495" s="753">
        <v>103.52000000000002</v>
      </c>
    </row>
    <row r="496" spans="1:14" ht="14.45" customHeight="1" x14ac:dyDescent="0.2">
      <c r="A496" s="747" t="s">
        <v>578</v>
      </c>
      <c r="B496" s="748" t="s">
        <v>579</v>
      </c>
      <c r="C496" s="749" t="s">
        <v>603</v>
      </c>
      <c r="D496" s="750" t="s">
        <v>604</v>
      </c>
      <c r="E496" s="751">
        <v>50113001</v>
      </c>
      <c r="F496" s="750" t="s">
        <v>609</v>
      </c>
      <c r="G496" s="749" t="s">
        <v>610</v>
      </c>
      <c r="H496" s="749">
        <v>102132</v>
      </c>
      <c r="I496" s="749">
        <v>2132</v>
      </c>
      <c r="J496" s="749" t="s">
        <v>1226</v>
      </c>
      <c r="K496" s="749" t="s">
        <v>1227</v>
      </c>
      <c r="L496" s="752">
        <v>153.32400000000001</v>
      </c>
      <c r="M496" s="752">
        <v>5</v>
      </c>
      <c r="N496" s="753">
        <v>766.62000000000012</v>
      </c>
    </row>
    <row r="497" spans="1:14" ht="14.45" customHeight="1" x14ac:dyDescent="0.2">
      <c r="A497" s="747" t="s">
        <v>578</v>
      </c>
      <c r="B497" s="748" t="s">
        <v>579</v>
      </c>
      <c r="C497" s="749" t="s">
        <v>603</v>
      </c>
      <c r="D497" s="750" t="s">
        <v>604</v>
      </c>
      <c r="E497" s="751">
        <v>50113001</v>
      </c>
      <c r="F497" s="750" t="s">
        <v>609</v>
      </c>
      <c r="G497" s="749" t="s">
        <v>610</v>
      </c>
      <c r="H497" s="749">
        <v>171539</v>
      </c>
      <c r="I497" s="749">
        <v>171539</v>
      </c>
      <c r="J497" s="749" t="s">
        <v>1228</v>
      </c>
      <c r="K497" s="749" t="s">
        <v>1229</v>
      </c>
      <c r="L497" s="752">
        <v>27.399999999999995</v>
      </c>
      <c r="M497" s="752">
        <v>5</v>
      </c>
      <c r="N497" s="753">
        <v>136.99999999999997</v>
      </c>
    </row>
    <row r="498" spans="1:14" ht="14.45" customHeight="1" x14ac:dyDescent="0.2">
      <c r="A498" s="747" t="s">
        <v>578</v>
      </c>
      <c r="B498" s="748" t="s">
        <v>579</v>
      </c>
      <c r="C498" s="749" t="s">
        <v>603</v>
      </c>
      <c r="D498" s="750" t="s">
        <v>604</v>
      </c>
      <c r="E498" s="751">
        <v>50113001</v>
      </c>
      <c r="F498" s="750" t="s">
        <v>609</v>
      </c>
      <c r="G498" s="749" t="s">
        <v>610</v>
      </c>
      <c r="H498" s="749">
        <v>145981</v>
      </c>
      <c r="I498" s="749">
        <v>45981</v>
      </c>
      <c r="J498" s="749" t="s">
        <v>1230</v>
      </c>
      <c r="K498" s="749" t="s">
        <v>1231</v>
      </c>
      <c r="L498" s="752">
        <v>1704.56</v>
      </c>
      <c r="M498" s="752">
        <v>5</v>
      </c>
      <c r="N498" s="753">
        <v>8522.7999999999993</v>
      </c>
    </row>
    <row r="499" spans="1:14" ht="14.45" customHeight="1" x14ac:dyDescent="0.2">
      <c r="A499" s="747" t="s">
        <v>578</v>
      </c>
      <c r="B499" s="748" t="s">
        <v>579</v>
      </c>
      <c r="C499" s="749" t="s">
        <v>603</v>
      </c>
      <c r="D499" s="750" t="s">
        <v>604</v>
      </c>
      <c r="E499" s="751">
        <v>50113001</v>
      </c>
      <c r="F499" s="750" t="s">
        <v>609</v>
      </c>
      <c r="G499" s="749" t="s">
        <v>610</v>
      </c>
      <c r="H499" s="749">
        <v>848477</v>
      </c>
      <c r="I499" s="749">
        <v>124346</v>
      </c>
      <c r="J499" s="749" t="s">
        <v>1232</v>
      </c>
      <c r="K499" s="749" t="s">
        <v>1103</v>
      </c>
      <c r="L499" s="752">
        <v>130.94399999999999</v>
      </c>
      <c r="M499" s="752">
        <v>5</v>
      </c>
      <c r="N499" s="753">
        <v>654.71999999999991</v>
      </c>
    </row>
    <row r="500" spans="1:14" ht="14.45" customHeight="1" x14ac:dyDescent="0.2">
      <c r="A500" s="747" t="s">
        <v>578</v>
      </c>
      <c r="B500" s="748" t="s">
        <v>579</v>
      </c>
      <c r="C500" s="749" t="s">
        <v>603</v>
      </c>
      <c r="D500" s="750" t="s">
        <v>604</v>
      </c>
      <c r="E500" s="751">
        <v>50113001</v>
      </c>
      <c r="F500" s="750" t="s">
        <v>609</v>
      </c>
      <c r="G500" s="749" t="s">
        <v>610</v>
      </c>
      <c r="H500" s="749">
        <v>230409</v>
      </c>
      <c r="I500" s="749">
        <v>230409</v>
      </c>
      <c r="J500" s="749" t="s">
        <v>661</v>
      </c>
      <c r="K500" s="749" t="s">
        <v>662</v>
      </c>
      <c r="L500" s="752">
        <v>19.83625</v>
      </c>
      <c r="M500" s="752">
        <v>8</v>
      </c>
      <c r="N500" s="753">
        <v>158.69</v>
      </c>
    </row>
    <row r="501" spans="1:14" ht="14.45" customHeight="1" x14ac:dyDescent="0.2">
      <c r="A501" s="747" t="s">
        <v>578</v>
      </c>
      <c r="B501" s="748" t="s">
        <v>579</v>
      </c>
      <c r="C501" s="749" t="s">
        <v>603</v>
      </c>
      <c r="D501" s="750" t="s">
        <v>604</v>
      </c>
      <c r="E501" s="751">
        <v>50113001</v>
      </c>
      <c r="F501" s="750" t="s">
        <v>609</v>
      </c>
      <c r="G501" s="749" t="s">
        <v>610</v>
      </c>
      <c r="H501" s="749">
        <v>230415</v>
      </c>
      <c r="I501" s="749">
        <v>230415</v>
      </c>
      <c r="J501" s="749" t="s">
        <v>981</v>
      </c>
      <c r="K501" s="749" t="s">
        <v>982</v>
      </c>
      <c r="L501" s="752">
        <v>27.240000000000009</v>
      </c>
      <c r="M501" s="752">
        <v>1</v>
      </c>
      <c r="N501" s="753">
        <v>27.240000000000009</v>
      </c>
    </row>
    <row r="502" spans="1:14" ht="14.45" customHeight="1" x14ac:dyDescent="0.2">
      <c r="A502" s="747" t="s">
        <v>578</v>
      </c>
      <c r="B502" s="748" t="s">
        <v>579</v>
      </c>
      <c r="C502" s="749" t="s">
        <v>603</v>
      </c>
      <c r="D502" s="750" t="s">
        <v>604</v>
      </c>
      <c r="E502" s="751">
        <v>50113001</v>
      </c>
      <c r="F502" s="750" t="s">
        <v>609</v>
      </c>
      <c r="G502" s="749" t="s">
        <v>617</v>
      </c>
      <c r="H502" s="749">
        <v>214427</v>
      </c>
      <c r="I502" s="749">
        <v>214427</v>
      </c>
      <c r="J502" s="749" t="s">
        <v>667</v>
      </c>
      <c r="K502" s="749" t="s">
        <v>668</v>
      </c>
      <c r="L502" s="752">
        <v>16.579926136363643</v>
      </c>
      <c r="M502" s="752">
        <v>1760</v>
      </c>
      <c r="N502" s="753">
        <v>29180.670000000009</v>
      </c>
    </row>
    <row r="503" spans="1:14" ht="14.45" customHeight="1" x14ac:dyDescent="0.2">
      <c r="A503" s="747" t="s">
        <v>578</v>
      </c>
      <c r="B503" s="748" t="s">
        <v>579</v>
      </c>
      <c r="C503" s="749" t="s">
        <v>603</v>
      </c>
      <c r="D503" s="750" t="s">
        <v>604</v>
      </c>
      <c r="E503" s="751">
        <v>50113001</v>
      </c>
      <c r="F503" s="750" t="s">
        <v>609</v>
      </c>
      <c r="G503" s="749" t="s">
        <v>617</v>
      </c>
      <c r="H503" s="749">
        <v>848765</v>
      </c>
      <c r="I503" s="749">
        <v>107938</v>
      </c>
      <c r="J503" s="749" t="s">
        <v>1233</v>
      </c>
      <c r="K503" s="749" t="s">
        <v>1234</v>
      </c>
      <c r="L503" s="752">
        <v>128.38885714285715</v>
      </c>
      <c r="M503" s="752">
        <v>35</v>
      </c>
      <c r="N503" s="753">
        <v>4493.6100000000006</v>
      </c>
    </row>
    <row r="504" spans="1:14" ht="14.45" customHeight="1" x14ac:dyDescent="0.2">
      <c r="A504" s="747" t="s">
        <v>578</v>
      </c>
      <c r="B504" s="748" t="s">
        <v>579</v>
      </c>
      <c r="C504" s="749" t="s">
        <v>603</v>
      </c>
      <c r="D504" s="750" t="s">
        <v>604</v>
      </c>
      <c r="E504" s="751">
        <v>50113001</v>
      </c>
      <c r="F504" s="750" t="s">
        <v>609</v>
      </c>
      <c r="G504" s="749" t="s">
        <v>617</v>
      </c>
      <c r="H504" s="749">
        <v>113768</v>
      </c>
      <c r="I504" s="749">
        <v>13768</v>
      </c>
      <c r="J504" s="749" t="s">
        <v>1233</v>
      </c>
      <c r="K504" s="749" t="s">
        <v>1235</v>
      </c>
      <c r="L504" s="752">
        <v>89.31</v>
      </c>
      <c r="M504" s="752">
        <v>2</v>
      </c>
      <c r="N504" s="753">
        <v>178.62</v>
      </c>
    </row>
    <row r="505" spans="1:14" ht="14.45" customHeight="1" x14ac:dyDescent="0.2">
      <c r="A505" s="747" t="s">
        <v>578</v>
      </c>
      <c r="B505" s="748" t="s">
        <v>579</v>
      </c>
      <c r="C505" s="749" t="s">
        <v>603</v>
      </c>
      <c r="D505" s="750" t="s">
        <v>604</v>
      </c>
      <c r="E505" s="751">
        <v>50113001</v>
      </c>
      <c r="F505" s="750" t="s">
        <v>609</v>
      </c>
      <c r="G505" s="749" t="s">
        <v>610</v>
      </c>
      <c r="H505" s="749">
        <v>994448</v>
      </c>
      <c r="I505" s="749">
        <v>9999999</v>
      </c>
      <c r="J505" s="749" t="s">
        <v>1236</v>
      </c>
      <c r="K505" s="749" t="s">
        <v>1237</v>
      </c>
      <c r="L505" s="752">
        <v>390.84999999999997</v>
      </c>
      <c r="M505" s="752">
        <v>4</v>
      </c>
      <c r="N505" s="753">
        <v>1563.3999999999999</v>
      </c>
    </row>
    <row r="506" spans="1:14" ht="14.45" customHeight="1" x14ac:dyDescent="0.2">
      <c r="A506" s="747" t="s">
        <v>578</v>
      </c>
      <c r="B506" s="748" t="s">
        <v>579</v>
      </c>
      <c r="C506" s="749" t="s">
        <v>603</v>
      </c>
      <c r="D506" s="750" t="s">
        <v>604</v>
      </c>
      <c r="E506" s="751">
        <v>50113001</v>
      </c>
      <c r="F506" s="750" t="s">
        <v>609</v>
      </c>
      <c r="G506" s="749" t="s">
        <v>610</v>
      </c>
      <c r="H506" s="749">
        <v>845813</v>
      </c>
      <c r="I506" s="749">
        <v>9999999</v>
      </c>
      <c r="J506" s="749" t="s">
        <v>1238</v>
      </c>
      <c r="K506" s="749" t="s">
        <v>580</v>
      </c>
      <c r="L506" s="752">
        <v>516.78000000000009</v>
      </c>
      <c r="M506" s="752">
        <v>6</v>
      </c>
      <c r="N506" s="753">
        <v>3100.6800000000007</v>
      </c>
    </row>
    <row r="507" spans="1:14" ht="14.45" customHeight="1" x14ac:dyDescent="0.2">
      <c r="A507" s="747" t="s">
        <v>578</v>
      </c>
      <c r="B507" s="748" t="s">
        <v>579</v>
      </c>
      <c r="C507" s="749" t="s">
        <v>603</v>
      </c>
      <c r="D507" s="750" t="s">
        <v>604</v>
      </c>
      <c r="E507" s="751">
        <v>50113001</v>
      </c>
      <c r="F507" s="750" t="s">
        <v>609</v>
      </c>
      <c r="G507" s="749" t="s">
        <v>610</v>
      </c>
      <c r="H507" s="749">
        <v>193104</v>
      </c>
      <c r="I507" s="749">
        <v>93104</v>
      </c>
      <c r="J507" s="749" t="s">
        <v>669</v>
      </c>
      <c r="K507" s="749" t="s">
        <v>670</v>
      </c>
      <c r="L507" s="752">
        <v>47.300000000000011</v>
      </c>
      <c r="M507" s="752">
        <v>2</v>
      </c>
      <c r="N507" s="753">
        <v>94.600000000000023</v>
      </c>
    </row>
    <row r="508" spans="1:14" ht="14.45" customHeight="1" x14ac:dyDescent="0.2">
      <c r="A508" s="747" t="s">
        <v>578</v>
      </c>
      <c r="B508" s="748" t="s">
        <v>579</v>
      </c>
      <c r="C508" s="749" t="s">
        <v>603</v>
      </c>
      <c r="D508" s="750" t="s">
        <v>604</v>
      </c>
      <c r="E508" s="751">
        <v>50113001</v>
      </c>
      <c r="F508" s="750" t="s">
        <v>609</v>
      </c>
      <c r="G508" s="749" t="s">
        <v>610</v>
      </c>
      <c r="H508" s="749">
        <v>193105</v>
      </c>
      <c r="I508" s="749">
        <v>93105</v>
      </c>
      <c r="J508" s="749" t="s">
        <v>669</v>
      </c>
      <c r="K508" s="749" t="s">
        <v>985</v>
      </c>
      <c r="L508" s="752">
        <v>208.83692307692309</v>
      </c>
      <c r="M508" s="752">
        <v>52</v>
      </c>
      <c r="N508" s="753">
        <v>10859.52</v>
      </c>
    </row>
    <row r="509" spans="1:14" ht="14.45" customHeight="1" x14ac:dyDescent="0.2">
      <c r="A509" s="747" t="s">
        <v>578</v>
      </c>
      <c r="B509" s="748" t="s">
        <v>579</v>
      </c>
      <c r="C509" s="749" t="s">
        <v>603</v>
      </c>
      <c r="D509" s="750" t="s">
        <v>604</v>
      </c>
      <c r="E509" s="751">
        <v>50113001</v>
      </c>
      <c r="F509" s="750" t="s">
        <v>609</v>
      </c>
      <c r="G509" s="749" t="s">
        <v>610</v>
      </c>
      <c r="H509" s="749">
        <v>988310</v>
      </c>
      <c r="I509" s="749">
        <v>0</v>
      </c>
      <c r="J509" s="749" t="s">
        <v>1239</v>
      </c>
      <c r="K509" s="749" t="s">
        <v>580</v>
      </c>
      <c r="L509" s="752">
        <v>76.589999999999989</v>
      </c>
      <c r="M509" s="752">
        <v>18</v>
      </c>
      <c r="N509" s="753">
        <v>1378.62</v>
      </c>
    </row>
    <row r="510" spans="1:14" ht="14.45" customHeight="1" x14ac:dyDescent="0.2">
      <c r="A510" s="747" t="s">
        <v>578</v>
      </c>
      <c r="B510" s="748" t="s">
        <v>579</v>
      </c>
      <c r="C510" s="749" t="s">
        <v>603</v>
      </c>
      <c r="D510" s="750" t="s">
        <v>604</v>
      </c>
      <c r="E510" s="751">
        <v>50113001</v>
      </c>
      <c r="F510" s="750" t="s">
        <v>609</v>
      </c>
      <c r="G510" s="749" t="s">
        <v>617</v>
      </c>
      <c r="H510" s="749">
        <v>192034</v>
      </c>
      <c r="I510" s="749">
        <v>92034</v>
      </c>
      <c r="J510" s="749" t="s">
        <v>1240</v>
      </c>
      <c r="K510" s="749" t="s">
        <v>1241</v>
      </c>
      <c r="L510" s="752">
        <v>125.39</v>
      </c>
      <c r="M510" s="752">
        <v>1</v>
      </c>
      <c r="N510" s="753">
        <v>125.39</v>
      </c>
    </row>
    <row r="511" spans="1:14" ht="14.45" customHeight="1" x14ac:dyDescent="0.2">
      <c r="A511" s="747" t="s">
        <v>578</v>
      </c>
      <c r="B511" s="748" t="s">
        <v>579</v>
      </c>
      <c r="C511" s="749" t="s">
        <v>603</v>
      </c>
      <c r="D511" s="750" t="s">
        <v>604</v>
      </c>
      <c r="E511" s="751">
        <v>50113001</v>
      </c>
      <c r="F511" s="750" t="s">
        <v>609</v>
      </c>
      <c r="G511" s="749" t="s">
        <v>617</v>
      </c>
      <c r="H511" s="749">
        <v>144997</v>
      </c>
      <c r="I511" s="749">
        <v>44997</v>
      </c>
      <c r="J511" s="749" t="s">
        <v>671</v>
      </c>
      <c r="K511" s="749" t="s">
        <v>672</v>
      </c>
      <c r="L511" s="752">
        <v>237.26000000000002</v>
      </c>
      <c r="M511" s="752">
        <v>2</v>
      </c>
      <c r="N511" s="753">
        <v>474.52000000000004</v>
      </c>
    </row>
    <row r="512" spans="1:14" ht="14.45" customHeight="1" x14ac:dyDescent="0.2">
      <c r="A512" s="747" t="s">
        <v>578</v>
      </c>
      <c r="B512" s="748" t="s">
        <v>579</v>
      </c>
      <c r="C512" s="749" t="s">
        <v>603</v>
      </c>
      <c r="D512" s="750" t="s">
        <v>604</v>
      </c>
      <c r="E512" s="751">
        <v>50113001</v>
      </c>
      <c r="F512" s="750" t="s">
        <v>609</v>
      </c>
      <c r="G512" s="749" t="s">
        <v>617</v>
      </c>
      <c r="H512" s="749">
        <v>237626</v>
      </c>
      <c r="I512" s="749">
        <v>237626</v>
      </c>
      <c r="J512" s="749" t="s">
        <v>1242</v>
      </c>
      <c r="K512" s="749" t="s">
        <v>1243</v>
      </c>
      <c r="L512" s="752">
        <v>242.68564516129035</v>
      </c>
      <c r="M512" s="752">
        <v>62</v>
      </c>
      <c r="N512" s="753">
        <v>15046.510000000002</v>
      </c>
    </row>
    <row r="513" spans="1:14" ht="14.45" customHeight="1" x14ac:dyDescent="0.2">
      <c r="A513" s="747" t="s">
        <v>578</v>
      </c>
      <c r="B513" s="748" t="s">
        <v>579</v>
      </c>
      <c r="C513" s="749" t="s">
        <v>603</v>
      </c>
      <c r="D513" s="750" t="s">
        <v>604</v>
      </c>
      <c r="E513" s="751">
        <v>50113001</v>
      </c>
      <c r="F513" s="750" t="s">
        <v>609</v>
      </c>
      <c r="G513" s="749" t="s">
        <v>617</v>
      </c>
      <c r="H513" s="749">
        <v>847134</v>
      </c>
      <c r="I513" s="749">
        <v>151050</v>
      </c>
      <c r="J513" s="749" t="s">
        <v>1244</v>
      </c>
      <c r="K513" s="749" t="s">
        <v>1243</v>
      </c>
      <c r="L513" s="752">
        <v>503.37511111111115</v>
      </c>
      <c r="M513" s="752">
        <v>45</v>
      </c>
      <c r="N513" s="753">
        <v>22651.88</v>
      </c>
    </row>
    <row r="514" spans="1:14" ht="14.45" customHeight="1" x14ac:dyDescent="0.2">
      <c r="A514" s="747" t="s">
        <v>578</v>
      </c>
      <c r="B514" s="748" t="s">
        <v>579</v>
      </c>
      <c r="C514" s="749" t="s">
        <v>603</v>
      </c>
      <c r="D514" s="750" t="s">
        <v>604</v>
      </c>
      <c r="E514" s="751">
        <v>50113001</v>
      </c>
      <c r="F514" s="750" t="s">
        <v>609</v>
      </c>
      <c r="G514" s="749" t="s">
        <v>610</v>
      </c>
      <c r="H514" s="749">
        <v>149952</v>
      </c>
      <c r="I514" s="749">
        <v>49952</v>
      </c>
      <c r="J514" s="749" t="s">
        <v>1245</v>
      </c>
      <c r="K514" s="749" t="s">
        <v>1246</v>
      </c>
      <c r="L514" s="752">
        <v>74.72</v>
      </c>
      <c r="M514" s="752">
        <v>5</v>
      </c>
      <c r="N514" s="753">
        <v>373.6</v>
      </c>
    </row>
    <row r="515" spans="1:14" ht="14.45" customHeight="1" x14ac:dyDescent="0.2">
      <c r="A515" s="747" t="s">
        <v>578</v>
      </c>
      <c r="B515" s="748" t="s">
        <v>579</v>
      </c>
      <c r="C515" s="749" t="s">
        <v>603</v>
      </c>
      <c r="D515" s="750" t="s">
        <v>604</v>
      </c>
      <c r="E515" s="751">
        <v>50113001</v>
      </c>
      <c r="F515" s="750" t="s">
        <v>609</v>
      </c>
      <c r="G515" s="749" t="s">
        <v>610</v>
      </c>
      <c r="H515" s="749">
        <v>201992</v>
      </c>
      <c r="I515" s="749">
        <v>201992</v>
      </c>
      <c r="J515" s="749" t="s">
        <v>675</v>
      </c>
      <c r="K515" s="749" t="s">
        <v>1247</v>
      </c>
      <c r="L515" s="752">
        <v>552.80999999999972</v>
      </c>
      <c r="M515" s="752">
        <v>1</v>
      </c>
      <c r="N515" s="753">
        <v>552.80999999999972</v>
      </c>
    </row>
    <row r="516" spans="1:14" ht="14.45" customHeight="1" x14ac:dyDescent="0.2">
      <c r="A516" s="747" t="s">
        <v>578</v>
      </c>
      <c r="B516" s="748" t="s">
        <v>579</v>
      </c>
      <c r="C516" s="749" t="s">
        <v>603</v>
      </c>
      <c r="D516" s="750" t="s">
        <v>604</v>
      </c>
      <c r="E516" s="751">
        <v>50113001</v>
      </c>
      <c r="F516" s="750" t="s">
        <v>609</v>
      </c>
      <c r="G516" s="749" t="s">
        <v>610</v>
      </c>
      <c r="H516" s="749">
        <v>225549</v>
      </c>
      <c r="I516" s="749">
        <v>225549</v>
      </c>
      <c r="J516" s="749" t="s">
        <v>675</v>
      </c>
      <c r="K516" s="749" t="s">
        <v>1248</v>
      </c>
      <c r="L516" s="752">
        <v>830.39000000000021</v>
      </c>
      <c r="M516" s="752">
        <v>1</v>
      </c>
      <c r="N516" s="753">
        <v>830.39000000000021</v>
      </c>
    </row>
    <row r="517" spans="1:14" ht="14.45" customHeight="1" x14ac:dyDescent="0.2">
      <c r="A517" s="747" t="s">
        <v>578</v>
      </c>
      <c r="B517" s="748" t="s">
        <v>579</v>
      </c>
      <c r="C517" s="749" t="s">
        <v>603</v>
      </c>
      <c r="D517" s="750" t="s">
        <v>604</v>
      </c>
      <c r="E517" s="751">
        <v>50113001</v>
      </c>
      <c r="F517" s="750" t="s">
        <v>609</v>
      </c>
      <c r="G517" s="749" t="s">
        <v>610</v>
      </c>
      <c r="H517" s="749">
        <v>184090</v>
      </c>
      <c r="I517" s="749">
        <v>84090</v>
      </c>
      <c r="J517" s="749" t="s">
        <v>677</v>
      </c>
      <c r="K517" s="749" t="s">
        <v>678</v>
      </c>
      <c r="L517" s="752">
        <v>60.071363636363643</v>
      </c>
      <c r="M517" s="752">
        <v>88</v>
      </c>
      <c r="N517" s="753">
        <v>5286.2800000000007</v>
      </c>
    </row>
    <row r="518" spans="1:14" ht="14.45" customHeight="1" x14ac:dyDescent="0.2">
      <c r="A518" s="747" t="s">
        <v>578</v>
      </c>
      <c r="B518" s="748" t="s">
        <v>579</v>
      </c>
      <c r="C518" s="749" t="s">
        <v>603</v>
      </c>
      <c r="D518" s="750" t="s">
        <v>604</v>
      </c>
      <c r="E518" s="751">
        <v>50113001</v>
      </c>
      <c r="F518" s="750" t="s">
        <v>609</v>
      </c>
      <c r="G518" s="749" t="s">
        <v>610</v>
      </c>
      <c r="H518" s="749">
        <v>121698</v>
      </c>
      <c r="I518" s="749">
        <v>21698</v>
      </c>
      <c r="J518" s="749" t="s">
        <v>1249</v>
      </c>
      <c r="K518" s="749" t="s">
        <v>1250</v>
      </c>
      <c r="L518" s="752">
        <v>28.609999999999992</v>
      </c>
      <c r="M518" s="752">
        <v>2</v>
      </c>
      <c r="N518" s="753">
        <v>57.219999999999985</v>
      </c>
    </row>
    <row r="519" spans="1:14" ht="14.45" customHeight="1" x14ac:dyDescent="0.2">
      <c r="A519" s="747" t="s">
        <v>578</v>
      </c>
      <c r="B519" s="748" t="s">
        <v>579</v>
      </c>
      <c r="C519" s="749" t="s">
        <v>603</v>
      </c>
      <c r="D519" s="750" t="s">
        <v>604</v>
      </c>
      <c r="E519" s="751">
        <v>50113001</v>
      </c>
      <c r="F519" s="750" t="s">
        <v>609</v>
      </c>
      <c r="G519" s="749" t="s">
        <v>610</v>
      </c>
      <c r="H519" s="749">
        <v>501994</v>
      </c>
      <c r="I519" s="749">
        <v>0</v>
      </c>
      <c r="J519" s="749" t="s">
        <v>679</v>
      </c>
      <c r="K519" s="749" t="s">
        <v>680</v>
      </c>
      <c r="L519" s="752">
        <v>268.92986419753083</v>
      </c>
      <c r="M519" s="752">
        <v>18</v>
      </c>
      <c r="N519" s="753">
        <v>4840.7375555555554</v>
      </c>
    </row>
    <row r="520" spans="1:14" ht="14.45" customHeight="1" x14ac:dyDescent="0.2">
      <c r="A520" s="747" t="s">
        <v>578</v>
      </c>
      <c r="B520" s="748" t="s">
        <v>579</v>
      </c>
      <c r="C520" s="749" t="s">
        <v>603</v>
      </c>
      <c r="D520" s="750" t="s">
        <v>604</v>
      </c>
      <c r="E520" s="751">
        <v>50113001</v>
      </c>
      <c r="F520" s="750" t="s">
        <v>609</v>
      </c>
      <c r="G520" s="749" t="s">
        <v>580</v>
      </c>
      <c r="H520" s="749">
        <v>168655</v>
      </c>
      <c r="I520" s="749">
        <v>168655</v>
      </c>
      <c r="J520" s="749" t="s">
        <v>1251</v>
      </c>
      <c r="K520" s="749" t="s">
        <v>1252</v>
      </c>
      <c r="L520" s="752">
        <v>10409.717142857144</v>
      </c>
      <c r="M520" s="752">
        <v>7</v>
      </c>
      <c r="N520" s="753">
        <v>72868.02</v>
      </c>
    </row>
    <row r="521" spans="1:14" ht="14.45" customHeight="1" x14ac:dyDescent="0.2">
      <c r="A521" s="747" t="s">
        <v>578</v>
      </c>
      <c r="B521" s="748" t="s">
        <v>579</v>
      </c>
      <c r="C521" s="749" t="s">
        <v>603</v>
      </c>
      <c r="D521" s="750" t="s">
        <v>604</v>
      </c>
      <c r="E521" s="751">
        <v>50113001</v>
      </c>
      <c r="F521" s="750" t="s">
        <v>609</v>
      </c>
      <c r="G521" s="749" t="s">
        <v>617</v>
      </c>
      <c r="H521" s="749">
        <v>136759</v>
      </c>
      <c r="I521" s="749">
        <v>136759</v>
      </c>
      <c r="J521" s="749" t="s">
        <v>1253</v>
      </c>
      <c r="K521" s="749" t="s">
        <v>1254</v>
      </c>
      <c r="L521" s="752">
        <v>4268.09</v>
      </c>
      <c r="M521" s="752">
        <v>4</v>
      </c>
      <c r="N521" s="753">
        <v>17072.36</v>
      </c>
    </row>
    <row r="522" spans="1:14" ht="14.45" customHeight="1" x14ac:dyDescent="0.2">
      <c r="A522" s="747" t="s">
        <v>578</v>
      </c>
      <c r="B522" s="748" t="s">
        <v>579</v>
      </c>
      <c r="C522" s="749" t="s">
        <v>603</v>
      </c>
      <c r="D522" s="750" t="s">
        <v>604</v>
      </c>
      <c r="E522" s="751">
        <v>50113001</v>
      </c>
      <c r="F522" s="750" t="s">
        <v>609</v>
      </c>
      <c r="G522" s="749" t="s">
        <v>617</v>
      </c>
      <c r="H522" s="749">
        <v>136755</v>
      </c>
      <c r="I522" s="749">
        <v>136755</v>
      </c>
      <c r="J522" s="749" t="s">
        <v>1253</v>
      </c>
      <c r="K522" s="749" t="s">
        <v>1255</v>
      </c>
      <c r="L522" s="752">
        <v>5553.9</v>
      </c>
      <c r="M522" s="752">
        <v>1</v>
      </c>
      <c r="N522" s="753">
        <v>5553.9</v>
      </c>
    </row>
    <row r="523" spans="1:14" ht="14.45" customHeight="1" x14ac:dyDescent="0.2">
      <c r="A523" s="747" t="s">
        <v>578</v>
      </c>
      <c r="B523" s="748" t="s">
        <v>579</v>
      </c>
      <c r="C523" s="749" t="s">
        <v>603</v>
      </c>
      <c r="D523" s="750" t="s">
        <v>604</v>
      </c>
      <c r="E523" s="751">
        <v>50113001</v>
      </c>
      <c r="F523" s="750" t="s">
        <v>609</v>
      </c>
      <c r="G523" s="749" t="s">
        <v>610</v>
      </c>
      <c r="H523" s="749">
        <v>230420</v>
      </c>
      <c r="I523" s="749">
        <v>230420</v>
      </c>
      <c r="J523" s="749" t="s">
        <v>681</v>
      </c>
      <c r="K523" s="749" t="s">
        <v>682</v>
      </c>
      <c r="L523" s="752">
        <v>77.013333333333321</v>
      </c>
      <c r="M523" s="752">
        <v>3</v>
      </c>
      <c r="N523" s="753">
        <v>231.03999999999996</v>
      </c>
    </row>
    <row r="524" spans="1:14" ht="14.45" customHeight="1" x14ac:dyDescent="0.2">
      <c r="A524" s="747" t="s">
        <v>578</v>
      </c>
      <c r="B524" s="748" t="s">
        <v>579</v>
      </c>
      <c r="C524" s="749" t="s">
        <v>603</v>
      </c>
      <c r="D524" s="750" t="s">
        <v>604</v>
      </c>
      <c r="E524" s="751">
        <v>50113001</v>
      </c>
      <c r="F524" s="750" t="s">
        <v>609</v>
      </c>
      <c r="G524" s="749" t="s">
        <v>610</v>
      </c>
      <c r="H524" s="749">
        <v>189026</v>
      </c>
      <c r="I524" s="749">
        <v>89026</v>
      </c>
      <c r="J524" s="749" t="s">
        <v>683</v>
      </c>
      <c r="K524" s="749" t="s">
        <v>684</v>
      </c>
      <c r="L524" s="752">
        <v>87.34999999999998</v>
      </c>
      <c r="M524" s="752">
        <v>2</v>
      </c>
      <c r="N524" s="753">
        <v>174.69999999999996</v>
      </c>
    </row>
    <row r="525" spans="1:14" ht="14.45" customHeight="1" x14ac:dyDescent="0.2">
      <c r="A525" s="747" t="s">
        <v>578</v>
      </c>
      <c r="B525" s="748" t="s">
        <v>579</v>
      </c>
      <c r="C525" s="749" t="s">
        <v>603</v>
      </c>
      <c r="D525" s="750" t="s">
        <v>604</v>
      </c>
      <c r="E525" s="751">
        <v>50113001</v>
      </c>
      <c r="F525" s="750" t="s">
        <v>609</v>
      </c>
      <c r="G525" s="749" t="s">
        <v>610</v>
      </c>
      <c r="H525" s="749">
        <v>175632</v>
      </c>
      <c r="I525" s="749">
        <v>75632</v>
      </c>
      <c r="J525" s="749" t="s">
        <v>1256</v>
      </c>
      <c r="K525" s="749" t="s">
        <v>1257</v>
      </c>
      <c r="L525" s="752">
        <v>87.46</v>
      </c>
      <c r="M525" s="752">
        <v>5</v>
      </c>
      <c r="N525" s="753">
        <v>437.29999999999995</v>
      </c>
    </row>
    <row r="526" spans="1:14" ht="14.45" customHeight="1" x14ac:dyDescent="0.2">
      <c r="A526" s="747" t="s">
        <v>578</v>
      </c>
      <c r="B526" s="748" t="s">
        <v>579</v>
      </c>
      <c r="C526" s="749" t="s">
        <v>603</v>
      </c>
      <c r="D526" s="750" t="s">
        <v>604</v>
      </c>
      <c r="E526" s="751">
        <v>50113001</v>
      </c>
      <c r="F526" s="750" t="s">
        <v>609</v>
      </c>
      <c r="G526" s="749" t="s">
        <v>610</v>
      </c>
      <c r="H526" s="749">
        <v>846346</v>
      </c>
      <c r="I526" s="749">
        <v>119672</v>
      </c>
      <c r="J526" s="749" t="s">
        <v>1258</v>
      </c>
      <c r="K526" s="749" t="s">
        <v>1259</v>
      </c>
      <c r="L526" s="752">
        <v>123.41</v>
      </c>
      <c r="M526" s="752">
        <v>1</v>
      </c>
      <c r="N526" s="753">
        <v>123.41</v>
      </c>
    </row>
    <row r="527" spans="1:14" ht="14.45" customHeight="1" x14ac:dyDescent="0.2">
      <c r="A527" s="747" t="s">
        <v>578</v>
      </c>
      <c r="B527" s="748" t="s">
        <v>579</v>
      </c>
      <c r="C527" s="749" t="s">
        <v>603</v>
      </c>
      <c r="D527" s="750" t="s">
        <v>604</v>
      </c>
      <c r="E527" s="751">
        <v>50113001</v>
      </c>
      <c r="F527" s="750" t="s">
        <v>609</v>
      </c>
      <c r="G527" s="749" t="s">
        <v>610</v>
      </c>
      <c r="H527" s="749">
        <v>117011</v>
      </c>
      <c r="I527" s="749">
        <v>17011</v>
      </c>
      <c r="J527" s="749" t="s">
        <v>1260</v>
      </c>
      <c r="K527" s="749" t="s">
        <v>1261</v>
      </c>
      <c r="L527" s="752">
        <v>145.49999999999997</v>
      </c>
      <c r="M527" s="752">
        <v>6</v>
      </c>
      <c r="N527" s="753">
        <v>872.99999999999977</v>
      </c>
    </row>
    <row r="528" spans="1:14" ht="14.45" customHeight="1" x14ac:dyDescent="0.2">
      <c r="A528" s="747" t="s">
        <v>578</v>
      </c>
      <c r="B528" s="748" t="s">
        <v>579</v>
      </c>
      <c r="C528" s="749" t="s">
        <v>603</v>
      </c>
      <c r="D528" s="750" t="s">
        <v>604</v>
      </c>
      <c r="E528" s="751">
        <v>50113001</v>
      </c>
      <c r="F528" s="750" t="s">
        <v>609</v>
      </c>
      <c r="G528" s="749" t="s">
        <v>610</v>
      </c>
      <c r="H528" s="749">
        <v>183318</v>
      </c>
      <c r="I528" s="749">
        <v>83318</v>
      </c>
      <c r="J528" s="749" t="s">
        <v>1262</v>
      </c>
      <c r="K528" s="749" t="s">
        <v>1263</v>
      </c>
      <c r="L528" s="752">
        <v>31.81</v>
      </c>
      <c r="M528" s="752">
        <v>2</v>
      </c>
      <c r="N528" s="753">
        <v>63.62</v>
      </c>
    </row>
    <row r="529" spans="1:14" ht="14.45" customHeight="1" x14ac:dyDescent="0.2">
      <c r="A529" s="747" t="s">
        <v>578</v>
      </c>
      <c r="B529" s="748" t="s">
        <v>579</v>
      </c>
      <c r="C529" s="749" t="s">
        <v>603</v>
      </c>
      <c r="D529" s="750" t="s">
        <v>604</v>
      </c>
      <c r="E529" s="751">
        <v>50113001</v>
      </c>
      <c r="F529" s="750" t="s">
        <v>609</v>
      </c>
      <c r="G529" s="749" t="s">
        <v>610</v>
      </c>
      <c r="H529" s="749">
        <v>230424</v>
      </c>
      <c r="I529" s="749">
        <v>230424</v>
      </c>
      <c r="J529" s="749" t="s">
        <v>1264</v>
      </c>
      <c r="K529" s="749" t="s">
        <v>1265</v>
      </c>
      <c r="L529" s="752">
        <v>153.89033707865167</v>
      </c>
      <c r="M529" s="752">
        <v>89</v>
      </c>
      <c r="N529" s="753">
        <v>13696.239999999998</v>
      </c>
    </row>
    <row r="530" spans="1:14" ht="14.45" customHeight="1" x14ac:dyDescent="0.2">
      <c r="A530" s="747" t="s">
        <v>578</v>
      </c>
      <c r="B530" s="748" t="s">
        <v>579</v>
      </c>
      <c r="C530" s="749" t="s">
        <v>603</v>
      </c>
      <c r="D530" s="750" t="s">
        <v>604</v>
      </c>
      <c r="E530" s="751">
        <v>50113001</v>
      </c>
      <c r="F530" s="750" t="s">
        <v>609</v>
      </c>
      <c r="G530" s="749" t="s">
        <v>610</v>
      </c>
      <c r="H530" s="749">
        <v>146475</v>
      </c>
      <c r="I530" s="749">
        <v>46475</v>
      </c>
      <c r="J530" s="749" t="s">
        <v>1264</v>
      </c>
      <c r="K530" s="749" t="s">
        <v>1266</v>
      </c>
      <c r="L530" s="752">
        <v>154.01759999999996</v>
      </c>
      <c r="M530" s="752">
        <v>350</v>
      </c>
      <c r="N530" s="753">
        <v>53906.159999999982</v>
      </c>
    </row>
    <row r="531" spans="1:14" ht="14.45" customHeight="1" x14ac:dyDescent="0.2">
      <c r="A531" s="747" t="s">
        <v>578</v>
      </c>
      <c r="B531" s="748" t="s">
        <v>579</v>
      </c>
      <c r="C531" s="749" t="s">
        <v>603</v>
      </c>
      <c r="D531" s="750" t="s">
        <v>604</v>
      </c>
      <c r="E531" s="751">
        <v>50113001</v>
      </c>
      <c r="F531" s="750" t="s">
        <v>609</v>
      </c>
      <c r="G531" s="749" t="s">
        <v>610</v>
      </c>
      <c r="H531" s="749">
        <v>231751</v>
      </c>
      <c r="I531" s="749">
        <v>231751</v>
      </c>
      <c r="J531" s="749" t="s">
        <v>685</v>
      </c>
      <c r="K531" s="749" t="s">
        <v>686</v>
      </c>
      <c r="L531" s="752">
        <v>111.81533333333336</v>
      </c>
      <c r="M531" s="752">
        <v>150</v>
      </c>
      <c r="N531" s="753">
        <v>16772.300000000003</v>
      </c>
    </row>
    <row r="532" spans="1:14" ht="14.45" customHeight="1" x14ac:dyDescent="0.2">
      <c r="A532" s="747" t="s">
        <v>578</v>
      </c>
      <c r="B532" s="748" t="s">
        <v>579</v>
      </c>
      <c r="C532" s="749" t="s">
        <v>603</v>
      </c>
      <c r="D532" s="750" t="s">
        <v>604</v>
      </c>
      <c r="E532" s="751">
        <v>50113001</v>
      </c>
      <c r="F532" s="750" t="s">
        <v>609</v>
      </c>
      <c r="G532" s="749" t="s">
        <v>610</v>
      </c>
      <c r="H532" s="749">
        <v>108499</v>
      </c>
      <c r="I532" s="749">
        <v>8499</v>
      </c>
      <c r="J532" s="749" t="s">
        <v>685</v>
      </c>
      <c r="K532" s="749" t="s">
        <v>686</v>
      </c>
      <c r="L532" s="752">
        <v>111.52000000000002</v>
      </c>
      <c r="M532" s="752">
        <v>50</v>
      </c>
      <c r="N532" s="753">
        <v>5576.0000000000009</v>
      </c>
    </row>
    <row r="533" spans="1:14" ht="14.45" customHeight="1" x14ac:dyDescent="0.2">
      <c r="A533" s="747" t="s">
        <v>578</v>
      </c>
      <c r="B533" s="748" t="s">
        <v>579</v>
      </c>
      <c r="C533" s="749" t="s">
        <v>603</v>
      </c>
      <c r="D533" s="750" t="s">
        <v>604</v>
      </c>
      <c r="E533" s="751">
        <v>50113001</v>
      </c>
      <c r="F533" s="750" t="s">
        <v>609</v>
      </c>
      <c r="G533" s="749" t="s">
        <v>610</v>
      </c>
      <c r="H533" s="749">
        <v>104071</v>
      </c>
      <c r="I533" s="749">
        <v>4071</v>
      </c>
      <c r="J533" s="749" t="s">
        <v>687</v>
      </c>
      <c r="K533" s="749" t="s">
        <v>688</v>
      </c>
      <c r="L533" s="752">
        <v>224.18000000000004</v>
      </c>
      <c r="M533" s="752">
        <v>1</v>
      </c>
      <c r="N533" s="753">
        <v>224.18000000000004</v>
      </c>
    </row>
    <row r="534" spans="1:14" ht="14.45" customHeight="1" x14ac:dyDescent="0.2">
      <c r="A534" s="747" t="s">
        <v>578</v>
      </c>
      <c r="B534" s="748" t="s">
        <v>579</v>
      </c>
      <c r="C534" s="749" t="s">
        <v>603</v>
      </c>
      <c r="D534" s="750" t="s">
        <v>604</v>
      </c>
      <c r="E534" s="751">
        <v>50113001</v>
      </c>
      <c r="F534" s="750" t="s">
        <v>609</v>
      </c>
      <c r="G534" s="749" t="s">
        <v>610</v>
      </c>
      <c r="H534" s="749">
        <v>102479</v>
      </c>
      <c r="I534" s="749">
        <v>2479</v>
      </c>
      <c r="J534" s="749" t="s">
        <v>687</v>
      </c>
      <c r="K534" s="749" t="s">
        <v>689</v>
      </c>
      <c r="L534" s="752">
        <v>65.489999999999995</v>
      </c>
      <c r="M534" s="752">
        <v>2</v>
      </c>
      <c r="N534" s="753">
        <v>130.97999999999999</v>
      </c>
    </row>
    <row r="535" spans="1:14" ht="14.45" customHeight="1" x14ac:dyDescent="0.2">
      <c r="A535" s="747" t="s">
        <v>578</v>
      </c>
      <c r="B535" s="748" t="s">
        <v>579</v>
      </c>
      <c r="C535" s="749" t="s">
        <v>603</v>
      </c>
      <c r="D535" s="750" t="s">
        <v>604</v>
      </c>
      <c r="E535" s="751">
        <v>50113001</v>
      </c>
      <c r="F535" s="750" t="s">
        <v>609</v>
      </c>
      <c r="G535" s="749" t="s">
        <v>610</v>
      </c>
      <c r="H535" s="749">
        <v>158425</v>
      </c>
      <c r="I535" s="749">
        <v>58425</v>
      </c>
      <c r="J535" s="749" t="s">
        <v>692</v>
      </c>
      <c r="K535" s="749" t="s">
        <v>693</v>
      </c>
      <c r="L535" s="752">
        <v>82.37</v>
      </c>
      <c r="M535" s="752">
        <v>4</v>
      </c>
      <c r="N535" s="753">
        <v>329.48</v>
      </c>
    </row>
    <row r="536" spans="1:14" ht="14.45" customHeight="1" x14ac:dyDescent="0.2">
      <c r="A536" s="747" t="s">
        <v>578</v>
      </c>
      <c r="B536" s="748" t="s">
        <v>579</v>
      </c>
      <c r="C536" s="749" t="s">
        <v>603</v>
      </c>
      <c r="D536" s="750" t="s">
        <v>604</v>
      </c>
      <c r="E536" s="751">
        <v>50113001</v>
      </c>
      <c r="F536" s="750" t="s">
        <v>609</v>
      </c>
      <c r="G536" s="749" t="s">
        <v>610</v>
      </c>
      <c r="H536" s="749">
        <v>154539</v>
      </c>
      <c r="I536" s="749">
        <v>54539</v>
      </c>
      <c r="J536" s="749" t="s">
        <v>694</v>
      </c>
      <c r="K536" s="749" t="s">
        <v>695</v>
      </c>
      <c r="L536" s="752">
        <v>60.139999999999986</v>
      </c>
      <c r="M536" s="752">
        <v>10</v>
      </c>
      <c r="N536" s="753">
        <v>601.39999999999986</v>
      </c>
    </row>
    <row r="537" spans="1:14" ht="14.45" customHeight="1" x14ac:dyDescent="0.2">
      <c r="A537" s="747" t="s">
        <v>578</v>
      </c>
      <c r="B537" s="748" t="s">
        <v>579</v>
      </c>
      <c r="C537" s="749" t="s">
        <v>603</v>
      </c>
      <c r="D537" s="750" t="s">
        <v>604</v>
      </c>
      <c r="E537" s="751">
        <v>50113001</v>
      </c>
      <c r="F537" s="750" t="s">
        <v>609</v>
      </c>
      <c r="G537" s="749" t="s">
        <v>610</v>
      </c>
      <c r="H537" s="749">
        <v>179333</v>
      </c>
      <c r="I537" s="749">
        <v>179333</v>
      </c>
      <c r="J537" s="749" t="s">
        <v>696</v>
      </c>
      <c r="K537" s="749" t="s">
        <v>697</v>
      </c>
      <c r="L537" s="752">
        <v>226.88000000000002</v>
      </c>
      <c r="M537" s="752">
        <v>2</v>
      </c>
      <c r="N537" s="753">
        <v>453.76000000000005</v>
      </c>
    </row>
    <row r="538" spans="1:14" ht="14.45" customHeight="1" x14ac:dyDescent="0.2">
      <c r="A538" s="747" t="s">
        <v>578</v>
      </c>
      <c r="B538" s="748" t="s">
        <v>579</v>
      </c>
      <c r="C538" s="749" t="s">
        <v>603</v>
      </c>
      <c r="D538" s="750" t="s">
        <v>604</v>
      </c>
      <c r="E538" s="751">
        <v>50113001</v>
      </c>
      <c r="F538" s="750" t="s">
        <v>609</v>
      </c>
      <c r="G538" s="749" t="s">
        <v>610</v>
      </c>
      <c r="H538" s="749">
        <v>185656</v>
      </c>
      <c r="I538" s="749">
        <v>85656</v>
      </c>
      <c r="J538" s="749" t="s">
        <v>698</v>
      </c>
      <c r="K538" s="749" t="s">
        <v>699</v>
      </c>
      <c r="L538" s="752">
        <v>69.219999999999985</v>
      </c>
      <c r="M538" s="752">
        <v>1</v>
      </c>
      <c r="N538" s="753">
        <v>69.219999999999985</v>
      </c>
    </row>
    <row r="539" spans="1:14" ht="14.45" customHeight="1" x14ac:dyDescent="0.2">
      <c r="A539" s="747" t="s">
        <v>578</v>
      </c>
      <c r="B539" s="748" t="s">
        <v>579</v>
      </c>
      <c r="C539" s="749" t="s">
        <v>603</v>
      </c>
      <c r="D539" s="750" t="s">
        <v>604</v>
      </c>
      <c r="E539" s="751">
        <v>50113001</v>
      </c>
      <c r="F539" s="750" t="s">
        <v>609</v>
      </c>
      <c r="G539" s="749" t="s">
        <v>610</v>
      </c>
      <c r="H539" s="749">
        <v>169740</v>
      </c>
      <c r="I539" s="749">
        <v>169740</v>
      </c>
      <c r="J539" s="749" t="s">
        <v>1267</v>
      </c>
      <c r="K539" s="749" t="s">
        <v>1268</v>
      </c>
      <c r="L539" s="752">
        <v>200.15999999999994</v>
      </c>
      <c r="M539" s="752">
        <v>1</v>
      </c>
      <c r="N539" s="753">
        <v>200.15999999999994</v>
      </c>
    </row>
    <row r="540" spans="1:14" ht="14.45" customHeight="1" x14ac:dyDescent="0.2">
      <c r="A540" s="747" t="s">
        <v>578</v>
      </c>
      <c r="B540" s="748" t="s">
        <v>579</v>
      </c>
      <c r="C540" s="749" t="s">
        <v>603</v>
      </c>
      <c r="D540" s="750" t="s">
        <v>604</v>
      </c>
      <c r="E540" s="751">
        <v>50113001</v>
      </c>
      <c r="F540" s="750" t="s">
        <v>609</v>
      </c>
      <c r="G540" s="749" t="s">
        <v>610</v>
      </c>
      <c r="H540" s="749">
        <v>226523</v>
      </c>
      <c r="I540" s="749">
        <v>226523</v>
      </c>
      <c r="J540" s="749" t="s">
        <v>700</v>
      </c>
      <c r="K540" s="749" t="s">
        <v>991</v>
      </c>
      <c r="L540" s="752">
        <v>52.086666666666666</v>
      </c>
      <c r="M540" s="752">
        <v>12</v>
      </c>
      <c r="N540" s="753">
        <v>625.04</v>
      </c>
    </row>
    <row r="541" spans="1:14" ht="14.45" customHeight="1" x14ac:dyDescent="0.2">
      <c r="A541" s="747" t="s">
        <v>578</v>
      </c>
      <c r="B541" s="748" t="s">
        <v>579</v>
      </c>
      <c r="C541" s="749" t="s">
        <v>603</v>
      </c>
      <c r="D541" s="750" t="s">
        <v>604</v>
      </c>
      <c r="E541" s="751">
        <v>50113001</v>
      </c>
      <c r="F541" s="750" t="s">
        <v>609</v>
      </c>
      <c r="G541" s="749" t="s">
        <v>610</v>
      </c>
      <c r="H541" s="749">
        <v>905097</v>
      </c>
      <c r="I541" s="749">
        <v>158767</v>
      </c>
      <c r="J541" s="749" t="s">
        <v>1269</v>
      </c>
      <c r="K541" s="749" t="s">
        <v>1270</v>
      </c>
      <c r="L541" s="752">
        <v>167.42003715819075</v>
      </c>
      <c r="M541" s="752">
        <v>4</v>
      </c>
      <c r="N541" s="753">
        <v>669.68014863276301</v>
      </c>
    </row>
    <row r="542" spans="1:14" ht="14.45" customHeight="1" x14ac:dyDescent="0.2">
      <c r="A542" s="747" t="s">
        <v>578</v>
      </c>
      <c r="B542" s="748" t="s">
        <v>579</v>
      </c>
      <c r="C542" s="749" t="s">
        <v>603</v>
      </c>
      <c r="D542" s="750" t="s">
        <v>604</v>
      </c>
      <c r="E542" s="751">
        <v>50113001</v>
      </c>
      <c r="F542" s="750" t="s">
        <v>609</v>
      </c>
      <c r="G542" s="749" t="s">
        <v>610</v>
      </c>
      <c r="H542" s="749">
        <v>23987</v>
      </c>
      <c r="I542" s="749">
        <v>23987</v>
      </c>
      <c r="J542" s="749" t="s">
        <v>703</v>
      </c>
      <c r="K542" s="749" t="s">
        <v>704</v>
      </c>
      <c r="L542" s="752">
        <v>167.4200051600294</v>
      </c>
      <c r="M542" s="752">
        <v>18</v>
      </c>
      <c r="N542" s="753">
        <v>3013.5600928805293</v>
      </c>
    </row>
    <row r="543" spans="1:14" ht="14.45" customHeight="1" x14ac:dyDescent="0.2">
      <c r="A543" s="747" t="s">
        <v>578</v>
      </c>
      <c r="B543" s="748" t="s">
        <v>579</v>
      </c>
      <c r="C543" s="749" t="s">
        <v>603</v>
      </c>
      <c r="D543" s="750" t="s">
        <v>604</v>
      </c>
      <c r="E543" s="751">
        <v>50113001</v>
      </c>
      <c r="F543" s="750" t="s">
        <v>609</v>
      </c>
      <c r="G543" s="749" t="s">
        <v>610</v>
      </c>
      <c r="H543" s="749">
        <v>500088</v>
      </c>
      <c r="I543" s="749">
        <v>0</v>
      </c>
      <c r="J543" s="749" t="s">
        <v>1271</v>
      </c>
      <c r="K543" s="749" t="s">
        <v>580</v>
      </c>
      <c r="L543" s="752">
        <v>236.59</v>
      </c>
      <c r="M543" s="752">
        <v>1</v>
      </c>
      <c r="N543" s="753">
        <v>236.59</v>
      </c>
    </row>
    <row r="544" spans="1:14" ht="14.45" customHeight="1" x14ac:dyDescent="0.2">
      <c r="A544" s="747" t="s">
        <v>578</v>
      </c>
      <c r="B544" s="748" t="s">
        <v>579</v>
      </c>
      <c r="C544" s="749" t="s">
        <v>603</v>
      </c>
      <c r="D544" s="750" t="s">
        <v>604</v>
      </c>
      <c r="E544" s="751">
        <v>50113001</v>
      </c>
      <c r="F544" s="750" t="s">
        <v>609</v>
      </c>
      <c r="G544" s="749" t="s">
        <v>610</v>
      </c>
      <c r="H544" s="749">
        <v>215476</v>
      </c>
      <c r="I544" s="749">
        <v>215476</v>
      </c>
      <c r="J544" s="749" t="s">
        <v>709</v>
      </c>
      <c r="K544" s="749" t="s">
        <v>710</v>
      </c>
      <c r="L544" s="752">
        <v>123.22999999999999</v>
      </c>
      <c r="M544" s="752">
        <v>1</v>
      </c>
      <c r="N544" s="753">
        <v>123.22999999999999</v>
      </c>
    </row>
    <row r="545" spans="1:14" ht="14.45" customHeight="1" x14ac:dyDescent="0.2">
      <c r="A545" s="747" t="s">
        <v>578</v>
      </c>
      <c r="B545" s="748" t="s">
        <v>579</v>
      </c>
      <c r="C545" s="749" t="s">
        <v>603</v>
      </c>
      <c r="D545" s="750" t="s">
        <v>604</v>
      </c>
      <c r="E545" s="751">
        <v>50113001</v>
      </c>
      <c r="F545" s="750" t="s">
        <v>609</v>
      </c>
      <c r="G545" s="749" t="s">
        <v>610</v>
      </c>
      <c r="H545" s="749">
        <v>183272</v>
      </c>
      <c r="I545" s="749">
        <v>215478</v>
      </c>
      <c r="J545" s="749" t="s">
        <v>1272</v>
      </c>
      <c r="K545" s="749" t="s">
        <v>1273</v>
      </c>
      <c r="L545" s="752">
        <v>240.76</v>
      </c>
      <c r="M545" s="752">
        <v>2</v>
      </c>
      <c r="N545" s="753">
        <v>481.52</v>
      </c>
    </row>
    <row r="546" spans="1:14" ht="14.45" customHeight="1" x14ac:dyDescent="0.2">
      <c r="A546" s="747" t="s">
        <v>578</v>
      </c>
      <c r="B546" s="748" t="s">
        <v>579</v>
      </c>
      <c r="C546" s="749" t="s">
        <v>603</v>
      </c>
      <c r="D546" s="750" t="s">
        <v>604</v>
      </c>
      <c r="E546" s="751">
        <v>50113001</v>
      </c>
      <c r="F546" s="750" t="s">
        <v>609</v>
      </c>
      <c r="G546" s="749" t="s">
        <v>610</v>
      </c>
      <c r="H546" s="749">
        <v>215474</v>
      </c>
      <c r="I546" s="749">
        <v>215474</v>
      </c>
      <c r="J546" s="749" t="s">
        <v>1274</v>
      </c>
      <c r="K546" s="749" t="s">
        <v>1275</v>
      </c>
      <c r="L546" s="752">
        <v>531.90442307692308</v>
      </c>
      <c r="M546" s="752">
        <v>52</v>
      </c>
      <c r="N546" s="753">
        <v>27659.03</v>
      </c>
    </row>
    <row r="547" spans="1:14" ht="14.45" customHeight="1" x14ac:dyDescent="0.2">
      <c r="A547" s="747" t="s">
        <v>578</v>
      </c>
      <c r="B547" s="748" t="s">
        <v>579</v>
      </c>
      <c r="C547" s="749" t="s">
        <v>603</v>
      </c>
      <c r="D547" s="750" t="s">
        <v>604</v>
      </c>
      <c r="E547" s="751">
        <v>50113001</v>
      </c>
      <c r="F547" s="750" t="s">
        <v>609</v>
      </c>
      <c r="G547" s="749" t="s">
        <v>580</v>
      </c>
      <c r="H547" s="749">
        <v>217078</v>
      </c>
      <c r="I547" s="749">
        <v>217078</v>
      </c>
      <c r="J547" s="749" t="s">
        <v>1276</v>
      </c>
      <c r="K547" s="749" t="s">
        <v>1277</v>
      </c>
      <c r="L547" s="752">
        <v>161.68666666666667</v>
      </c>
      <c r="M547" s="752">
        <v>15</v>
      </c>
      <c r="N547" s="753">
        <v>2425.3000000000002</v>
      </c>
    </row>
    <row r="548" spans="1:14" ht="14.45" customHeight="1" x14ac:dyDescent="0.2">
      <c r="A548" s="747" t="s">
        <v>578</v>
      </c>
      <c r="B548" s="748" t="s">
        <v>579</v>
      </c>
      <c r="C548" s="749" t="s">
        <v>603</v>
      </c>
      <c r="D548" s="750" t="s">
        <v>604</v>
      </c>
      <c r="E548" s="751">
        <v>50113001</v>
      </c>
      <c r="F548" s="750" t="s">
        <v>609</v>
      </c>
      <c r="G548" s="749" t="s">
        <v>580</v>
      </c>
      <c r="H548" s="749">
        <v>217079</v>
      </c>
      <c r="I548" s="749">
        <v>217079</v>
      </c>
      <c r="J548" s="749" t="s">
        <v>1278</v>
      </c>
      <c r="K548" s="749" t="s">
        <v>1277</v>
      </c>
      <c r="L548" s="752">
        <v>161.68363636363637</v>
      </c>
      <c r="M548" s="752">
        <v>22</v>
      </c>
      <c r="N548" s="753">
        <v>3557.04</v>
      </c>
    </row>
    <row r="549" spans="1:14" ht="14.45" customHeight="1" x14ac:dyDescent="0.2">
      <c r="A549" s="747" t="s">
        <v>578</v>
      </c>
      <c r="B549" s="748" t="s">
        <v>579</v>
      </c>
      <c r="C549" s="749" t="s">
        <v>603</v>
      </c>
      <c r="D549" s="750" t="s">
        <v>604</v>
      </c>
      <c r="E549" s="751">
        <v>50113001</v>
      </c>
      <c r="F549" s="750" t="s">
        <v>609</v>
      </c>
      <c r="G549" s="749" t="s">
        <v>610</v>
      </c>
      <c r="H549" s="749">
        <v>187076</v>
      </c>
      <c r="I549" s="749">
        <v>87076</v>
      </c>
      <c r="J549" s="749" t="s">
        <v>714</v>
      </c>
      <c r="K549" s="749" t="s">
        <v>715</v>
      </c>
      <c r="L549" s="752">
        <v>133.51000000000002</v>
      </c>
      <c r="M549" s="752">
        <v>2</v>
      </c>
      <c r="N549" s="753">
        <v>267.02000000000004</v>
      </c>
    </row>
    <row r="550" spans="1:14" ht="14.45" customHeight="1" x14ac:dyDescent="0.2">
      <c r="A550" s="747" t="s">
        <v>578</v>
      </c>
      <c r="B550" s="748" t="s">
        <v>579</v>
      </c>
      <c r="C550" s="749" t="s">
        <v>603</v>
      </c>
      <c r="D550" s="750" t="s">
        <v>604</v>
      </c>
      <c r="E550" s="751">
        <v>50113001</v>
      </c>
      <c r="F550" s="750" t="s">
        <v>609</v>
      </c>
      <c r="G550" s="749" t="s">
        <v>610</v>
      </c>
      <c r="H550" s="749">
        <v>846413</v>
      </c>
      <c r="I550" s="749">
        <v>57585</v>
      </c>
      <c r="J550" s="749" t="s">
        <v>718</v>
      </c>
      <c r="K550" s="749" t="s">
        <v>719</v>
      </c>
      <c r="L550" s="752">
        <v>133.28</v>
      </c>
      <c r="M550" s="752">
        <v>2</v>
      </c>
      <c r="N550" s="753">
        <v>266.56</v>
      </c>
    </row>
    <row r="551" spans="1:14" ht="14.45" customHeight="1" x14ac:dyDescent="0.2">
      <c r="A551" s="747" t="s">
        <v>578</v>
      </c>
      <c r="B551" s="748" t="s">
        <v>579</v>
      </c>
      <c r="C551" s="749" t="s">
        <v>603</v>
      </c>
      <c r="D551" s="750" t="s">
        <v>604</v>
      </c>
      <c r="E551" s="751">
        <v>50113001</v>
      </c>
      <c r="F551" s="750" t="s">
        <v>609</v>
      </c>
      <c r="G551" s="749" t="s">
        <v>610</v>
      </c>
      <c r="H551" s="749">
        <v>129740</v>
      </c>
      <c r="I551" s="749">
        <v>29740</v>
      </c>
      <c r="J551" s="749" t="s">
        <v>1279</v>
      </c>
      <c r="K551" s="749" t="s">
        <v>986</v>
      </c>
      <c r="L551" s="752">
        <v>707.28999999999985</v>
      </c>
      <c r="M551" s="752">
        <v>1</v>
      </c>
      <c r="N551" s="753">
        <v>707.28999999999985</v>
      </c>
    </row>
    <row r="552" spans="1:14" ht="14.45" customHeight="1" x14ac:dyDescent="0.2">
      <c r="A552" s="747" t="s">
        <v>578</v>
      </c>
      <c r="B552" s="748" t="s">
        <v>579</v>
      </c>
      <c r="C552" s="749" t="s">
        <v>603</v>
      </c>
      <c r="D552" s="750" t="s">
        <v>604</v>
      </c>
      <c r="E552" s="751">
        <v>50113001</v>
      </c>
      <c r="F552" s="750" t="s">
        <v>609</v>
      </c>
      <c r="G552" s="749" t="s">
        <v>617</v>
      </c>
      <c r="H552" s="749">
        <v>146694</v>
      </c>
      <c r="I552" s="749">
        <v>46694</v>
      </c>
      <c r="J552" s="749" t="s">
        <v>1280</v>
      </c>
      <c r="K552" s="749" t="s">
        <v>1281</v>
      </c>
      <c r="L552" s="752">
        <v>101.17</v>
      </c>
      <c r="M552" s="752">
        <v>1</v>
      </c>
      <c r="N552" s="753">
        <v>101.17</v>
      </c>
    </row>
    <row r="553" spans="1:14" ht="14.45" customHeight="1" x14ac:dyDescent="0.2">
      <c r="A553" s="747" t="s">
        <v>578</v>
      </c>
      <c r="B553" s="748" t="s">
        <v>579</v>
      </c>
      <c r="C553" s="749" t="s">
        <v>603</v>
      </c>
      <c r="D553" s="750" t="s">
        <v>604</v>
      </c>
      <c r="E553" s="751">
        <v>50113001</v>
      </c>
      <c r="F553" s="750" t="s">
        <v>609</v>
      </c>
      <c r="G553" s="749" t="s">
        <v>617</v>
      </c>
      <c r="H553" s="749">
        <v>169189</v>
      </c>
      <c r="I553" s="749">
        <v>69189</v>
      </c>
      <c r="J553" s="749" t="s">
        <v>998</v>
      </c>
      <c r="K553" s="749" t="s">
        <v>999</v>
      </c>
      <c r="L553" s="752">
        <v>61.110000000000014</v>
      </c>
      <c r="M553" s="752">
        <v>2</v>
      </c>
      <c r="N553" s="753">
        <v>122.22000000000003</v>
      </c>
    </row>
    <row r="554" spans="1:14" ht="14.45" customHeight="1" x14ac:dyDescent="0.2">
      <c r="A554" s="747" t="s">
        <v>578</v>
      </c>
      <c r="B554" s="748" t="s">
        <v>579</v>
      </c>
      <c r="C554" s="749" t="s">
        <v>603</v>
      </c>
      <c r="D554" s="750" t="s">
        <v>604</v>
      </c>
      <c r="E554" s="751">
        <v>50113001</v>
      </c>
      <c r="F554" s="750" t="s">
        <v>609</v>
      </c>
      <c r="G554" s="749" t="s">
        <v>610</v>
      </c>
      <c r="H554" s="749">
        <v>149990</v>
      </c>
      <c r="I554" s="749">
        <v>49990</v>
      </c>
      <c r="J554" s="749" t="s">
        <v>1282</v>
      </c>
      <c r="K554" s="749" t="s">
        <v>1283</v>
      </c>
      <c r="L554" s="752">
        <v>121.77000000000001</v>
      </c>
      <c r="M554" s="752">
        <v>2</v>
      </c>
      <c r="N554" s="753">
        <v>243.54000000000002</v>
      </c>
    </row>
    <row r="555" spans="1:14" ht="14.45" customHeight="1" x14ac:dyDescent="0.2">
      <c r="A555" s="747" t="s">
        <v>578</v>
      </c>
      <c r="B555" s="748" t="s">
        <v>579</v>
      </c>
      <c r="C555" s="749" t="s">
        <v>603</v>
      </c>
      <c r="D555" s="750" t="s">
        <v>604</v>
      </c>
      <c r="E555" s="751">
        <v>50113001</v>
      </c>
      <c r="F555" s="750" t="s">
        <v>609</v>
      </c>
      <c r="G555" s="749" t="s">
        <v>610</v>
      </c>
      <c r="H555" s="749">
        <v>214596</v>
      </c>
      <c r="I555" s="749">
        <v>214596</v>
      </c>
      <c r="J555" s="749" t="s">
        <v>721</v>
      </c>
      <c r="K555" s="749" t="s">
        <v>722</v>
      </c>
      <c r="L555" s="752">
        <v>84.06</v>
      </c>
      <c r="M555" s="752">
        <v>4</v>
      </c>
      <c r="N555" s="753">
        <v>336.24</v>
      </c>
    </row>
    <row r="556" spans="1:14" ht="14.45" customHeight="1" x14ac:dyDescent="0.2">
      <c r="A556" s="747" t="s">
        <v>578</v>
      </c>
      <c r="B556" s="748" t="s">
        <v>579</v>
      </c>
      <c r="C556" s="749" t="s">
        <v>603</v>
      </c>
      <c r="D556" s="750" t="s">
        <v>604</v>
      </c>
      <c r="E556" s="751">
        <v>50113001</v>
      </c>
      <c r="F556" s="750" t="s">
        <v>609</v>
      </c>
      <c r="G556" s="749" t="s">
        <v>610</v>
      </c>
      <c r="H556" s="749">
        <v>152334</v>
      </c>
      <c r="I556" s="749">
        <v>52334</v>
      </c>
      <c r="J556" s="749" t="s">
        <v>723</v>
      </c>
      <c r="K556" s="749" t="s">
        <v>724</v>
      </c>
      <c r="L556" s="752">
        <v>196.91374999999999</v>
      </c>
      <c r="M556" s="752">
        <v>16</v>
      </c>
      <c r="N556" s="753">
        <v>3150.62</v>
      </c>
    </row>
    <row r="557" spans="1:14" ht="14.45" customHeight="1" x14ac:dyDescent="0.2">
      <c r="A557" s="747" t="s">
        <v>578</v>
      </c>
      <c r="B557" s="748" t="s">
        <v>579</v>
      </c>
      <c r="C557" s="749" t="s">
        <v>603</v>
      </c>
      <c r="D557" s="750" t="s">
        <v>604</v>
      </c>
      <c r="E557" s="751">
        <v>50113001</v>
      </c>
      <c r="F557" s="750" t="s">
        <v>609</v>
      </c>
      <c r="G557" s="749" t="s">
        <v>610</v>
      </c>
      <c r="H557" s="749">
        <v>136552</v>
      </c>
      <c r="I557" s="749">
        <v>136552</v>
      </c>
      <c r="J557" s="749" t="s">
        <v>1284</v>
      </c>
      <c r="K557" s="749" t="s">
        <v>1285</v>
      </c>
      <c r="L557" s="752">
        <v>314.13</v>
      </c>
      <c r="M557" s="752">
        <v>1</v>
      </c>
      <c r="N557" s="753">
        <v>314.13</v>
      </c>
    </row>
    <row r="558" spans="1:14" ht="14.45" customHeight="1" x14ac:dyDescent="0.2">
      <c r="A558" s="747" t="s">
        <v>578</v>
      </c>
      <c r="B558" s="748" t="s">
        <v>579</v>
      </c>
      <c r="C558" s="749" t="s">
        <v>603</v>
      </c>
      <c r="D558" s="750" t="s">
        <v>604</v>
      </c>
      <c r="E558" s="751">
        <v>50113001</v>
      </c>
      <c r="F558" s="750" t="s">
        <v>609</v>
      </c>
      <c r="G558" s="749" t="s">
        <v>617</v>
      </c>
      <c r="H558" s="749">
        <v>213477</v>
      </c>
      <c r="I558" s="749">
        <v>213477</v>
      </c>
      <c r="J558" s="749" t="s">
        <v>727</v>
      </c>
      <c r="K558" s="749" t="s">
        <v>728</v>
      </c>
      <c r="L558" s="752">
        <v>3300</v>
      </c>
      <c r="M558" s="752">
        <v>8</v>
      </c>
      <c r="N558" s="753">
        <v>26400</v>
      </c>
    </row>
    <row r="559" spans="1:14" ht="14.45" customHeight="1" x14ac:dyDescent="0.2">
      <c r="A559" s="747" t="s">
        <v>578</v>
      </c>
      <c r="B559" s="748" t="s">
        <v>579</v>
      </c>
      <c r="C559" s="749" t="s">
        <v>603</v>
      </c>
      <c r="D559" s="750" t="s">
        <v>604</v>
      </c>
      <c r="E559" s="751">
        <v>50113001</v>
      </c>
      <c r="F559" s="750" t="s">
        <v>609</v>
      </c>
      <c r="G559" s="749" t="s">
        <v>617</v>
      </c>
      <c r="H559" s="749">
        <v>156804</v>
      </c>
      <c r="I559" s="749">
        <v>56804</v>
      </c>
      <c r="J559" s="749" t="s">
        <v>1006</v>
      </c>
      <c r="K559" s="749" t="s">
        <v>1007</v>
      </c>
      <c r="L559" s="752">
        <v>31.65</v>
      </c>
      <c r="M559" s="752">
        <v>2</v>
      </c>
      <c r="N559" s="753">
        <v>63.3</v>
      </c>
    </row>
    <row r="560" spans="1:14" ht="14.45" customHeight="1" x14ac:dyDescent="0.2">
      <c r="A560" s="747" t="s">
        <v>578</v>
      </c>
      <c r="B560" s="748" t="s">
        <v>579</v>
      </c>
      <c r="C560" s="749" t="s">
        <v>603</v>
      </c>
      <c r="D560" s="750" t="s">
        <v>604</v>
      </c>
      <c r="E560" s="751">
        <v>50113001</v>
      </c>
      <c r="F560" s="750" t="s">
        <v>609</v>
      </c>
      <c r="G560" s="749" t="s">
        <v>617</v>
      </c>
      <c r="H560" s="749">
        <v>156805</v>
      </c>
      <c r="I560" s="749">
        <v>56805</v>
      </c>
      <c r="J560" s="749" t="s">
        <v>1006</v>
      </c>
      <c r="K560" s="749" t="s">
        <v>1286</v>
      </c>
      <c r="L560" s="752">
        <v>58.710000000000015</v>
      </c>
      <c r="M560" s="752">
        <v>1</v>
      </c>
      <c r="N560" s="753">
        <v>58.710000000000015</v>
      </c>
    </row>
    <row r="561" spans="1:14" ht="14.45" customHeight="1" x14ac:dyDescent="0.2">
      <c r="A561" s="747" t="s">
        <v>578</v>
      </c>
      <c r="B561" s="748" t="s">
        <v>579</v>
      </c>
      <c r="C561" s="749" t="s">
        <v>603</v>
      </c>
      <c r="D561" s="750" t="s">
        <v>604</v>
      </c>
      <c r="E561" s="751">
        <v>50113001</v>
      </c>
      <c r="F561" s="750" t="s">
        <v>609</v>
      </c>
      <c r="G561" s="749" t="s">
        <v>617</v>
      </c>
      <c r="H561" s="749">
        <v>214036</v>
      </c>
      <c r="I561" s="749">
        <v>214036</v>
      </c>
      <c r="J561" s="749" t="s">
        <v>1287</v>
      </c>
      <c r="K561" s="749" t="s">
        <v>1288</v>
      </c>
      <c r="L561" s="752">
        <v>40.366000000000007</v>
      </c>
      <c r="M561" s="752">
        <v>50</v>
      </c>
      <c r="N561" s="753">
        <v>2018.3000000000002</v>
      </c>
    </row>
    <row r="562" spans="1:14" ht="14.45" customHeight="1" x14ac:dyDescent="0.2">
      <c r="A562" s="747" t="s">
        <v>578</v>
      </c>
      <c r="B562" s="748" t="s">
        <v>579</v>
      </c>
      <c r="C562" s="749" t="s">
        <v>603</v>
      </c>
      <c r="D562" s="750" t="s">
        <v>604</v>
      </c>
      <c r="E562" s="751">
        <v>50113001</v>
      </c>
      <c r="F562" s="750" t="s">
        <v>609</v>
      </c>
      <c r="G562" s="749" t="s">
        <v>610</v>
      </c>
      <c r="H562" s="749">
        <v>199333</v>
      </c>
      <c r="I562" s="749">
        <v>99333</v>
      </c>
      <c r="J562" s="749" t="s">
        <v>1289</v>
      </c>
      <c r="K562" s="749" t="s">
        <v>1290</v>
      </c>
      <c r="L562" s="752">
        <v>246.87600000000003</v>
      </c>
      <c r="M562" s="752">
        <v>20</v>
      </c>
      <c r="N562" s="753">
        <v>4937.5200000000004</v>
      </c>
    </row>
    <row r="563" spans="1:14" ht="14.45" customHeight="1" x14ac:dyDescent="0.2">
      <c r="A563" s="747" t="s">
        <v>578</v>
      </c>
      <c r="B563" s="748" t="s">
        <v>579</v>
      </c>
      <c r="C563" s="749" t="s">
        <v>603</v>
      </c>
      <c r="D563" s="750" t="s">
        <v>604</v>
      </c>
      <c r="E563" s="751">
        <v>50113001</v>
      </c>
      <c r="F563" s="750" t="s">
        <v>609</v>
      </c>
      <c r="G563" s="749" t="s">
        <v>610</v>
      </c>
      <c r="H563" s="749">
        <v>111243</v>
      </c>
      <c r="I563" s="749">
        <v>11243</v>
      </c>
      <c r="J563" s="749" t="s">
        <v>1010</v>
      </c>
      <c r="K563" s="749" t="s">
        <v>1291</v>
      </c>
      <c r="L563" s="752">
        <v>246.7</v>
      </c>
      <c r="M563" s="752">
        <v>1</v>
      </c>
      <c r="N563" s="753">
        <v>246.7</v>
      </c>
    </row>
    <row r="564" spans="1:14" ht="14.45" customHeight="1" x14ac:dyDescent="0.2">
      <c r="A564" s="747" t="s">
        <v>578</v>
      </c>
      <c r="B564" s="748" t="s">
        <v>579</v>
      </c>
      <c r="C564" s="749" t="s">
        <v>603</v>
      </c>
      <c r="D564" s="750" t="s">
        <v>604</v>
      </c>
      <c r="E564" s="751">
        <v>50113001</v>
      </c>
      <c r="F564" s="750" t="s">
        <v>609</v>
      </c>
      <c r="G564" s="749" t="s">
        <v>610</v>
      </c>
      <c r="H564" s="749">
        <v>31915</v>
      </c>
      <c r="I564" s="749">
        <v>31915</v>
      </c>
      <c r="J564" s="749" t="s">
        <v>731</v>
      </c>
      <c r="K564" s="749" t="s">
        <v>732</v>
      </c>
      <c r="L564" s="752">
        <v>173.68999999999997</v>
      </c>
      <c r="M564" s="752">
        <v>110</v>
      </c>
      <c r="N564" s="753">
        <v>19105.899999999998</v>
      </c>
    </row>
    <row r="565" spans="1:14" ht="14.45" customHeight="1" x14ac:dyDescent="0.2">
      <c r="A565" s="747" t="s">
        <v>578</v>
      </c>
      <c r="B565" s="748" t="s">
        <v>579</v>
      </c>
      <c r="C565" s="749" t="s">
        <v>603</v>
      </c>
      <c r="D565" s="750" t="s">
        <v>604</v>
      </c>
      <c r="E565" s="751">
        <v>50113001</v>
      </c>
      <c r="F565" s="750" t="s">
        <v>609</v>
      </c>
      <c r="G565" s="749" t="s">
        <v>610</v>
      </c>
      <c r="H565" s="749">
        <v>207769</v>
      </c>
      <c r="I565" s="749">
        <v>207769</v>
      </c>
      <c r="J565" s="749" t="s">
        <v>1012</v>
      </c>
      <c r="K565" s="749" t="s">
        <v>1013</v>
      </c>
      <c r="L565" s="752">
        <v>157.06999999999994</v>
      </c>
      <c r="M565" s="752">
        <v>3</v>
      </c>
      <c r="N565" s="753">
        <v>471.20999999999981</v>
      </c>
    </row>
    <row r="566" spans="1:14" ht="14.45" customHeight="1" x14ac:dyDescent="0.2">
      <c r="A566" s="747" t="s">
        <v>578</v>
      </c>
      <c r="B566" s="748" t="s">
        <v>579</v>
      </c>
      <c r="C566" s="749" t="s">
        <v>603</v>
      </c>
      <c r="D566" s="750" t="s">
        <v>604</v>
      </c>
      <c r="E566" s="751">
        <v>50113001</v>
      </c>
      <c r="F566" s="750" t="s">
        <v>609</v>
      </c>
      <c r="G566" s="749" t="s">
        <v>610</v>
      </c>
      <c r="H566" s="749">
        <v>47256</v>
      </c>
      <c r="I566" s="749">
        <v>47256</v>
      </c>
      <c r="J566" s="749" t="s">
        <v>733</v>
      </c>
      <c r="K566" s="749" t="s">
        <v>1292</v>
      </c>
      <c r="L566" s="752">
        <v>222.2</v>
      </c>
      <c r="M566" s="752">
        <v>4</v>
      </c>
      <c r="N566" s="753">
        <v>888.8</v>
      </c>
    </row>
    <row r="567" spans="1:14" ht="14.45" customHeight="1" x14ac:dyDescent="0.2">
      <c r="A567" s="747" t="s">
        <v>578</v>
      </c>
      <c r="B567" s="748" t="s">
        <v>579</v>
      </c>
      <c r="C567" s="749" t="s">
        <v>603</v>
      </c>
      <c r="D567" s="750" t="s">
        <v>604</v>
      </c>
      <c r="E567" s="751">
        <v>50113001</v>
      </c>
      <c r="F567" s="750" t="s">
        <v>609</v>
      </c>
      <c r="G567" s="749" t="s">
        <v>610</v>
      </c>
      <c r="H567" s="749">
        <v>47244</v>
      </c>
      <c r="I567" s="749">
        <v>47244</v>
      </c>
      <c r="J567" s="749" t="s">
        <v>733</v>
      </c>
      <c r="K567" s="749" t="s">
        <v>732</v>
      </c>
      <c r="L567" s="752">
        <v>143</v>
      </c>
      <c r="M567" s="752">
        <v>23</v>
      </c>
      <c r="N567" s="753">
        <v>3289</v>
      </c>
    </row>
    <row r="568" spans="1:14" ht="14.45" customHeight="1" x14ac:dyDescent="0.2">
      <c r="A568" s="747" t="s">
        <v>578</v>
      </c>
      <c r="B568" s="748" t="s">
        <v>579</v>
      </c>
      <c r="C568" s="749" t="s">
        <v>603</v>
      </c>
      <c r="D568" s="750" t="s">
        <v>604</v>
      </c>
      <c r="E568" s="751">
        <v>50113001</v>
      </c>
      <c r="F568" s="750" t="s">
        <v>609</v>
      </c>
      <c r="G568" s="749" t="s">
        <v>610</v>
      </c>
      <c r="H568" s="749">
        <v>987477</v>
      </c>
      <c r="I568" s="749">
        <v>112666</v>
      </c>
      <c r="J568" s="749" t="s">
        <v>1293</v>
      </c>
      <c r="K568" s="749" t="s">
        <v>1294</v>
      </c>
      <c r="L568" s="752">
        <v>67.84</v>
      </c>
      <c r="M568" s="752">
        <v>1</v>
      </c>
      <c r="N568" s="753">
        <v>67.84</v>
      </c>
    </row>
    <row r="569" spans="1:14" ht="14.45" customHeight="1" x14ac:dyDescent="0.2">
      <c r="A569" s="747" t="s">
        <v>578</v>
      </c>
      <c r="B569" s="748" t="s">
        <v>579</v>
      </c>
      <c r="C569" s="749" t="s">
        <v>603</v>
      </c>
      <c r="D569" s="750" t="s">
        <v>604</v>
      </c>
      <c r="E569" s="751">
        <v>50113001</v>
      </c>
      <c r="F569" s="750" t="s">
        <v>609</v>
      </c>
      <c r="G569" s="749" t="s">
        <v>610</v>
      </c>
      <c r="H569" s="749">
        <v>158249</v>
      </c>
      <c r="I569" s="749">
        <v>58249</v>
      </c>
      <c r="J569" s="749" t="s">
        <v>1014</v>
      </c>
      <c r="K569" s="749" t="s">
        <v>580</v>
      </c>
      <c r="L569" s="752">
        <v>225.59500000000003</v>
      </c>
      <c r="M569" s="752">
        <v>6</v>
      </c>
      <c r="N569" s="753">
        <v>1353.5700000000002</v>
      </c>
    </row>
    <row r="570" spans="1:14" ht="14.45" customHeight="1" x14ac:dyDescent="0.2">
      <c r="A570" s="747" t="s">
        <v>578</v>
      </c>
      <c r="B570" s="748" t="s">
        <v>579</v>
      </c>
      <c r="C570" s="749" t="s">
        <v>603</v>
      </c>
      <c r="D570" s="750" t="s">
        <v>604</v>
      </c>
      <c r="E570" s="751">
        <v>50113001</v>
      </c>
      <c r="F570" s="750" t="s">
        <v>609</v>
      </c>
      <c r="G570" s="749" t="s">
        <v>610</v>
      </c>
      <c r="H570" s="749">
        <v>106092</v>
      </c>
      <c r="I570" s="749">
        <v>6092</v>
      </c>
      <c r="J570" s="749" t="s">
        <v>1295</v>
      </c>
      <c r="K570" s="749" t="s">
        <v>1296</v>
      </c>
      <c r="L570" s="752">
        <v>280.48</v>
      </c>
      <c r="M570" s="752">
        <v>3</v>
      </c>
      <c r="N570" s="753">
        <v>841.44</v>
      </c>
    </row>
    <row r="571" spans="1:14" ht="14.45" customHeight="1" x14ac:dyDescent="0.2">
      <c r="A571" s="747" t="s">
        <v>578</v>
      </c>
      <c r="B571" s="748" t="s">
        <v>579</v>
      </c>
      <c r="C571" s="749" t="s">
        <v>603</v>
      </c>
      <c r="D571" s="750" t="s">
        <v>604</v>
      </c>
      <c r="E571" s="751">
        <v>50113001</v>
      </c>
      <c r="F571" s="750" t="s">
        <v>609</v>
      </c>
      <c r="G571" s="749" t="s">
        <v>610</v>
      </c>
      <c r="H571" s="749">
        <v>102538</v>
      </c>
      <c r="I571" s="749">
        <v>2538</v>
      </c>
      <c r="J571" s="749" t="s">
        <v>1297</v>
      </c>
      <c r="K571" s="749" t="s">
        <v>1298</v>
      </c>
      <c r="L571" s="752">
        <v>55.140000000000008</v>
      </c>
      <c r="M571" s="752">
        <v>6</v>
      </c>
      <c r="N571" s="753">
        <v>330.84000000000003</v>
      </c>
    </row>
    <row r="572" spans="1:14" ht="14.45" customHeight="1" x14ac:dyDescent="0.2">
      <c r="A572" s="747" t="s">
        <v>578</v>
      </c>
      <c r="B572" s="748" t="s">
        <v>579</v>
      </c>
      <c r="C572" s="749" t="s">
        <v>603</v>
      </c>
      <c r="D572" s="750" t="s">
        <v>604</v>
      </c>
      <c r="E572" s="751">
        <v>50113001</v>
      </c>
      <c r="F572" s="750" t="s">
        <v>609</v>
      </c>
      <c r="G572" s="749" t="s">
        <v>610</v>
      </c>
      <c r="H572" s="749">
        <v>125366</v>
      </c>
      <c r="I572" s="749">
        <v>25366</v>
      </c>
      <c r="J572" s="749" t="s">
        <v>734</v>
      </c>
      <c r="K572" s="749" t="s">
        <v>1015</v>
      </c>
      <c r="L572" s="752">
        <v>72.060869565217388</v>
      </c>
      <c r="M572" s="752">
        <v>23</v>
      </c>
      <c r="N572" s="753">
        <v>1657.3999999999999</v>
      </c>
    </row>
    <row r="573" spans="1:14" ht="14.45" customHeight="1" x14ac:dyDescent="0.2">
      <c r="A573" s="747" t="s">
        <v>578</v>
      </c>
      <c r="B573" s="748" t="s">
        <v>579</v>
      </c>
      <c r="C573" s="749" t="s">
        <v>603</v>
      </c>
      <c r="D573" s="750" t="s">
        <v>604</v>
      </c>
      <c r="E573" s="751">
        <v>50113001</v>
      </c>
      <c r="F573" s="750" t="s">
        <v>609</v>
      </c>
      <c r="G573" s="749" t="s">
        <v>610</v>
      </c>
      <c r="H573" s="749">
        <v>109139</v>
      </c>
      <c r="I573" s="749">
        <v>176129</v>
      </c>
      <c r="J573" s="749" t="s">
        <v>736</v>
      </c>
      <c r="K573" s="749" t="s">
        <v>737</v>
      </c>
      <c r="L573" s="752">
        <v>634.88166666666677</v>
      </c>
      <c r="M573" s="752">
        <v>6</v>
      </c>
      <c r="N573" s="753">
        <v>3809.2900000000004</v>
      </c>
    </row>
    <row r="574" spans="1:14" ht="14.45" customHeight="1" x14ac:dyDescent="0.2">
      <c r="A574" s="747" t="s">
        <v>578</v>
      </c>
      <c r="B574" s="748" t="s">
        <v>579</v>
      </c>
      <c r="C574" s="749" t="s">
        <v>603</v>
      </c>
      <c r="D574" s="750" t="s">
        <v>604</v>
      </c>
      <c r="E574" s="751">
        <v>50113001</v>
      </c>
      <c r="F574" s="750" t="s">
        <v>609</v>
      </c>
      <c r="G574" s="749" t="s">
        <v>610</v>
      </c>
      <c r="H574" s="749">
        <v>193746</v>
      </c>
      <c r="I574" s="749">
        <v>93746</v>
      </c>
      <c r="J574" s="749" t="s">
        <v>1299</v>
      </c>
      <c r="K574" s="749" t="s">
        <v>1300</v>
      </c>
      <c r="L574" s="752">
        <v>366.21999999999997</v>
      </c>
      <c r="M574" s="752">
        <v>20</v>
      </c>
      <c r="N574" s="753">
        <v>7324.4</v>
      </c>
    </row>
    <row r="575" spans="1:14" ht="14.45" customHeight="1" x14ac:dyDescent="0.2">
      <c r="A575" s="747" t="s">
        <v>578</v>
      </c>
      <c r="B575" s="748" t="s">
        <v>579</v>
      </c>
      <c r="C575" s="749" t="s">
        <v>603</v>
      </c>
      <c r="D575" s="750" t="s">
        <v>604</v>
      </c>
      <c r="E575" s="751">
        <v>50113001</v>
      </c>
      <c r="F575" s="750" t="s">
        <v>609</v>
      </c>
      <c r="G575" s="749" t="s">
        <v>610</v>
      </c>
      <c r="H575" s="749">
        <v>849180</v>
      </c>
      <c r="I575" s="749">
        <v>155941</v>
      </c>
      <c r="J575" s="749" t="s">
        <v>738</v>
      </c>
      <c r="K575" s="749" t="s">
        <v>739</v>
      </c>
      <c r="L575" s="752">
        <v>147.80999999999997</v>
      </c>
      <c r="M575" s="752">
        <v>1</v>
      </c>
      <c r="N575" s="753">
        <v>147.80999999999997</v>
      </c>
    </row>
    <row r="576" spans="1:14" ht="14.45" customHeight="1" x14ac:dyDescent="0.2">
      <c r="A576" s="747" t="s">
        <v>578</v>
      </c>
      <c r="B576" s="748" t="s">
        <v>579</v>
      </c>
      <c r="C576" s="749" t="s">
        <v>603</v>
      </c>
      <c r="D576" s="750" t="s">
        <v>604</v>
      </c>
      <c r="E576" s="751">
        <v>50113001</v>
      </c>
      <c r="F576" s="750" t="s">
        <v>609</v>
      </c>
      <c r="G576" s="749" t="s">
        <v>610</v>
      </c>
      <c r="H576" s="749">
        <v>849045</v>
      </c>
      <c r="I576" s="749">
        <v>155938</v>
      </c>
      <c r="J576" s="749" t="s">
        <v>740</v>
      </c>
      <c r="K576" s="749" t="s">
        <v>741</v>
      </c>
      <c r="L576" s="752">
        <v>180.19</v>
      </c>
      <c r="M576" s="752">
        <v>1</v>
      </c>
      <c r="N576" s="753">
        <v>180.19</v>
      </c>
    </row>
    <row r="577" spans="1:14" ht="14.45" customHeight="1" x14ac:dyDescent="0.2">
      <c r="A577" s="747" t="s">
        <v>578</v>
      </c>
      <c r="B577" s="748" t="s">
        <v>579</v>
      </c>
      <c r="C577" s="749" t="s">
        <v>603</v>
      </c>
      <c r="D577" s="750" t="s">
        <v>604</v>
      </c>
      <c r="E577" s="751">
        <v>50113001</v>
      </c>
      <c r="F577" s="750" t="s">
        <v>609</v>
      </c>
      <c r="G577" s="749" t="s">
        <v>617</v>
      </c>
      <c r="H577" s="749">
        <v>100308</v>
      </c>
      <c r="I577" s="749">
        <v>100308</v>
      </c>
      <c r="J577" s="749" t="s">
        <v>1017</v>
      </c>
      <c r="K577" s="749" t="s">
        <v>1018</v>
      </c>
      <c r="L577" s="752">
        <v>40.134705882352939</v>
      </c>
      <c r="M577" s="752">
        <v>17</v>
      </c>
      <c r="N577" s="753">
        <v>682.29</v>
      </c>
    </row>
    <row r="578" spans="1:14" ht="14.45" customHeight="1" x14ac:dyDescent="0.2">
      <c r="A578" s="747" t="s">
        <v>578</v>
      </c>
      <c r="B578" s="748" t="s">
        <v>579</v>
      </c>
      <c r="C578" s="749" t="s">
        <v>603</v>
      </c>
      <c r="D578" s="750" t="s">
        <v>604</v>
      </c>
      <c r="E578" s="751">
        <v>50113001</v>
      </c>
      <c r="F578" s="750" t="s">
        <v>609</v>
      </c>
      <c r="G578" s="749" t="s">
        <v>610</v>
      </c>
      <c r="H578" s="749">
        <v>214337</v>
      </c>
      <c r="I578" s="749">
        <v>214337</v>
      </c>
      <c r="J578" s="749" t="s">
        <v>1301</v>
      </c>
      <c r="K578" s="749" t="s">
        <v>743</v>
      </c>
      <c r="L578" s="752">
        <v>0</v>
      </c>
      <c r="M578" s="752">
        <v>0</v>
      </c>
      <c r="N578" s="753">
        <v>0</v>
      </c>
    </row>
    <row r="579" spans="1:14" ht="14.45" customHeight="1" x14ac:dyDescent="0.2">
      <c r="A579" s="747" t="s">
        <v>578</v>
      </c>
      <c r="B579" s="748" t="s">
        <v>579</v>
      </c>
      <c r="C579" s="749" t="s">
        <v>603</v>
      </c>
      <c r="D579" s="750" t="s">
        <v>604</v>
      </c>
      <c r="E579" s="751">
        <v>50113001</v>
      </c>
      <c r="F579" s="750" t="s">
        <v>609</v>
      </c>
      <c r="G579" s="749" t="s">
        <v>610</v>
      </c>
      <c r="H579" s="749">
        <v>214355</v>
      </c>
      <c r="I579" s="749">
        <v>214355</v>
      </c>
      <c r="J579" s="749" t="s">
        <v>742</v>
      </c>
      <c r="K579" s="749" t="s">
        <v>743</v>
      </c>
      <c r="L579" s="752">
        <v>215.03454545454545</v>
      </c>
      <c r="M579" s="752">
        <v>22</v>
      </c>
      <c r="N579" s="753">
        <v>4730.76</v>
      </c>
    </row>
    <row r="580" spans="1:14" ht="14.45" customHeight="1" x14ac:dyDescent="0.2">
      <c r="A580" s="747" t="s">
        <v>578</v>
      </c>
      <c r="B580" s="748" t="s">
        <v>579</v>
      </c>
      <c r="C580" s="749" t="s">
        <v>603</v>
      </c>
      <c r="D580" s="750" t="s">
        <v>604</v>
      </c>
      <c r="E580" s="751">
        <v>50113001</v>
      </c>
      <c r="F580" s="750" t="s">
        <v>609</v>
      </c>
      <c r="G580" s="749" t="s">
        <v>610</v>
      </c>
      <c r="H580" s="749">
        <v>176205</v>
      </c>
      <c r="I580" s="749">
        <v>180825</v>
      </c>
      <c r="J580" s="749" t="s">
        <v>744</v>
      </c>
      <c r="K580" s="749" t="s">
        <v>682</v>
      </c>
      <c r="L580" s="752">
        <v>104.72571428571429</v>
      </c>
      <c r="M580" s="752">
        <v>7</v>
      </c>
      <c r="N580" s="753">
        <v>733.08</v>
      </c>
    </row>
    <row r="581" spans="1:14" ht="14.45" customHeight="1" x14ac:dyDescent="0.2">
      <c r="A581" s="747" t="s">
        <v>578</v>
      </c>
      <c r="B581" s="748" t="s">
        <v>579</v>
      </c>
      <c r="C581" s="749" t="s">
        <v>603</v>
      </c>
      <c r="D581" s="750" t="s">
        <v>604</v>
      </c>
      <c r="E581" s="751">
        <v>50113001</v>
      </c>
      <c r="F581" s="750" t="s">
        <v>609</v>
      </c>
      <c r="G581" s="749" t="s">
        <v>610</v>
      </c>
      <c r="H581" s="749">
        <v>216670</v>
      </c>
      <c r="I581" s="749">
        <v>216670</v>
      </c>
      <c r="J581" s="749" t="s">
        <v>745</v>
      </c>
      <c r="K581" s="749" t="s">
        <v>746</v>
      </c>
      <c r="L581" s="752">
        <v>314.27</v>
      </c>
      <c r="M581" s="752">
        <v>1</v>
      </c>
      <c r="N581" s="753">
        <v>314.27</v>
      </c>
    </row>
    <row r="582" spans="1:14" ht="14.45" customHeight="1" x14ac:dyDescent="0.2">
      <c r="A582" s="747" t="s">
        <v>578</v>
      </c>
      <c r="B582" s="748" t="s">
        <v>579</v>
      </c>
      <c r="C582" s="749" t="s">
        <v>603</v>
      </c>
      <c r="D582" s="750" t="s">
        <v>604</v>
      </c>
      <c r="E582" s="751">
        <v>50113001</v>
      </c>
      <c r="F582" s="750" t="s">
        <v>609</v>
      </c>
      <c r="G582" s="749" t="s">
        <v>610</v>
      </c>
      <c r="H582" s="749">
        <v>216572</v>
      </c>
      <c r="I582" s="749">
        <v>216572</v>
      </c>
      <c r="J582" s="749" t="s">
        <v>747</v>
      </c>
      <c r="K582" s="749" t="s">
        <v>748</v>
      </c>
      <c r="L582" s="752">
        <v>36.26428571428572</v>
      </c>
      <c r="M582" s="752">
        <v>210</v>
      </c>
      <c r="N582" s="753">
        <v>7615.5000000000018</v>
      </c>
    </row>
    <row r="583" spans="1:14" ht="14.45" customHeight="1" x14ac:dyDescent="0.2">
      <c r="A583" s="747" t="s">
        <v>578</v>
      </c>
      <c r="B583" s="748" t="s">
        <v>579</v>
      </c>
      <c r="C583" s="749" t="s">
        <v>603</v>
      </c>
      <c r="D583" s="750" t="s">
        <v>604</v>
      </c>
      <c r="E583" s="751">
        <v>50113001</v>
      </c>
      <c r="F583" s="750" t="s">
        <v>609</v>
      </c>
      <c r="G583" s="749" t="s">
        <v>610</v>
      </c>
      <c r="H583" s="749">
        <v>223200</v>
      </c>
      <c r="I583" s="749">
        <v>223200</v>
      </c>
      <c r="J583" s="749" t="s">
        <v>1020</v>
      </c>
      <c r="K583" s="749" t="s">
        <v>1021</v>
      </c>
      <c r="L583" s="752">
        <v>148.95500000000001</v>
      </c>
      <c r="M583" s="752">
        <v>4</v>
      </c>
      <c r="N583" s="753">
        <v>595.82000000000005</v>
      </c>
    </row>
    <row r="584" spans="1:14" ht="14.45" customHeight="1" x14ac:dyDescent="0.2">
      <c r="A584" s="747" t="s">
        <v>578</v>
      </c>
      <c r="B584" s="748" t="s">
        <v>579</v>
      </c>
      <c r="C584" s="749" t="s">
        <v>603</v>
      </c>
      <c r="D584" s="750" t="s">
        <v>604</v>
      </c>
      <c r="E584" s="751">
        <v>50113001</v>
      </c>
      <c r="F584" s="750" t="s">
        <v>609</v>
      </c>
      <c r="G584" s="749" t="s">
        <v>610</v>
      </c>
      <c r="H584" s="749">
        <v>51367</v>
      </c>
      <c r="I584" s="749">
        <v>51367</v>
      </c>
      <c r="J584" s="749" t="s">
        <v>753</v>
      </c>
      <c r="K584" s="749" t="s">
        <v>756</v>
      </c>
      <c r="L584" s="752">
        <v>92.950000000000017</v>
      </c>
      <c r="M584" s="752">
        <v>145</v>
      </c>
      <c r="N584" s="753">
        <v>13477.750000000002</v>
      </c>
    </row>
    <row r="585" spans="1:14" ht="14.45" customHeight="1" x14ac:dyDescent="0.2">
      <c r="A585" s="747" t="s">
        <v>578</v>
      </c>
      <c r="B585" s="748" t="s">
        <v>579</v>
      </c>
      <c r="C585" s="749" t="s">
        <v>603</v>
      </c>
      <c r="D585" s="750" t="s">
        <v>604</v>
      </c>
      <c r="E585" s="751">
        <v>50113001</v>
      </c>
      <c r="F585" s="750" t="s">
        <v>609</v>
      </c>
      <c r="G585" s="749" t="s">
        <v>610</v>
      </c>
      <c r="H585" s="749">
        <v>51366</v>
      </c>
      <c r="I585" s="749">
        <v>51366</v>
      </c>
      <c r="J585" s="749" t="s">
        <v>753</v>
      </c>
      <c r="K585" s="749" t="s">
        <v>754</v>
      </c>
      <c r="L585" s="752">
        <v>171.59999999999997</v>
      </c>
      <c r="M585" s="752">
        <v>205</v>
      </c>
      <c r="N585" s="753">
        <v>35177.999999999993</v>
      </c>
    </row>
    <row r="586" spans="1:14" ht="14.45" customHeight="1" x14ac:dyDescent="0.2">
      <c r="A586" s="747" t="s">
        <v>578</v>
      </c>
      <c r="B586" s="748" t="s">
        <v>579</v>
      </c>
      <c r="C586" s="749" t="s">
        <v>603</v>
      </c>
      <c r="D586" s="750" t="s">
        <v>604</v>
      </c>
      <c r="E586" s="751">
        <v>50113001</v>
      </c>
      <c r="F586" s="750" t="s">
        <v>609</v>
      </c>
      <c r="G586" s="749" t="s">
        <v>610</v>
      </c>
      <c r="H586" s="749">
        <v>51384</v>
      </c>
      <c r="I586" s="749">
        <v>51384</v>
      </c>
      <c r="J586" s="749" t="s">
        <v>753</v>
      </c>
      <c r="K586" s="749" t="s">
        <v>755</v>
      </c>
      <c r="L586" s="752">
        <v>192.5</v>
      </c>
      <c r="M586" s="752">
        <v>25</v>
      </c>
      <c r="N586" s="753">
        <v>4812.5</v>
      </c>
    </row>
    <row r="587" spans="1:14" ht="14.45" customHeight="1" x14ac:dyDescent="0.2">
      <c r="A587" s="747" t="s">
        <v>578</v>
      </c>
      <c r="B587" s="748" t="s">
        <v>579</v>
      </c>
      <c r="C587" s="749" t="s">
        <v>603</v>
      </c>
      <c r="D587" s="750" t="s">
        <v>604</v>
      </c>
      <c r="E587" s="751">
        <v>50113001</v>
      </c>
      <c r="F587" s="750" t="s">
        <v>609</v>
      </c>
      <c r="G587" s="749" t="s">
        <v>610</v>
      </c>
      <c r="H587" s="749">
        <v>51383</v>
      </c>
      <c r="I587" s="749">
        <v>51383</v>
      </c>
      <c r="J587" s="749" t="s">
        <v>753</v>
      </c>
      <c r="K587" s="749" t="s">
        <v>757</v>
      </c>
      <c r="L587" s="752">
        <v>93.500003449040037</v>
      </c>
      <c r="M587" s="752">
        <v>38</v>
      </c>
      <c r="N587" s="753">
        <v>3553.0001310635212</v>
      </c>
    </row>
    <row r="588" spans="1:14" ht="14.45" customHeight="1" x14ac:dyDescent="0.2">
      <c r="A588" s="747" t="s">
        <v>578</v>
      </c>
      <c r="B588" s="748" t="s">
        <v>579</v>
      </c>
      <c r="C588" s="749" t="s">
        <v>603</v>
      </c>
      <c r="D588" s="750" t="s">
        <v>604</v>
      </c>
      <c r="E588" s="751">
        <v>50113001</v>
      </c>
      <c r="F588" s="750" t="s">
        <v>609</v>
      </c>
      <c r="G588" s="749" t="s">
        <v>610</v>
      </c>
      <c r="H588" s="749">
        <v>55919</v>
      </c>
      <c r="I588" s="749">
        <v>55919</v>
      </c>
      <c r="J588" s="749" t="s">
        <v>1302</v>
      </c>
      <c r="K588" s="749" t="s">
        <v>1303</v>
      </c>
      <c r="L588" s="752">
        <v>145.375</v>
      </c>
      <c r="M588" s="752">
        <v>6</v>
      </c>
      <c r="N588" s="753">
        <v>872.25</v>
      </c>
    </row>
    <row r="589" spans="1:14" ht="14.45" customHeight="1" x14ac:dyDescent="0.2">
      <c r="A589" s="747" t="s">
        <v>578</v>
      </c>
      <c r="B589" s="748" t="s">
        <v>579</v>
      </c>
      <c r="C589" s="749" t="s">
        <v>603</v>
      </c>
      <c r="D589" s="750" t="s">
        <v>604</v>
      </c>
      <c r="E589" s="751">
        <v>50113001</v>
      </c>
      <c r="F589" s="750" t="s">
        <v>609</v>
      </c>
      <c r="G589" s="749" t="s">
        <v>610</v>
      </c>
      <c r="H589" s="749">
        <v>207893</v>
      </c>
      <c r="I589" s="749">
        <v>207893</v>
      </c>
      <c r="J589" s="749" t="s">
        <v>758</v>
      </c>
      <c r="K589" s="749" t="s">
        <v>650</v>
      </c>
      <c r="L589" s="752">
        <v>82.149999999999991</v>
      </c>
      <c r="M589" s="752">
        <v>1</v>
      </c>
      <c r="N589" s="753">
        <v>82.149999999999991</v>
      </c>
    </row>
    <row r="590" spans="1:14" ht="14.45" customHeight="1" x14ac:dyDescent="0.2">
      <c r="A590" s="747" t="s">
        <v>578</v>
      </c>
      <c r="B590" s="748" t="s">
        <v>579</v>
      </c>
      <c r="C590" s="749" t="s">
        <v>603</v>
      </c>
      <c r="D590" s="750" t="s">
        <v>604</v>
      </c>
      <c r="E590" s="751">
        <v>50113001</v>
      </c>
      <c r="F590" s="750" t="s">
        <v>609</v>
      </c>
      <c r="G590" s="749" t="s">
        <v>610</v>
      </c>
      <c r="H590" s="749">
        <v>229793</v>
      </c>
      <c r="I590" s="749">
        <v>229793</v>
      </c>
      <c r="J590" s="749" t="s">
        <v>1304</v>
      </c>
      <c r="K590" s="749" t="s">
        <v>1305</v>
      </c>
      <c r="L590" s="752">
        <v>121.61999999999999</v>
      </c>
      <c r="M590" s="752">
        <v>2</v>
      </c>
      <c r="N590" s="753">
        <v>243.23999999999998</v>
      </c>
    </row>
    <row r="591" spans="1:14" ht="14.45" customHeight="1" x14ac:dyDescent="0.2">
      <c r="A591" s="747" t="s">
        <v>578</v>
      </c>
      <c r="B591" s="748" t="s">
        <v>579</v>
      </c>
      <c r="C591" s="749" t="s">
        <v>603</v>
      </c>
      <c r="D591" s="750" t="s">
        <v>604</v>
      </c>
      <c r="E591" s="751">
        <v>50113001</v>
      </c>
      <c r="F591" s="750" t="s">
        <v>609</v>
      </c>
      <c r="G591" s="749" t="s">
        <v>610</v>
      </c>
      <c r="H591" s="749">
        <v>157608</v>
      </c>
      <c r="I591" s="749">
        <v>57608</v>
      </c>
      <c r="J591" s="749" t="s">
        <v>759</v>
      </c>
      <c r="K591" s="749" t="s">
        <v>760</v>
      </c>
      <c r="L591" s="752">
        <v>89.946666666666673</v>
      </c>
      <c r="M591" s="752">
        <v>3</v>
      </c>
      <c r="N591" s="753">
        <v>269.84000000000003</v>
      </c>
    </row>
    <row r="592" spans="1:14" ht="14.45" customHeight="1" x14ac:dyDescent="0.2">
      <c r="A592" s="747" t="s">
        <v>578</v>
      </c>
      <c r="B592" s="748" t="s">
        <v>579</v>
      </c>
      <c r="C592" s="749" t="s">
        <v>603</v>
      </c>
      <c r="D592" s="750" t="s">
        <v>604</v>
      </c>
      <c r="E592" s="751">
        <v>50113001</v>
      </c>
      <c r="F592" s="750" t="s">
        <v>609</v>
      </c>
      <c r="G592" s="749" t="s">
        <v>610</v>
      </c>
      <c r="H592" s="749">
        <v>208988</v>
      </c>
      <c r="I592" s="749">
        <v>208988</v>
      </c>
      <c r="J592" s="749" t="s">
        <v>1023</v>
      </c>
      <c r="K592" s="749" t="s">
        <v>1024</v>
      </c>
      <c r="L592" s="752">
        <v>553.84457226311633</v>
      </c>
      <c r="M592" s="752">
        <v>61</v>
      </c>
      <c r="N592" s="753">
        <v>33784.518908050093</v>
      </c>
    </row>
    <row r="593" spans="1:14" ht="14.45" customHeight="1" x14ac:dyDescent="0.2">
      <c r="A593" s="747" t="s">
        <v>578</v>
      </c>
      <c r="B593" s="748" t="s">
        <v>579</v>
      </c>
      <c r="C593" s="749" t="s">
        <v>603</v>
      </c>
      <c r="D593" s="750" t="s">
        <v>604</v>
      </c>
      <c r="E593" s="751">
        <v>50113001</v>
      </c>
      <c r="F593" s="750" t="s">
        <v>609</v>
      </c>
      <c r="G593" s="749" t="s">
        <v>610</v>
      </c>
      <c r="H593" s="749">
        <v>224964</v>
      </c>
      <c r="I593" s="749">
        <v>224964</v>
      </c>
      <c r="J593" s="749" t="s">
        <v>1027</v>
      </c>
      <c r="K593" s="749" t="s">
        <v>1028</v>
      </c>
      <c r="L593" s="752">
        <v>107.84333333333333</v>
      </c>
      <c r="M593" s="752">
        <v>9</v>
      </c>
      <c r="N593" s="753">
        <v>970.59</v>
      </c>
    </row>
    <row r="594" spans="1:14" ht="14.45" customHeight="1" x14ac:dyDescent="0.2">
      <c r="A594" s="747" t="s">
        <v>578</v>
      </c>
      <c r="B594" s="748" t="s">
        <v>579</v>
      </c>
      <c r="C594" s="749" t="s">
        <v>603</v>
      </c>
      <c r="D594" s="750" t="s">
        <v>604</v>
      </c>
      <c r="E594" s="751">
        <v>50113001</v>
      </c>
      <c r="F594" s="750" t="s">
        <v>609</v>
      </c>
      <c r="G594" s="749" t="s">
        <v>610</v>
      </c>
      <c r="H594" s="749">
        <v>224965</v>
      </c>
      <c r="I594" s="749">
        <v>224965</v>
      </c>
      <c r="J594" s="749" t="s">
        <v>1306</v>
      </c>
      <c r="K594" s="749" t="s">
        <v>1307</v>
      </c>
      <c r="L594" s="752">
        <v>107.81000000000002</v>
      </c>
      <c r="M594" s="752">
        <v>2</v>
      </c>
      <c r="N594" s="753">
        <v>215.62000000000003</v>
      </c>
    </row>
    <row r="595" spans="1:14" ht="14.45" customHeight="1" x14ac:dyDescent="0.2">
      <c r="A595" s="747" t="s">
        <v>578</v>
      </c>
      <c r="B595" s="748" t="s">
        <v>579</v>
      </c>
      <c r="C595" s="749" t="s">
        <v>603</v>
      </c>
      <c r="D595" s="750" t="s">
        <v>604</v>
      </c>
      <c r="E595" s="751">
        <v>50113001</v>
      </c>
      <c r="F595" s="750" t="s">
        <v>609</v>
      </c>
      <c r="G595" s="749" t="s">
        <v>610</v>
      </c>
      <c r="H595" s="749">
        <v>124414</v>
      </c>
      <c r="I595" s="749">
        <v>124414</v>
      </c>
      <c r="J595" s="749" t="s">
        <v>1308</v>
      </c>
      <c r="K595" s="749" t="s">
        <v>1309</v>
      </c>
      <c r="L595" s="752">
        <v>46.85</v>
      </c>
      <c r="M595" s="752">
        <v>1</v>
      </c>
      <c r="N595" s="753">
        <v>46.85</v>
      </c>
    </row>
    <row r="596" spans="1:14" ht="14.45" customHeight="1" x14ac:dyDescent="0.2">
      <c r="A596" s="747" t="s">
        <v>578</v>
      </c>
      <c r="B596" s="748" t="s">
        <v>579</v>
      </c>
      <c r="C596" s="749" t="s">
        <v>603</v>
      </c>
      <c r="D596" s="750" t="s">
        <v>604</v>
      </c>
      <c r="E596" s="751">
        <v>50113001</v>
      </c>
      <c r="F596" s="750" t="s">
        <v>609</v>
      </c>
      <c r="G596" s="749" t="s">
        <v>610</v>
      </c>
      <c r="H596" s="749">
        <v>193724</v>
      </c>
      <c r="I596" s="749">
        <v>93724</v>
      </c>
      <c r="J596" s="749" t="s">
        <v>761</v>
      </c>
      <c r="K596" s="749" t="s">
        <v>762</v>
      </c>
      <c r="L596" s="752">
        <v>68.318888888888907</v>
      </c>
      <c r="M596" s="752">
        <v>9</v>
      </c>
      <c r="N596" s="753">
        <v>614.87000000000012</v>
      </c>
    </row>
    <row r="597" spans="1:14" ht="14.45" customHeight="1" x14ac:dyDescent="0.2">
      <c r="A597" s="747" t="s">
        <v>578</v>
      </c>
      <c r="B597" s="748" t="s">
        <v>579</v>
      </c>
      <c r="C597" s="749" t="s">
        <v>603</v>
      </c>
      <c r="D597" s="750" t="s">
        <v>604</v>
      </c>
      <c r="E597" s="751">
        <v>50113001</v>
      </c>
      <c r="F597" s="750" t="s">
        <v>609</v>
      </c>
      <c r="G597" s="749" t="s">
        <v>610</v>
      </c>
      <c r="H597" s="749">
        <v>185287</v>
      </c>
      <c r="I597" s="749">
        <v>185287</v>
      </c>
      <c r="J597" s="749" t="s">
        <v>1310</v>
      </c>
      <c r="K597" s="749" t="s">
        <v>1311</v>
      </c>
      <c r="L597" s="752">
        <v>822.12000000000023</v>
      </c>
      <c r="M597" s="752">
        <v>1</v>
      </c>
      <c r="N597" s="753">
        <v>822.12000000000023</v>
      </c>
    </row>
    <row r="598" spans="1:14" ht="14.45" customHeight="1" x14ac:dyDescent="0.2">
      <c r="A598" s="747" t="s">
        <v>578</v>
      </c>
      <c r="B598" s="748" t="s">
        <v>579</v>
      </c>
      <c r="C598" s="749" t="s">
        <v>603</v>
      </c>
      <c r="D598" s="750" t="s">
        <v>604</v>
      </c>
      <c r="E598" s="751">
        <v>50113001</v>
      </c>
      <c r="F598" s="750" t="s">
        <v>609</v>
      </c>
      <c r="G598" s="749" t="s">
        <v>610</v>
      </c>
      <c r="H598" s="749">
        <v>101674</v>
      </c>
      <c r="I598" s="749">
        <v>1674</v>
      </c>
      <c r="J598" s="749" t="s">
        <v>1312</v>
      </c>
      <c r="K598" s="749" t="s">
        <v>580</v>
      </c>
      <c r="L598" s="752">
        <v>88.679999999999993</v>
      </c>
      <c r="M598" s="752">
        <v>1</v>
      </c>
      <c r="N598" s="753">
        <v>88.679999999999993</v>
      </c>
    </row>
    <row r="599" spans="1:14" ht="14.45" customHeight="1" x14ac:dyDescent="0.2">
      <c r="A599" s="747" t="s">
        <v>578</v>
      </c>
      <c r="B599" s="748" t="s">
        <v>579</v>
      </c>
      <c r="C599" s="749" t="s">
        <v>603</v>
      </c>
      <c r="D599" s="750" t="s">
        <v>604</v>
      </c>
      <c r="E599" s="751">
        <v>50113001</v>
      </c>
      <c r="F599" s="750" t="s">
        <v>609</v>
      </c>
      <c r="G599" s="749" t="s">
        <v>610</v>
      </c>
      <c r="H599" s="749">
        <v>117189</v>
      </c>
      <c r="I599" s="749">
        <v>17189</v>
      </c>
      <c r="J599" s="749" t="s">
        <v>765</v>
      </c>
      <c r="K599" s="749" t="s">
        <v>766</v>
      </c>
      <c r="L599" s="752">
        <v>55.869999999999962</v>
      </c>
      <c r="M599" s="752">
        <v>1</v>
      </c>
      <c r="N599" s="753">
        <v>55.869999999999962</v>
      </c>
    </row>
    <row r="600" spans="1:14" ht="14.45" customHeight="1" x14ac:dyDescent="0.2">
      <c r="A600" s="747" t="s">
        <v>578</v>
      </c>
      <c r="B600" s="748" t="s">
        <v>579</v>
      </c>
      <c r="C600" s="749" t="s">
        <v>603</v>
      </c>
      <c r="D600" s="750" t="s">
        <v>604</v>
      </c>
      <c r="E600" s="751">
        <v>50113001</v>
      </c>
      <c r="F600" s="750" t="s">
        <v>609</v>
      </c>
      <c r="G600" s="749" t="s">
        <v>610</v>
      </c>
      <c r="H600" s="749">
        <v>107678</v>
      </c>
      <c r="I600" s="749">
        <v>107678</v>
      </c>
      <c r="J600" s="749" t="s">
        <v>1313</v>
      </c>
      <c r="K600" s="749" t="s">
        <v>1314</v>
      </c>
      <c r="L600" s="752">
        <v>473.59399999999999</v>
      </c>
      <c r="M600" s="752">
        <v>2</v>
      </c>
      <c r="N600" s="753">
        <v>947.18799999999999</v>
      </c>
    </row>
    <row r="601" spans="1:14" ht="14.45" customHeight="1" x14ac:dyDescent="0.2">
      <c r="A601" s="747" t="s">
        <v>578</v>
      </c>
      <c r="B601" s="748" t="s">
        <v>579</v>
      </c>
      <c r="C601" s="749" t="s">
        <v>603</v>
      </c>
      <c r="D601" s="750" t="s">
        <v>604</v>
      </c>
      <c r="E601" s="751">
        <v>50113001</v>
      </c>
      <c r="F601" s="750" t="s">
        <v>609</v>
      </c>
      <c r="G601" s="749" t="s">
        <v>610</v>
      </c>
      <c r="H601" s="749">
        <v>848725</v>
      </c>
      <c r="I601" s="749">
        <v>107677</v>
      </c>
      <c r="J601" s="749" t="s">
        <v>1313</v>
      </c>
      <c r="K601" s="749" t="s">
        <v>1315</v>
      </c>
      <c r="L601" s="752">
        <v>382.11</v>
      </c>
      <c r="M601" s="752">
        <v>13</v>
      </c>
      <c r="N601" s="753">
        <v>4967.43</v>
      </c>
    </row>
    <row r="602" spans="1:14" ht="14.45" customHeight="1" x14ac:dyDescent="0.2">
      <c r="A602" s="747" t="s">
        <v>578</v>
      </c>
      <c r="B602" s="748" t="s">
        <v>579</v>
      </c>
      <c r="C602" s="749" t="s">
        <v>603</v>
      </c>
      <c r="D602" s="750" t="s">
        <v>604</v>
      </c>
      <c r="E602" s="751">
        <v>50113001</v>
      </c>
      <c r="F602" s="750" t="s">
        <v>609</v>
      </c>
      <c r="G602" s="749" t="s">
        <v>610</v>
      </c>
      <c r="H602" s="749">
        <v>845697</v>
      </c>
      <c r="I602" s="749">
        <v>200935</v>
      </c>
      <c r="J602" s="749" t="s">
        <v>1316</v>
      </c>
      <c r="K602" s="749" t="s">
        <v>1317</v>
      </c>
      <c r="L602" s="752">
        <v>44.850000000000009</v>
      </c>
      <c r="M602" s="752">
        <v>1</v>
      </c>
      <c r="N602" s="753">
        <v>44.850000000000009</v>
      </c>
    </row>
    <row r="603" spans="1:14" ht="14.45" customHeight="1" x14ac:dyDescent="0.2">
      <c r="A603" s="747" t="s">
        <v>578</v>
      </c>
      <c r="B603" s="748" t="s">
        <v>579</v>
      </c>
      <c r="C603" s="749" t="s">
        <v>603</v>
      </c>
      <c r="D603" s="750" t="s">
        <v>604</v>
      </c>
      <c r="E603" s="751">
        <v>50113001</v>
      </c>
      <c r="F603" s="750" t="s">
        <v>609</v>
      </c>
      <c r="G603" s="749" t="s">
        <v>610</v>
      </c>
      <c r="H603" s="749">
        <v>100489</v>
      </c>
      <c r="I603" s="749">
        <v>489</v>
      </c>
      <c r="J603" s="749" t="s">
        <v>769</v>
      </c>
      <c r="K603" s="749" t="s">
        <v>770</v>
      </c>
      <c r="L603" s="752">
        <v>47.316666666666663</v>
      </c>
      <c r="M603" s="752">
        <v>21</v>
      </c>
      <c r="N603" s="753">
        <v>993.64999999999986</v>
      </c>
    </row>
    <row r="604" spans="1:14" ht="14.45" customHeight="1" x14ac:dyDescent="0.2">
      <c r="A604" s="747" t="s">
        <v>578</v>
      </c>
      <c r="B604" s="748" t="s">
        <v>579</v>
      </c>
      <c r="C604" s="749" t="s">
        <v>603</v>
      </c>
      <c r="D604" s="750" t="s">
        <v>604</v>
      </c>
      <c r="E604" s="751">
        <v>50113001</v>
      </c>
      <c r="F604" s="750" t="s">
        <v>609</v>
      </c>
      <c r="G604" s="749" t="s">
        <v>610</v>
      </c>
      <c r="H604" s="749">
        <v>29938</v>
      </c>
      <c r="I604" s="749">
        <v>29938</v>
      </c>
      <c r="J604" s="749" t="s">
        <v>1318</v>
      </c>
      <c r="K604" s="749" t="s">
        <v>1319</v>
      </c>
      <c r="L604" s="752">
        <v>2061.4508333333329</v>
      </c>
      <c r="M604" s="752">
        <v>24</v>
      </c>
      <c r="N604" s="753">
        <v>49474.819999999992</v>
      </c>
    </row>
    <row r="605" spans="1:14" ht="14.45" customHeight="1" x14ac:dyDescent="0.2">
      <c r="A605" s="747" t="s">
        <v>578</v>
      </c>
      <c r="B605" s="748" t="s">
        <v>579</v>
      </c>
      <c r="C605" s="749" t="s">
        <v>603</v>
      </c>
      <c r="D605" s="750" t="s">
        <v>604</v>
      </c>
      <c r="E605" s="751">
        <v>50113001</v>
      </c>
      <c r="F605" s="750" t="s">
        <v>609</v>
      </c>
      <c r="G605" s="749" t="s">
        <v>610</v>
      </c>
      <c r="H605" s="749">
        <v>930661</v>
      </c>
      <c r="I605" s="749">
        <v>0</v>
      </c>
      <c r="J605" s="749" t="s">
        <v>772</v>
      </c>
      <c r="K605" s="749" t="s">
        <v>580</v>
      </c>
      <c r="L605" s="752">
        <v>332.76395285186999</v>
      </c>
      <c r="M605" s="752">
        <v>10</v>
      </c>
      <c r="N605" s="753">
        <v>3327.6395285187</v>
      </c>
    </row>
    <row r="606" spans="1:14" ht="14.45" customHeight="1" x14ac:dyDescent="0.2">
      <c r="A606" s="747" t="s">
        <v>578</v>
      </c>
      <c r="B606" s="748" t="s">
        <v>579</v>
      </c>
      <c r="C606" s="749" t="s">
        <v>603</v>
      </c>
      <c r="D606" s="750" t="s">
        <v>604</v>
      </c>
      <c r="E606" s="751">
        <v>50113001</v>
      </c>
      <c r="F606" s="750" t="s">
        <v>609</v>
      </c>
      <c r="G606" s="749" t="s">
        <v>610</v>
      </c>
      <c r="H606" s="749">
        <v>930431</v>
      </c>
      <c r="I606" s="749">
        <v>1000</v>
      </c>
      <c r="J606" s="749" t="s">
        <v>1320</v>
      </c>
      <c r="K606" s="749" t="s">
        <v>580</v>
      </c>
      <c r="L606" s="752">
        <v>109.39911974555135</v>
      </c>
      <c r="M606" s="752">
        <v>3</v>
      </c>
      <c r="N606" s="753">
        <v>328.19735923665405</v>
      </c>
    </row>
    <row r="607" spans="1:14" ht="14.45" customHeight="1" x14ac:dyDescent="0.2">
      <c r="A607" s="747" t="s">
        <v>578</v>
      </c>
      <c r="B607" s="748" t="s">
        <v>579</v>
      </c>
      <c r="C607" s="749" t="s">
        <v>603</v>
      </c>
      <c r="D607" s="750" t="s">
        <v>604</v>
      </c>
      <c r="E607" s="751">
        <v>50113001</v>
      </c>
      <c r="F607" s="750" t="s">
        <v>609</v>
      </c>
      <c r="G607" s="749" t="s">
        <v>610</v>
      </c>
      <c r="H607" s="749">
        <v>930224</v>
      </c>
      <c r="I607" s="749">
        <v>0</v>
      </c>
      <c r="J607" s="749" t="s">
        <v>1321</v>
      </c>
      <c r="K607" s="749" t="s">
        <v>580</v>
      </c>
      <c r="L607" s="752">
        <v>103.92275001071151</v>
      </c>
      <c r="M607" s="752">
        <v>3</v>
      </c>
      <c r="N607" s="753">
        <v>311.76825003213452</v>
      </c>
    </row>
    <row r="608" spans="1:14" ht="14.45" customHeight="1" x14ac:dyDescent="0.2">
      <c r="A608" s="747" t="s">
        <v>578</v>
      </c>
      <c r="B608" s="748" t="s">
        <v>579</v>
      </c>
      <c r="C608" s="749" t="s">
        <v>603</v>
      </c>
      <c r="D608" s="750" t="s">
        <v>604</v>
      </c>
      <c r="E608" s="751">
        <v>50113001</v>
      </c>
      <c r="F608" s="750" t="s">
        <v>609</v>
      </c>
      <c r="G608" s="749" t="s">
        <v>610</v>
      </c>
      <c r="H608" s="749">
        <v>501606</v>
      </c>
      <c r="I608" s="749">
        <v>0</v>
      </c>
      <c r="J608" s="749" t="s">
        <v>1322</v>
      </c>
      <c r="K608" s="749" t="s">
        <v>580</v>
      </c>
      <c r="L608" s="752">
        <v>0</v>
      </c>
      <c r="M608" s="752">
        <v>0</v>
      </c>
      <c r="N608" s="753">
        <v>0</v>
      </c>
    </row>
    <row r="609" spans="1:14" ht="14.45" customHeight="1" x14ac:dyDescent="0.2">
      <c r="A609" s="747" t="s">
        <v>578</v>
      </c>
      <c r="B609" s="748" t="s">
        <v>579</v>
      </c>
      <c r="C609" s="749" t="s">
        <v>603</v>
      </c>
      <c r="D609" s="750" t="s">
        <v>604</v>
      </c>
      <c r="E609" s="751">
        <v>50113001</v>
      </c>
      <c r="F609" s="750" t="s">
        <v>609</v>
      </c>
      <c r="G609" s="749" t="s">
        <v>610</v>
      </c>
      <c r="H609" s="749">
        <v>920368</v>
      </c>
      <c r="I609" s="749">
        <v>0</v>
      </c>
      <c r="J609" s="749" t="s">
        <v>1323</v>
      </c>
      <c r="K609" s="749" t="s">
        <v>580</v>
      </c>
      <c r="L609" s="752">
        <v>0</v>
      </c>
      <c r="M609" s="752">
        <v>0</v>
      </c>
      <c r="N609" s="753">
        <v>0</v>
      </c>
    </row>
    <row r="610" spans="1:14" ht="14.45" customHeight="1" x14ac:dyDescent="0.2">
      <c r="A610" s="747" t="s">
        <v>578</v>
      </c>
      <c r="B610" s="748" t="s">
        <v>579</v>
      </c>
      <c r="C610" s="749" t="s">
        <v>603</v>
      </c>
      <c r="D610" s="750" t="s">
        <v>604</v>
      </c>
      <c r="E610" s="751">
        <v>50113001</v>
      </c>
      <c r="F610" s="750" t="s">
        <v>609</v>
      </c>
      <c r="G610" s="749" t="s">
        <v>610</v>
      </c>
      <c r="H610" s="749">
        <v>920056</v>
      </c>
      <c r="I610" s="749">
        <v>0</v>
      </c>
      <c r="J610" s="749" t="s">
        <v>1324</v>
      </c>
      <c r="K610" s="749" t="s">
        <v>580</v>
      </c>
      <c r="L610" s="752">
        <v>587.41478870573872</v>
      </c>
      <c r="M610" s="752">
        <v>3</v>
      </c>
      <c r="N610" s="753">
        <v>1762.244366117216</v>
      </c>
    </row>
    <row r="611" spans="1:14" ht="14.45" customHeight="1" x14ac:dyDescent="0.2">
      <c r="A611" s="747" t="s">
        <v>578</v>
      </c>
      <c r="B611" s="748" t="s">
        <v>579</v>
      </c>
      <c r="C611" s="749" t="s">
        <v>603</v>
      </c>
      <c r="D611" s="750" t="s">
        <v>604</v>
      </c>
      <c r="E611" s="751">
        <v>50113001</v>
      </c>
      <c r="F611" s="750" t="s">
        <v>609</v>
      </c>
      <c r="G611" s="749" t="s">
        <v>610</v>
      </c>
      <c r="H611" s="749">
        <v>930248</v>
      </c>
      <c r="I611" s="749">
        <v>0</v>
      </c>
      <c r="J611" s="749" t="s">
        <v>1325</v>
      </c>
      <c r="K611" s="749" t="s">
        <v>580</v>
      </c>
      <c r="L611" s="752">
        <v>447.31987947920231</v>
      </c>
      <c r="M611" s="752">
        <v>2</v>
      </c>
      <c r="N611" s="753">
        <v>894.63975895840463</v>
      </c>
    </row>
    <row r="612" spans="1:14" ht="14.45" customHeight="1" x14ac:dyDescent="0.2">
      <c r="A612" s="747" t="s">
        <v>578</v>
      </c>
      <c r="B612" s="748" t="s">
        <v>579</v>
      </c>
      <c r="C612" s="749" t="s">
        <v>603</v>
      </c>
      <c r="D612" s="750" t="s">
        <v>604</v>
      </c>
      <c r="E612" s="751">
        <v>50113001</v>
      </c>
      <c r="F612" s="750" t="s">
        <v>609</v>
      </c>
      <c r="G612" s="749" t="s">
        <v>610</v>
      </c>
      <c r="H612" s="749">
        <v>930078</v>
      </c>
      <c r="I612" s="749">
        <v>0</v>
      </c>
      <c r="J612" s="749" t="s">
        <v>1326</v>
      </c>
      <c r="K612" s="749" t="s">
        <v>580</v>
      </c>
      <c r="L612" s="752">
        <v>111.5993</v>
      </c>
      <c r="M612" s="752">
        <v>4</v>
      </c>
      <c r="N612" s="753">
        <v>446.3972</v>
      </c>
    </row>
    <row r="613" spans="1:14" ht="14.45" customHeight="1" x14ac:dyDescent="0.2">
      <c r="A613" s="747" t="s">
        <v>578</v>
      </c>
      <c r="B613" s="748" t="s">
        <v>579</v>
      </c>
      <c r="C613" s="749" t="s">
        <v>603</v>
      </c>
      <c r="D613" s="750" t="s">
        <v>604</v>
      </c>
      <c r="E613" s="751">
        <v>50113001</v>
      </c>
      <c r="F613" s="750" t="s">
        <v>609</v>
      </c>
      <c r="G613" s="749" t="s">
        <v>610</v>
      </c>
      <c r="H613" s="749">
        <v>900406</v>
      </c>
      <c r="I613" s="749">
        <v>0</v>
      </c>
      <c r="J613" s="749" t="s">
        <v>1327</v>
      </c>
      <c r="K613" s="749" t="s">
        <v>580</v>
      </c>
      <c r="L613" s="752">
        <v>76.168632137028908</v>
      </c>
      <c r="M613" s="752">
        <v>2</v>
      </c>
      <c r="N613" s="753">
        <v>152.33726427405782</v>
      </c>
    </row>
    <row r="614" spans="1:14" ht="14.45" customHeight="1" x14ac:dyDescent="0.2">
      <c r="A614" s="747" t="s">
        <v>578</v>
      </c>
      <c r="B614" s="748" t="s">
        <v>579</v>
      </c>
      <c r="C614" s="749" t="s">
        <v>603</v>
      </c>
      <c r="D614" s="750" t="s">
        <v>604</v>
      </c>
      <c r="E614" s="751">
        <v>50113001</v>
      </c>
      <c r="F614" s="750" t="s">
        <v>609</v>
      </c>
      <c r="G614" s="749" t="s">
        <v>610</v>
      </c>
      <c r="H614" s="749">
        <v>921251</v>
      </c>
      <c r="I614" s="749">
        <v>0</v>
      </c>
      <c r="J614" s="749" t="s">
        <v>1328</v>
      </c>
      <c r="K614" s="749" t="s">
        <v>580</v>
      </c>
      <c r="L614" s="752">
        <v>75.115182777696717</v>
      </c>
      <c r="M614" s="752">
        <v>4</v>
      </c>
      <c r="N614" s="753">
        <v>300.46073111078687</v>
      </c>
    </row>
    <row r="615" spans="1:14" ht="14.45" customHeight="1" x14ac:dyDescent="0.2">
      <c r="A615" s="747" t="s">
        <v>578</v>
      </c>
      <c r="B615" s="748" t="s">
        <v>579</v>
      </c>
      <c r="C615" s="749" t="s">
        <v>603</v>
      </c>
      <c r="D615" s="750" t="s">
        <v>604</v>
      </c>
      <c r="E615" s="751">
        <v>50113001</v>
      </c>
      <c r="F615" s="750" t="s">
        <v>609</v>
      </c>
      <c r="G615" s="749" t="s">
        <v>610</v>
      </c>
      <c r="H615" s="749">
        <v>843067</v>
      </c>
      <c r="I615" s="749">
        <v>0</v>
      </c>
      <c r="J615" s="749" t="s">
        <v>776</v>
      </c>
      <c r="K615" s="749" t="s">
        <v>580</v>
      </c>
      <c r="L615" s="752">
        <v>436.56741032257264</v>
      </c>
      <c r="M615" s="752">
        <v>6</v>
      </c>
      <c r="N615" s="753">
        <v>2619.4044619354358</v>
      </c>
    </row>
    <row r="616" spans="1:14" ht="14.45" customHeight="1" x14ac:dyDescent="0.2">
      <c r="A616" s="747" t="s">
        <v>578</v>
      </c>
      <c r="B616" s="748" t="s">
        <v>579</v>
      </c>
      <c r="C616" s="749" t="s">
        <v>603</v>
      </c>
      <c r="D616" s="750" t="s">
        <v>604</v>
      </c>
      <c r="E616" s="751">
        <v>50113001</v>
      </c>
      <c r="F616" s="750" t="s">
        <v>609</v>
      </c>
      <c r="G616" s="749" t="s">
        <v>610</v>
      </c>
      <c r="H616" s="749">
        <v>990947</v>
      </c>
      <c r="I616" s="749">
        <v>0</v>
      </c>
      <c r="J616" s="749" t="s">
        <v>1329</v>
      </c>
      <c r="K616" s="749" t="s">
        <v>580</v>
      </c>
      <c r="L616" s="752">
        <v>1401.3400000000001</v>
      </c>
      <c r="M616" s="752">
        <v>2</v>
      </c>
      <c r="N616" s="753">
        <v>2802.6800000000003</v>
      </c>
    </row>
    <row r="617" spans="1:14" ht="14.45" customHeight="1" x14ac:dyDescent="0.2">
      <c r="A617" s="747" t="s">
        <v>578</v>
      </c>
      <c r="B617" s="748" t="s">
        <v>579</v>
      </c>
      <c r="C617" s="749" t="s">
        <v>603</v>
      </c>
      <c r="D617" s="750" t="s">
        <v>604</v>
      </c>
      <c r="E617" s="751">
        <v>50113001</v>
      </c>
      <c r="F617" s="750" t="s">
        <v>609</v>
      </c>
      <c r="G617" s="749" t="s">
        <v>617</v>
      </c>
      <c r="H617" s="749">
        <v>117121</v>
      </c>
      <c r="I617" s="749">
        <v>17121</v>
      </c>
      <c r="J617" s="749" t="s">
        <v>1330</v>
      </c>
      <c r="K617" s="749" t="s">
        <v>1331</v>
      </c>
      <c r="L617" s="752">
        <v>86.93</v>
      </c>
      <c r="M617" s="752">
        <v>1</v>
      </c>
      <c r="N617" s="753">
        <v>86.93</v>
      </c>
    </row>
    <row r="618" spans="1:14" ht="14.45" customHeight="1" x14ac:dyDescent="0.2">
      <c r="A618" s="747" t="s">
        <v>578</v>
      </c>
      <c r="B618" s="748" t="s">
        <v>579</v>
      </c>
      <c r="C618" s="749" t="s">
        <v>603</v>
      </c>
      <c r="D618" s="750" t="s">
        <v>604</v>
      </c>
      <c r="E618" s="751">
        <v>50113001</v>
      </c>
      <c r="F618" s="750" t="s">
        <v>609</v>
      </c>
      <c r="G618" s="749" t="s">
        <v>610</v>
      </c>
      <c r="H618" s="749">
        <v>188217</v>
      </c>
      <c r="I618" s="749">
        <v>88217</v>
      </c>
      <c r="J618" s="749" t="s">
        <v>777</v>
      </c>
      <c r="K618" s="749" t="s">
        <v>778</v>
      </c>
      <c r="L618" s="752">
        <v>127.49428571428572</v>
      </c>
      <c r="M618" s="752">
        <v>14</v>
      </c>
      <c r="N618" s="753">
        <v>1784.92</v>
      </c>
    </row>
    <row r="619" spans="1:14" ht="14.45" customHeight="1" x14ac:dyDescent="0.2">
      <c r="A619" s="747" t="s">
        <v>578</v>
      </c>
      <c r="B619" s="748" t="s">
        <v>579</v>
      </c>
      <c r="C619" s="749" t="s">
        <v>603</v>
      </c>
      <c r="D619" s="750" t="s">
        <v>604</v>
      </c>
      <c r="E619" s="751">
        <v>50113001</v>
      </c>
      <c r="F619" s="750" t="s">
        <v>609</v>
      </c>
      <c r="G619" s="749" t="s">
        <v>610</v>
      </c>
      <c r="H619" s="749">
        <v>188219</v>
      </c>
      <c r="I619" s="749">
        <v>88219</v>
      </c>
      <c r="J619" s="749" t="s">
        <v>1044</v>
      </c>
      <c r="K619" s="749" t="s">
        <v>1045</v>
      </c>
      <c r="L619" s="752">
        <v>141.61000000000001</v>
      </c>
      <c r="M619" s="752">
        <v>16</v>
      </c>
      <c r="N619" s="753">
        <v>2265.7600000000002</v>
      </c>
    </row>
    <row r="620" spans="1:14" ht="14.45" customHeight="1" x14ac:dyDescent="0.2">
      <c r="A620" s="747" t="s">
        <v>578</v>
      </c>
      <c r="B620" s="748" t="s">
        <v>579</v>
      </c>
      <c r="C620" s="749" t="s">
        <v>603</v>
      </c>
      <c r="D620" s="750" t="s">
        <v>604</v>
      </c>
      <c r="E620" s="751">
        <v>50113001</v>
      </c>
      <c r="F620" s="750" t="s">
        <v>609</v>
      </c>
      <c r="G620" s="749" t="s">
        <v>610</v>
      </c>
      <c r="H620" s="749">
        <v>216680</v>
      </c>
      <c r="I620" s="749">
        <v>216680</v>
      </c>
      <c r="J620" s="749" t="s">
        <v>1044</v>
      </c>
      <c r="K620" s="749" t="s">
        <v>1332</v>
      </c>
      <c r="L620" s="752">
        <v>123.90000000000002</v>
      </c>
      <c r="M620" s="752">
        <v>3</v>
      </c>
      <c r="N620" s="753">
        <v>371.70000000000005</v>
      </c>
    </row>
    <row r="621" spans="1:14" ht="14.45" customHeight="1" x14ac:dyDescent="0.2">
      <c r="A621" s="747" t="s">
        <v>578</v>
      </c>
      <c r="B621" s="748" t="s">
        <v>579</v>
      </c>
      <c r="C621" s="749" t="s">
        <v>603</v>
      </c>
      <c r="D621" s="750" t="s">
        <v>604</v>
      </c>
      <c r="E621" s="751">
        <v>50113001</v>
      </c>
      <c r="F621" s="750" t="s">
        <v>609</v>
      </c>
      <c r="G621" s="749" t="s">
        <v>617</v>
      </c>
      <c r="H621" s="749">
        <v>844554</v>
      </c>
      <c r="I621" s="749">
        <v>114065</v>
      </c>
      <c r="J621" s="749" t="s">
        <v>1333</v>
      </c>
      <c r="K621" s="749" t="s">
        <v>1334</v>
      </c>
      <c r="L621" s="752">
        <v>18.29</v>
      </c>
      <c r="M621" s="752">
        <v>1</v>
      </c>
      <c r="N621" s="753">
        <v>18.29</v>
      </c>
    </row>
    <row r="622" spans="1:14" ht="14.45" customHeight="1" x14ac:dyDescent="0.2">
      <c r="A622" s="747" t="s">
        <v>578</v>
      </c>
      <c r="B622" s="748" t="s">
        <v>579</v>
      </c>
      <c r="C622" s="749" t="s">
        <v>603</v>
      </c>
      <c r="D622" s="750" t="s">
        <v>604</v>
      </c>
      <c r="E622" s="751">
        <v>50113001</v>
      </c>
      <c r="F622" s="750" t="s">
        <v>609</v>
      </c>
      <c r="G622" s="749" t="s">
        <v>617</v>
      </c>
      <c r="H622" s="749">
        <v>115316</v>
      </c>
      <c r="I622" s="749">
        <v>15316</v>
      </c>
      <c r="J622" s="749" t="s">
        <v>1335</v>
      </c>
      <c r="K622" s="749" t="s">
        <v>836</v>
      </c>
      <c r="L622" s="752">
        <v>19.010000000000002</v>
      </c>
      <c r="M622" s="752">
        <v>1</v>
      </c>
      <c r="N622" s="753">
        <v>19.010000000000002</v>
      </c>
    </row>
    <row r="623" spans="1:14" ht="14.45" customHeight="1" x14ac:dyDescent="0.2">
      <c r="A623" s="747" t="s">
        <v>578</v>
      </c>
      <c r="B623" s="748" t="s">
        <v>579</v>
      </c>
      <c r="C623" s="749" t="s">
        <v>603</v>
      </c>
      <c r="D623" s="750" t="s">
        <v>604</v>
      </c>
      <c r="E623" s="751">
        <v>50113001</v>
      </c>
      <c r="F623" s="750" t="s">
        <v>609</v>
      </c>
      <c r="G623" s="749" t="s">
        <v>610</v>
      </c>
      <c r="H623" s="749">
        <v>170498</v>
      </c>
      <c r="I623" s="749">
        <v>70498</v>
      </c>
      <c r="J623" s="749" t="s">
        <v>1336</v>
      </c>
      <c r="K623" s="749" t="s">
        <v>1337</v>
      </c>
      <c r="L623" s="752">
        <v>169.09</v>
      </c>
      <c r="M623" s="752">
        <v>2</v>
      </c>
      <c r="N623" s="753">
        <v>338.18</v>
      </c>
    </row>
    <row r="624" spans="1:14" ht="14.45" customHeight="1" x14ac:dyDescent="0.2">
      <c r="A624" s="747" t="s">
        <v>578</v>
      </c>
      <c r="B624" s="748" t="s">
        <v>579</v>
      </c>
      <c r="C624" s="749" t="s">
        <v>603</v>
      </c>
      <c r="D624" s="750" t="s">
        <v>604</v>
      </c>
      <c r="E624" s="751">
        <v>50113001</v>
      </c>
      <c r="F624" s="750" t="s">
        <v>609</v>
      </c>
      <c r="G624" s="749" t="s">
        <v>610</v>
      </c>
      <c r="H624" s="749">
        <v>186393</v>
      </c>
      <c r="I624" s="749">
        <v>86393</v>
      </c>
      <c r="J624" s="749" t="s">
        <v>786</v>
      </c>
      <c r="K624" s="749" t="s">
        <v>788</v>
      </c>
      <c r="L624" s="752">
        <v>51.54999999999999</v>
      </c>
      <c r="M624" s="752">
        <v>1</v>
      </c>
      <c r="N624" s="753">
        <v>51.54999999999999</v>
      </c>
    </row>
    <row r="625" spans="1:14" ht="14.45" customHeight="1" x14ac:dyDescent="0.2">
      <c r="A625" s="747" t="s">
        <v>578</v>
      </c>
      <c r="B625" s="748" t="s">
        <v>579</v>
      </c>
      <c r="C625" s="749" t="s">
        <v>603</v>
      </c>
      <c r="D625" s="750" t="s">
        <v>604</v>
      </c>
      <c r="E625" s="751">
        <v>50113001</v>
      </c>
      <c r="F625" s="750" t="s">
        <v>609</v>
      </c>
      <c r="G625" s="749" t="s">
        <v>610</v>
      </c>
      <c r="H625" s="749">
        <v>237329</v>
      </c>
      <c r="I625" s="749">
        <v>237329</v>
      </c>
      <c r="J625" s="749" t="s">
        <v>791</v>
      </c>
      <c r="K625" s="749" t="s">
        <v>654</v>
      </c>
      <c r="L625" s="752">
        <v>108.63999999999994</v>
      </c>
      <c r="M625" s="752">
        <v>9</v>
      </c>
      <c r="N625" s="753">
        <v>977.75999999999954</v>
      </c>
    </row>
    <row r="626" spans="1:14" ht="14.45" customHeight="1" x14ac:dyDescent="0.2">
      <c r="A626" s="747" t="s">
        <v>578</v>
      </c>
      <c r="B626" s="748" t="s">
        <v>579</v>
      </c>
      <c r="C626" s="749" t="s">
        <v>603</v>
      </c>
      <c r="D626" s="750" t="s">
        <v>604</v>
      </c>
      <c r="E626" s="751">
        <v>50113001</v>
      </c>
      <c r="F626" s="750" t="s">
        <v>609</v>
      </c>
      <c r="G626" s="749" t="s">
        <v>610</v>
      </c>
      <c r="H626" s="749">
        <v>100498</v>
      </c>
      <c r="I626" s="749">
        <v>498</v>
      </c>
      <c r="J626" s="749" t="s">
        <v>791</v>
      </c>
      <c r="K626" s="749" t="s">
        <v>654</v>
      </c>
      <c r="L626" s="752">
        <v>108.68883720930232</v>
      </c>
      <c r="M626" s="752">
        <v>43</v>
      </c>
      <c r="N626" s="753">
        <v>4673.62</v>
      </c>
    </row>
    <row r="627" spans="1:14" ht="14.45" customHeight="1" x14ac:dyDescent="0.2">
      <c r="A627" s="747" t="s">
        <v>578</v>
      </c>
      <c r="B627" s="748" t="s">
        <v>579</v>
      </c>
      <c r="C627" s="749" t="s">
        <v>603</v>
      </c>
      <c r="D627" s="750" t="s">
        <v>604</v>
      </c>
      <c r="E627" s="751">
        <v>50113001</v>
      </c>
      <c r="F627" s="750" t="s">
        <v>609</v>
      </c>
      <c r="G627" s="749" t="s">
        <v>610</v>
      </c>
      <c r="H627" s="749">
        <v>225168</v>
      </c>
      <c r="I627" s="749">
        <v>225168</v>
      </c>
      <c r="J627" s="749" t="s">
        <v>792</v>
      </c>
      <c r="K627" s="749" t="s">
        <v>793</v>
      </c>
      <c r="L627" s="752">
        <v>63.539999999999985</v>
      </c>
      <c r="M627" s="752">
        <v>102</v>
      </c>
      <c r="N627" s="753">
        <v>6481.0799999999981</v>
      </c>
    </row>
    <row r="628" spans="1:14" ht="14.45" customHeight="1" x14ac:dyDescent="0.2">
      <c r="A628" s="747" t="s">
        <v>578</v>
      </c>
      <c r="B628" s="748" t="s">
        <v>579</v>
      </c>
      <c r="C628" s="749" t="s">
        <v>603</v>
      </c>
      <c r="D628" s="750" t="s">
        <v>604</v>
      </c>
      <c r="E628" s="751">
        <v>50113001</v>
      </c>
      <c r="F628" s="750" t="s">
        <v>609</v>
      </c>
      <c r="G628" s="749" t="s">
        <v>610</v>
      </c>
      <c r="H628" s="749">
        <v>225169</v>
      </c>
      <c r="I628" s="749">
        <v>225169</v>
      </c>
      <c r="J628" s="749" t="s">
        <v>792</v>
      </c>
      <c r="K628" s="749" t="s">
        <v>794</v>
      </c>
      <c r="L628" s="752">
        <v>44.55838235294118</v>
      </c>
      <c r="M628" s="752">
        <v>68</v>
      </c>
      <c r="N628" s="753">
        <v>3029.9700000000003</v>
      </c>
    </row>
    <row r="629" spans="1:14" ht="14.45" customHeight="1" x14ac:dyDescent="0.2">
      <c r="A629" s="747" t="s">
        <v>578</v>
      </c>
      <c r="B629" s="748" t="s">
        <v>579</v>
      </c>
      <c r="C629" s="749" t="s">
        <v>603</v>
      </c>
      <c r="D629" s="750" t="s">
        <v>604</v>
      </c>
      <c r="E629" s="751">
        <v>50113001</v>
      </c>
      <c r="F629" s="750" t="s">
        <v>609</v>
      </c>
      <c r="G629" s="749" t="s">
        <v>580</v>
      </c>
      <c r="H629" s="749">
        <v>201290</v>
      </c>
      <c r="I629" s="749">
        <v>201290</v>
      </c>
      <c r="J629" s="749" t="s">
        <v>795</v>
      </c>
      <c r="K629" s="749" t="s">
        <v>796</v>
      </c>
      <c r="L629" s="752">
        <v>43.409090909090914</v>
      </c>
      <c r="M629" s="752">
        <v>44</v>
      </c>
      <c r="N629" s="753">
        <v>1910.0000000000002</v>
      </c>
    </row>
    <row r="630" spans="1:14" ht="14.45" customHeight="1" x14ac:dyDescent="0.2">
      <c r="A630" s="747" t="s">
        <v>578</v>
      </c>
      <c r="B630" s="748" t="s">
        <v>579</v>
      </c>
      <c r="C630" s="749" t="s">
        <v>603</v>
      </c>
      <c r="D630" s="750" t="s">
        <v>604</v>
      </c>
      <c r="E630" s="751">
        <v>50113001</v>
      </c>
      <c r="F630" s="750" t="s">
        <v>609</v>
      </c>
      <c r="G630" s="749" t="s">
        <v>610</v>
      </c>
      <c r="H630" s="749">
        <v>100502</v>
      </c>
      <c r="I630" s="749">
        <v>502</v>
      </c>
      <c r="J630" s="749" t="s">
        <v>797</v>
      </c>
      <c r="K630" s="749" t="s">
        <v>798</v>
      </c>
      <c r="L630" s="752">
        <v>258.18285714285719</v>
      </c>
      <c r="M630" s="752">
        <v>14</v>
      </c>
      <c r="N630" s="753">
        <v>3614.5600000000004</v>
      </c>
    </row>
    <row r="631" spans="1:14" ht="14.45" customHeight="1" x14ac:dyDescent="0.2">
      <c r="A631" s="747" t="s">
        <v>578</v>
      </c>
      <c r="B631" s="748" t="s">
        <v>579</v>
      </c>
      <c r="C631" s="749" t="s">
        <v>603</v>
      </c>
      <c r="D631" s="750" t="s">
        <v>604</v>
      </c>
      <c r="E631" s="751">
        <v>50113001</v>
      </c>
      <c r="F631" s="750" t="s">
        <v>609</v>
      </c>
      <c r="G631" s="749" t="s">
        <v>610</v>
      </c>
      <c r="H631" s="749">
        <v>102684</v>
      </c>
      <c r="I631" s="749">
        <v>2684</v>
      </c>
      <c r="J631" s="749" t="s">
        <v>797</v>
      </c>
      <c r="K631" s="749" t="s">
        <v>799</v>
      </c>
      <c r="L631" s="752">
        <v>104.23000000000005</v>
      </c>
      <c r="M631" s="752">
        <v>20</v>
      </c>
      <c r="N631" s="753">
        <v>2084.6000000000008</v>
      </c>
    </row>
    <row r="632" spans="1:14" ht="14.45" customHeight="1" x14ac:dyDescent="0.2">
      <c r="A632" s="747" t="s">
        <v>578</v>
      </c>
      <c r="B632" s="748" t="s">
        <v>579</v>
      </c>
      <c r="C632" s="749" t="s">
        <v>603</v>
      </c>
      <c r="D632" s="750" t="s">
        <v>604</v>
      </c>
      <c r="E632" s="751">
        <v>50113001</v>
      </c>
      <c r="F632" s="750" t="s">
        <v>609</v>
      </c>
      <c r="G632" s="749" t="s">
        <v>580</v>
      </c>
      <c r="H632" s="749">
        <v>216736</v>
      </c>
      <c r="I632" s="749">
        <v>216736</v>
      </c>
      <c r="J632" s="749" t="s">
        <v>800</v>
      </c>
      <c r="K632" s="749" t="s">
        <v>801</v>
      </c>
      <c r="L632" s="752">
        <v>193.33</v>
      </c>
      <c r="M632" s="752">
        <v>2</v>
      </c>
      <c r="N632" s="753">
        <v>386.66</v>
      </c>
    </row>
    <row r="633" spans="1:14" ht="14.45" customHeight="1" x14ac:dyDescent="0.2">
      <c r="A633" s="747" t="s">
        <v>578</v>
      </c>
      <c r="B633" s="748" t="s">
        <v>579</v>
      </c>
      <c r="C633" s="749" t="s">
        <v>603</v>
      </c>
      <c r="D633" s="750" t="s">
        <v>604</v>
      </c>
      <c r="E633" s="751">
        <v>50113001</v>
      </c>
      <c r="F633" s="750" t="s">
        <v>609</v>
      </c>
      <c r="G633" s="749" t="s">
        <v>580</v>
      </c>
      <c r="H633" s="749">
        <v>205931</v>
      </c>
      <c r="I633" s="749">
        <v>205931</v>
      </c>
      <c r="J633" s="749" t="s">
        <v>802</v>
      </c>
      <c r="K633" s="749" t="s">
        <v>803</v>
      </c>
      <c r="L633" s="752">
        <v>73.858181818181819</v>
      </c>
      <c r="M633" s="752">
        <v>11</v>
      </c>
      <c r="N633" s="753">
        <v>812.44</v>
      </c>
    </row>
    <row r="634" spans="1:14" ht="14.45" customHeight="1" x14ac:dyDescent="0.2">
      <c r="A634" s="747" t="s">
        <v>578</v>
      </c>
      <c r="B634" s="748" t="s">
        <v>579</v>
      </c>
      <c r="C634" s="749" t="s">
        <v>603</v>
      </c>
      <c r="D634" s="750" t="s">
        <v>604</v>
      </c>
      <c r="E634" s="751">
        <v>50113001</v>
      </c>
      <c r="F634" s="750" t="s">
        <v>609</v>
      </c>
      <c r="G634" s="749" t="s">
        <v>617</v>
      </c>
      <c r="H634" s="749">
        <v>127738</v>
      </c>
      <c r="I634" s="749">
        <v>127738</v>
      </c>
      <c r="J634" s="749" t="s">
        <v>1338</v>
      </c>
      <c r="K634" s="749" t="s">
        <v>1339</v>
      </c>
      <c r="L634" s="752">
        <v>140.29243243243243</v>
      </c>
      <c r="M634" s="752">
        <v>111</v>
      </c>
      <c r="N634" s="753">
        <v>15572.460000000001</v>
      </c>
    </row>
    <row r="635" spans="1:14" ht="14.45" customHeight="1" x14ac:dyDescent="0.2">
      <c r="A635" s="747" t="s">
        <v>578</v>
      </c>
      <c r="B635" s="748" t="s">
        <v>579</v>
      </c>
      <c r="C635" s="749" t="s">
        <v>603</v>
      </c>
      <c r="D635" s="750" t="s">
        <v>604</v>
      </c>
      <c r="E635" s="751">
        <v>50113001</v>
      </c>
      <c r="F635" s="750" t="s">
        <v>609</v>
      </c>
      <c r="G635" s="749" t="s">
        <v>610</v>
      </c>
      <c r="H635" s="749">
        <v>109493</v>
      </c>
      <c r="I635" s="749">
        <v>109493</v>
      </c>
      <c r="J635" s="749" t="s">
        <v>1340</v>
      </c>
      <c r="K635" s="749" t="s">
        <v>1341</v>
      </c>
      <c r="L635" s="752">
        <v>160.03456140350875</v>
      </c>
      <c r="M635" s="752">
        <v>57</v>
      </c>
      <c r="N635" s="753">
        <v>9121.9699999999993</v>
      </c>
    </row>
    <row r="636" spans="1:14" ht="14.45" customHeight="1" x14ac:dyDescent="0.2">
      <c r="A636" s="747" t="s">
        <v>578</v>
      </c>
      <c r="B636" s="748" t="s">
        <v>579</v>
      </c>
      <c r="C636" s="749" t="s">
        <v>603</v>
      </c>
      <c r="D636" s="750" t="s">
        <v>604</v>
      </c>
      <c r="E636" s="751">
        <v>50113001</v>
      </c>
      <c r="F636" s="750" t="s">
        <v>609</v>
      </c>
      <c r="G636" s="749" t="s">
        <v>580</v>
      </c>
      <c r="H636" s="749">
        <v>224481</v>
      </c>
      <c r="I636" s="749">
        <v>224481</v>
      </c>
      <c r="J636" s="749" t="s">
        <v>1342</v>
      </c>
      <c r="K636" s="749" t="s">
        <v>1343</v>
      </c>
      <c r="L636" s="752">
        <v>334.29190476190479</v>
      </c>
      <c r="M636" s="752">
        <v>21</v>
      </c>
      <c r="N636" s="753">
        <v>7020.13</v>
      </c>
    </row>
    <row r="637" spans="1:14" ht="14.45" customHeight="1" x14ac:dyDescent="0.2">
      <c r="A637" s="747" t="s">
        <v>578</v>
      </c>
      <c r="B637" s="748" t="s">
        <v>579</v>
      </c>
      <c r="C637" s="749" t="s">
        <v>603</v>
      </c>
      <c r="D637" s="750" t="s">
        <v>604</v>
      </c>
      <c r="E637" s="751">
        <v>50113001</v>
      </c>
      <c r="F637" s="750" t="s">
        <v>609</v>
      </c>
      <c r="G637" s="749" t="s">
        <v>610</v>
      </c>
      <c r="H637" s="749">
        <v>111485</v>
      </c>
      <c r="I637" s="749">
        <v>11485</v>
      </c>
      <c r="J637" s="749" t="s">
        <v>1344</v>
      </c>
      <c r="K637" s="749" t="s">
        <v>1345</v>
      </c>
      <c r="L637" s="752">
        <v>114.81999999999996</v>
      </c>
      <c r="M637" s="752">
        <v>2</v>
      </c>
      <c r="N637" s="753">
        <v>229.63999999999993</v>
      </c>
    </row>
    <row r="638" spans="1:14" ht="14.45" customHeight="1" x14ac:dyDescent="0.2">
      <c r="A638" s="747" t="s">
        <v>578</v>
      </c>
      <c r="B638" s="748" t="s">
        <v>579</v>
      </c>
      <c r="C638" s="749" t="s">
        <v>603</v>
      </c>
      <c r="D638" s="750" t="s">
        <v>604</v>
      </c>
      <c r="E638" s="751">
        <v>50113001</v>
      </c>
      <c r="F638" s="750" t="s">
        <v>609</v>
      </c>
      <c r="G638" s="749" t="s">
        <v>610</v>
      </c>
      <c r="H638" s="749">
        <v>118563</v>
      </c>
      <c r="I638" s="749">
        <v>18563</v>
      </c>
      <c r="J638" s="749" t="s">
        <v>1056</v>
      </c>
      <c r="K638" s="749" t="s">
        <v>1057</v>
      </c>
      <c r="L638" s="752">
        <v>487.4233333333334</v>
      </c>
      <c r="M638" s="752">
        <v>3</v>
      </c>
      <c r="N638" s="753">
        <v>1462.2700000000002</v>
      </c>
    </row>
    <row r="639" spans="1:14" ht="14.45" customHeight="1" x14ac:dyDescent="0.2">
      <c r="A639" s="747" t="s">
        <v>578</v>
      </c>
      <c r="B639" s="748" t="s">
        <v>579</v>
      </c>
      <c r="C639" s="749" t="s">
        <v>603</v>
      </c>
      <c r="D639" s="750" t="s">
        <v>604</v>
      </c>
      <c r="E639" s="751">
        <v>50113001</v>
      </c>
      <c r="F639" s="750" t="s">
        <v>609</v>
      </c>
      <c r="G639" s="749" t="s">
        <v>610</v>
      </c>
      <c r="H639" s="749">
        <v>501637</v>
      </c>
      <c r="I639" s="749">
        <v>0</v>
      </c>
      <c r="J639" s="749" t="s">
        <v>1060</v>
      </c>
      <c r="K639" s="749" t="s">
        <v>580</v>
      </c>
      <c r="L639" s="752">
        <v>8.3006666666666664</v>
      </c>
      <c r="M639" s="752">
        <v>1</v>
      </c>
      <c r="N639" s="753">
        <v>8.3006666666666664</v>
      </c>
    </row>
    <row r="640" spans="1:14" ht="14.45" customHeight="1" x14ac:dyDescent="0.2">
      <c r="A640" s="747" t="s">
        <v>578</v>
      </c>
      <c r="B640" s="748" t="s">
        <v>579</v>
      </c>
      <c r="C640" s="749" t="s">
        <v>603</v>
      </c>
      <c r="D640" s="750" t="s">
        <v>604</v>
      </c>
      <c r="E640" s="751">
        <v>50113001</v>
      </c>
      <c r="F640" s="750" t="s">
        <v>609</v>
      </c>
      <c r="G640" s="749" t="s">
        <v>617</v>
      </c>
      <c r="H640" s="749">
        <v>170760</v>
      </c>
      <c r="I640" s="749">
        <v>170760</v>
      </c>
      <c r="J640" s="749" t="s">
        <v>1346</v>
      </c>
      <c r="K640" s="749" t="s">
        <v>1347</v>
      </c>
      <c r="L640" s="752">
        <v>105.05999999999996</v>
      </c>
      <c r="M640" s="752">
        <v>1</v>
      </c>
      <c r="N640" s="753">
        <v>105.05999999999996</v>
      </c>
    </row>
    <row r="641" spans="1:14" ht="14.45" customHeight="1" x14ac:dyDescent="0.2">
      <c r="A641" s="747" t="s">
        <v>578</v>
      </c>
      <c r="B641" s="748" t="s">
        <v>579</v>
      </c>
      <c r="C641" s="749" t="s">
        <v>603</v>
      </c>
      <c r="D641" s="750" t="s">
        <v>604</v>
      </c>
      <c r="E641" s="751">
        <v>50113001</v>
      </c>
      <c r="F641" s="750" t="s">
        <v>609</v>
      </c>
      <c r="G641" s="749" t="s">
        <v>617</v>
      </c>
      <c r="H641" s="749">
        <v>184530</v>
      </c>
      <c r="I641" s="749">
        <v>200207</v>
      </c>
      <c r="J641" s="749" t="s">
        <v>1348</v>
      </c>
      <c r="K641" s="749" t="s">
        <v>1349</v>
      </c>
      <c r="L641" s="752">
        <v>84.139999999999986</v>
      </c>
      <c r="M641" s="752">
        <v>1</v>
      </c>
      <c r="N641" s="753">
        <v>84.139999999999986</v>
      </c>
    </row>
    <row r="642" spans="1:14" ht="14.45" customHeight="1" x14ac:dyDescent="0.2">
      <c r="A642" s="747" t="s">
        <v>578</v>
      </c>
      <c r="B642" s="748" t="s">
        <v>579</v>
      </c>
      <c r="C642" s="749" t="s">
        <v>603</v>
      </c>
      <c r="D642" s="750" t="s">
        <v>604</v>
      </c>
      <c r="E642" s="751">
        <v>50113001</v>
      </c>
      <c r="F642" s="750" t="s">
        <v>609</v>
      </c>
      <c r="G642" s="749" t="s">
        <v>610</v>
      </c>
      <c r="H642" s="749">
        <v>101127</v>
      </c>
      <c r="I642" s="749">
        <v>1127</v>
      </c>
      <c r="J642" s="749" t="s">
        <v>1064</v>
      </c>
      <c r="K642" s="749" t="s">
        <v>1065</v>
      </c>
      <c r="L642" s="752">
        <v>103.4657142857143</v>
      </c>
      <c r="M642" s="752">
        <v>7</v>
      </c>
      <c r="N642" s="753">
        <v>724.2600000000001</v>
      </c>
    </row>
    <row r="643" spans="1:14" ht="14.45" customHeight="1" x14ac:dyDescent="0.2">
      <c r="A643" s="747" t="s">
        <v>578</v>
      </c>
      <c r="B643" s="748" t="s">
        <v>579</v>
      </c>
      <c r="C643" s="749" t="s">
        <v>603</v>
      </c>
      <c r="D643" s="750" t="s">
        <v>604</v>
      </c>
      <c r="E643" s="751">
        <v>50113001</v>
      </c>
      <c r="F643" s="750" t="s">
        <v>609</v>
      </c>
      <c r="G643" s="749" t="s">
        <v>580</v>
      </c>
      <c r="H643" s="749">
        <v>223148</v>
      </c>
      <c r="I643" s="749">
        <v>223148</v>
      </c>
      <c r="J643" s="749" t="s">
        <v>1350</v>
      </c>
      <c r="K643" s="749" t="s">
        <v>1351</v>
      </c>
      <c r="L643" s="752">
        <v>113.41500000000001</v>
      </c>
      <c r="M643" s="752">
        <v>4</v>
      </c>
      <c r="N643" s="753">
        <v>453.66</v>
      </c>
    </row>
    <row r="644" spans="1:14" ht="14.45" customHeight="1" x14ac:dyDescent="0.2">
      <c r="A644" s="747" t="s">
        <v>578</v>
      </c>
      <c r="B644" s="748" t="s">
        <v>579</v>
      </c>
      <c r="C644" s="749" t="s">
        <v>603</v>
      </c>
      <c r="D644" s="750" t="s">
        <v>604</v>
      </c>
      <c r="E644" s="751">
        <v>50113001</v>
      </c>
      <c r="F644" s="750" t="s">
        <v>609</v>
      </c>
      <c r="G644" s="749" t="s">
        <v>610</v>
      </c>
      <c r="H644" s="749">
        <v>502030</v>
      </c>
      <c r="I644" s="749">
        <v>99999</v>
      </c>
      <c r="J644" s="749" t="s">
        <v>1068</v>
      </c>
      <c r="K644" s="749" t="s">
        <v>1069</v>
      </c>
      <c r="L644" s="752">
        <v>1383.6399999999999</v>
      </c>
      <c r="M644" s="752">
        <v>0.2</v>
      </c>
      <c r="N644" s="753">
        <v>276.72800000000001</v>
      </c>
    </row>
    <row r="645" spans="1:14" ht="14.45" customHeight="1" x14ac:dyDescent="0.2">
      <c r="A645" s="747" t="s">
        <v>578</v>
      </c>
      <c r="B645" s="748" t="s">
        <v>579</v>
      </c>
      <c r="C645" s="749" t="s">
        <v>603</v>
      </c>
      <c r="D645" s="750" t="s">
        <v>604</v>
      </c>
      <c r="E645" s="751">
        <v>50113001</v>
      </c>
      <c r="F645" s="750" t="s">
        <v>609</v>
      </c>
      <c r="G645" s="749" t="s">
        <v>610</v>
      </c>
      <c r="H645" s="749">
        <v>194763</v>
      </c>
      <c r="I645" s="749">
        <v>94763</v>
      </c>
      <c r="J645" s="749" t="s">
        <v>808</v>
      </c>
      <c r="K645" s="749" t="s">
        <v>809</v>
      </c>
      <c r="L645" s="752">
        <v>83.8</v>
      </c>
      <c r="M645" s="752">
        <v>1</v>
      </c>
      <c r="N645" s="753">
        <v>83.8</v>
      </c>
    </row>
    <row r="646" spans="1:14" ht="14.45" customHeight="1" x14ac:dyDescent="0.2">
      <c r="A646" s="747" t="s">
        <v>578</v>
      </c>
      <c r="B646" s="748" t="s">
        <v>579</v>
      </c>
      <c r="C646" s="749" t="s">
        <v>603</v>
      </c>
      <c r="D646" s="750" t="s">
        <v>604</v>
      </c>
      <c r="E646" s="751">
        <v>50113001</v>
      </c>
      <c r="F646" s="750" t="s">
        <v>609</v>
      </c>
      <c r="G646" s="749" t="s">
        <v>610</v>
      </c>
      <c r="H646" s="749">
        <v>109415</v>
      </c>
      <c r="I646" s="749">
        <v>119683</v>
      </c>
      <c r="J646" s="749" t="s">
        <v>1352</v>
      </c>
      <c r="K646" s="749" t="s">
        <v>1353</v>
      </c>
      <c r="L646" s="752">
        <v>72.84</v>
      </c>
      <c r="M646" s="752">
        <v>7</v>
      </c>
      <c r="N646" s="753">
        <v>509.88</v>
      </c>
    </row>
    <row r="647" spans="1:14" ht="14.45" customHeight="1" x14ac:dyDescent="0.2">
      <c r="A647" s="747" t="s">
        <v>578</v>
      </c>
      <c r="B647" s="748" t="s">
        <v>579</v>
      </c>
      <c r="C647" s="749" t="s">
        <v>603</v>
      </c>
      <c r="D647" s="750" t="s">
        <v>604</v>
      </c>
      <c r="E647" s="751">
        <v>50113001</v>
      </c>
      <c r="F647" s="750" t="s">
        <v>609</v>
      </c>
      <c r="G647" s="749" t="s">
        <v>610</v>
      </c>
      <c r="H647" s="749">
        <v>171031</v>
      </c>
      <c r="I647" s="749">
        <v>171031</v>
      </c>
      <c r="J647" s="749" t="s">
        <v>1354</v>
      </c>
      <c r="K647" s="749" t="s">
        <v>1355</v>
      </c>
      <c r="L647" s="752">
        <v>84.14</v>
      </c>
      <c r="M647" s="752">
        <v>3</v>
      </c>
      <c r="N647" s="753">
        <v>252.42000000000002</v>
      </c>
    </row>
    <row r="648" spans="1:14" ht="14.45" customHeight="1" x14ac:dyDescent="0.2">
      <c r="A648" s="747" t="s">
        <v>578</v>
      </c>
      <c r="B648" s="748" t="s">
        <v>579</v>
      </c>
      <c r="C648" s="749" t="s">
        <v>603</v>
      </c>
      <c r="D648" s="750" t="s">
        <v>604</v>
      </c>
      <c r="E648" s="751">
        <v>50113001</v>
      </c>
      <c r="F648" s="750" t="s">
        <v>609</v>
      </c>
      <c r="G648" s="749" t="s">
        <v>610</v>
      </c>
      <c r="H648" s="749">
        <v>100513</v>
      </c>
      <c r="I648" s="749">
        <v>513</v>
      </c>
      <c r="J648" s="749" t="s">
        <v>810</v>
      </c>
      <c r="K648" s="749" t="s">
        <v>654</v>
      </c>
      <c r="L648" s="752">
        <v>56.766011560693656</v>
      </c>
      <c r="M648" s="752">
        <v>173</v>
      </c>
      <c r="N648" s="753">
        <v>9820.5200000000023</v>
      </c>
    </row>
    <row r="649" spans="1:14" ht="14.45" customHeight="1" x14ac:dyDescent="0.2">
      <c r="A649" s="747" t="s">
        <v>578</v>
      </c>
      <c r="B649" s="748" t="s">
        <v>579</v>
      </c>
      <c r="C649" s="749" t="s">
        <v>603</v>
      </c>
      <c r="D649" s="750" t="s">
        <v>604</v>
      </c>
      <c r="E649" s="751">
        <v>50113001</v>
      </c>
      <c r="F649" s="750" t="s">
        <v>609</v>
      </c>
      <c r="G649" s="749" t="s">
        <v>610</v>
      </c>
      <c r="H649" s="749">
        <v>100516</v>
      </c>
      <c r="I649" s="749">
        <v>516</v>
      </c>
      <c r="J649" s="749" t="s">
        <v>1356</v>
      </c>
      <c r="K649" s="749" t="s">
        <v>1227</v>
      </c>
      <c r="L649" s="752">
        <v>98.359999999999971</v>
      </c>
      <c r="M649" s="752">
        <v>5</v>
      </c>
      <c r="N649" s="753">
        <v>491.79999999999984</v>
      </c>
    </row>
    <row r="650" spans="1:14" ht="14.45" customHeight="1" x14ac:dyDescent="0.2">
      <c r="A650" s="747" t="s">
        <v>578</v>
      </c>
      <c r="B650" s="748" t="s">
        <v>579</v>
      </c>
      <c r="C650" s="749" t="s">
        <v>603</v>
      </c>
      <c r="D650" s="750" t="s">
        <v>604</v>
      </c>
      <c r="E650" s="751">
        <v>50113001</v>
      </c>
      <c r="F650" s="750" t="s">
        <v>609</v>
      </c>
      <c r="G650" s="749" t="s">
        <v>610</v>
      </c>
      <c r="H650" s="749">
        <v>110086</v>
      </c>
      <c r="I650" s="749">
        <v>10086</v>
      </c>
      <c r="J650" s="749" t="s">
        <v>1074</v>
      </c>
      <c r="K650" s="749" t="s">
        <v>1357</v>
      </c>
      <c r="L650" s="752">
        <v>1592.8</v>
      </c>
      <c r="M650" s="752">
        <v>2</v>
      </c>
      <c r="N650" s="753">
        <v>3185.6</v>
      </c>
    </row>
    <row r="651" spans="1:14" ht="14.45" customHeight="1" x14ac:dyDescent="0.2">
      <c r="A651" s="747" t="s">
        <v>578</v>
      </c>
      <c r="B651" s="748" t="s">
        <v>579</v>
      </c>
      <c r="C651" s="749" t="s">
        <v>603</v>
      </c>
      <c r="D651" s="750" t="s">
        <v>604</v>
      </c>
      <c r="E651" s="751">
        <v>50113001</v>
      </c>
      <c r="F651" s="750" t="s">
        <v>609</v>
      </c>
      <c r="G651" s="749" t="s">
        <v>610</v>
      </c>
      <c r="H651" s="749">
        <v>230353</v>
      </c>
      <c r="I651" s="749">
        <v>230353</v>
      </c>
      <c r="J651" s="749" t="s">
        <v>1074</v>
      </c>
      <c r="K651" s="749" t="s">
        <v>1075</v>
      </c>
      <c r="L651" s="752">
        <v>1625.9060000000002</v>
      </c>
      <c r="M651" s="752">
        <v>4</v>
      </c>
      <c r="N651" s="753">
        <v>6503.6240000000007</v>
      </c>
    </row>
    <row r="652" spans="1:14" ht="14.45" customHeight="1" x14ac:dyDescent="0.2">
      <c r="A652" s="747" t="s">
        <v>578</v>
      </c>
      <c r="B652" s="748" t="s">
        <v>579</v>
      </c>
      <c r="C652" s="749" t="s">
        <v>603</v>
      </c>
      <c r="D652" s="750" t="s">
        <v>604</v>
      </c>
      <c r="E652" s="751">
        <v>50113001</v>
      </c>
      <c r="F652" s="750" t="s">
        <v>609</v>
      </c>
      <c r="G652" s="749" t="s">
        <v>617</v>
      </c>
      <c r="H652" s="749">
        <v>191788</v>
      </c>
      <c r="I652" s="749">
        <v>91788</v>
      </c>
      <c r="J652" s="749" t="s">
        <v>811</v>
      </c>
      <c r="K652" s="749" t="s">
        <v>812</v>
      </c>
      <c r="L652" s="752">
        <v>9.120000000000001</v>
      </c>
      <c r="M652" s="752">
        <v>8</v>
      </c>
      <c r="N652" s="753">
        <v>72.960000000000008</v>
      </c>
    </row>
    <row r="653" spans="1:14" ht="14.45" customHeight="1" x14ac:dyDescent="0.2">
      <c r="A653" s="747" t="s">
        <v>578</v>
      </c>
      <c r="B653" s="748" t="s">
        <v>579</v>
      </c>
      <c r="C653" s="749" t="s">
        <v>603</v>
      </c>
      <c r="D653" s="750" t="s">
        <v>604</v>
      </c>
      <c r="E653" s="751">
        <v>50113001</v>
      </c>
      <c r="F653" s="750" t="s">
        <v>609</v>
      </c>
      <c r="G653" s="749" t="s">
        <v>617</v>
      </c>
      <c r="H653" s="749">
        <v>184398</v>
      </c>
      <c r="I653" s="749">
        <v>84398</v>
      </c>
      <c r="J653" s="749" t="s">
        <v>1080</v>
      </c>
      <c r="K653" s="749" t="s">
        <v>1081</v>
      </c>
      <c r="L653" s="752">
        <v>114.03000000000003</v>
      </c>
      <c r="M653" s="752">
        <v>1</v>
      </c>
      <c r="N653" s="753">
        <v>114.03000000000003</v>
      </c>
    </row>
    <row r="654" spans="1:14" ht="14.45" customHeight="1" x14ac:dyDescent="0.2">
      <c r="A654" s="747" t="s">
        <v>578</v>
      </c>
      <c r="B654" s="748" t="s">
        <v>579</v>
      </c>
      <c r="C654" s="749" t="s">
        <v>603</v>
      </c>
      <c r="D654" s="750" t="s">
        <v>604</v>
      </c>
      <c r="E654" s="751">
        <v>50113001</v>
      </c>
      <c r="F654" s="750" t="s">
        <v>609</v>
      </c>
      <c r="G654" s="749" t="s">
        <v>617</v>
      </c>
      <c r="H654" s="749">
        <v>184400</v>
      </c>
      <c r="I654" s="749">
        <v>84400</v>
      </c>
      <c r="J654" s="749" t="s">
        <v>1082</v>
      </c>
      <c r="K654" s="749" t="s">
        <v>1083</v>
      </c>
      <c r="L654" s="752">
        <v>254.95000000000002</v>
      </c>
      <c r="M654" s="752">
        <v>1</v>
      </c>
      <c r="N654" s="753">
        <v>254.95000000000002</v>
      </c>
    </row>
    <row r="655" spans="1:14" ht="14.45" customHeight="1" x14ac:dyDescent="0.2">
      <c r="A655" s="747" t="s">
        <v>578</v>
      </c>
      <c r="B655" s="748" t="s">
        <v>579</v>
      </c>
      <c r="C655" s="749" t="s">
        <v>603</v>
      </c>
      <c r="D655" s="750" t="s">
        <v>604</v>
      </c>
      <c r="E655" s="751">
        <v>50113001</v>
      </c>
      <c r="F655" s="750" t="s">
        <v>609</v>
      </c>
      <c r="G655" s="749" t="s">
        <v>610</v>
      </c>
      <c r="H655" s="749">
        <v>224732</v>
      </c>
      <c r="I655" s="749">
        <v>224732</v>
      </c>
      <c r="J655" s="749" t="s">
        <v>1088</v>
      </c>
      <c r="K655" s="749" t="s">
        <v>1090</v>
      </c>
      <c r="L655" s="752">
        <v>832.6500000000002</v>
      </c>
      <c r="M655" s="752">
        <v>1</v>
      </c>
      <c r="N655" s="753">
        <v>832.6500000000002</v>
      </c>
    </row>
    <row r="656" spans="1:14" ht="14.45" customHeight="1" x14ac:dyDescent="0.2">
      <c r="A656" s="747" t="s">
        <v>578</v>
      </c>
      <c r="B656" s="748" t="s">
        <v>579</v>
      </c>
      <c r="C656" s="749" t="s">
        <v>603</v>
      </c>
      <c r="D656" s="750" t="s">
        <v>604</v>
      </c>
      <c r="E656" s="751">
        <v>50113001</v>
      </c>
      <c r="F656" s="750" t="s">
        <v>609</v>
      </c>
      <c r="G656" s="749" t="s">
        <v>610</v>
      </c>
      <c r="H656" s="749">
        <v>188860</v>
      </c>
      <c r="I656" s="749">
        <v>154078</v>
      </c>
      <c r="J656" s="749" t="s">
        <v>1088</v>
      </c>
      <c r="K656" s="749" t="s">
        <v>1089</v>
      </c>
      <c r="L656" s="752">
        <v>833.61999999999989</v>
      </c>
      <c r="M656" s="752">
        <v>3</v>
      </c>
      <c r="N656" s="753">
        <v>2500.8599999999997</v>
      </c>
    </row>
    <row r="657" spans="1:14" ht="14.45" customHeight="1" x14ac:dyDescent="0.2">
      <c r="A657" s="747" t="s">
        <v>578</v>
      </c>
      <c r="B657" s="748" t="s">
        <v>579</v>
      </c>
      <c r="C657" s="749" t="s">
        <v>603</v>
      </c>
      <c r="D657" s="750" t="s">
        <v>604</v>
      </c>
      <c r="E657" s="751">
        <v>50113001</v>
      </c>
      <c r="F657" s="750" t="s">
        <v>609</v>
      </c>
      <c r="G657" s="749" t="s">
        <v>610</v>
      </c>
      <c r="H657" s="749">
        <v>83538</v>
      </c>
      <c r="I657" s="749">
        <v>83538</v>
      </c>
      <c r="J657" s="749" t="s">
        <v>1358</v>
      </c>
      <c r="K657" s="749" t="s">
        <v>1359</v>
      </c>
      <c r="L657" s="752">
        <v>164.05000000000004</v>
      </c>
      <c r="M657" s="752">
        <v>6</v>
      </c>
      <c r="N657" s="753">
        <v>984.30000000000018</v>
      </c>
    </row>
    <row r="658" spans="1:14" ht="14.45" customHeight="1" x14ac:dyDescent="0.2">
      <c r="A658" s="747" t="s">
        <v>578</v>
      </c>
      <c r="B658" s="748" t="s">
        <v>579</v>
      </c>
      <c r="C658" s="749" t="s">
        <v>603</v>
      </c>
      <c r="D658" s="750" t="s">
        <v>604</v>
      </c>
      <c r="E658" s="751">
        <v>50113001</v>
      </c>
      <c r="F658" s="750" t="s">
        <v>609</v>
      </c>
      <c r="G658" s="749" t="s">
        <v>610</v>
      </c>
      <c r="H658" s="749">
        <v>104307</v>
      </c>
      <c r="I658" s="749">
        <v>4307</v>
      </c>
      <c r="J658" s="749" t="s">
        <v>1360</v>
      </c>
      <c r="K658" s="749" t="s">
        <v>1361</v>
      </c>
      <c r="L658" s="752">
        <v>350.98697754749571</v>
      </c>
      <c r="M658" s="752">
        <v>115.8</v>
      </c>
      <c r="N658" s="753">
        <v>40644.292000000001</v>
      </c>
    </row>
    <row r="659" spans="1:14" ht="14.45" customHeight="1" x14ac:dyDescent="0.2">
      <c r="A659" s="747" t="s">
        <v>578</v>
      </c>
      <c r="B659" s="748" t="s">
        <v>579</v>
      </c>
      <c r="C659" s="749" t="s">
        <v>603</v>
      </c>
      <c r="D659" s="750" t="s">
        <v>604</v>
      </c>
      <c r="E659" s="751">
        <v>50113001</v>
      </c>
      <c r="F659" s="750" t="s">
        <v>609</v>
      </c>
      <c r="G659" s="749" t="s">
        <v>610</v>
      </c>
      <c r="H659" s="749">
        <v>501544</v>
      </c>
      <c r="I659" s="749">
        <v>0</v>
      </c>
      <c r="J659" s="749" t="s">
        <v>1362</v>
      </c>
      <c r="K659" s="749" t="s">
        <v>1363</v>
      </c>
      <c r="L659" s="752">
        <v>330</v>
      </c>
      <c r="M659" s="752">
        <v>30</v>
      </c>
      <c r="N659" s="753">
        <v>9900</v>
      </c>
    </row>
    <row r="660" spans="1:14" ht="14.45" customHeight="1" x14ac:dyDescent="0.2">
      <c r="A660" s="747" t="s">
        <v>578</v>
      </c>
      <c r="B660" s="748" t="s">
        <v>579</v>
      </c>
      <c r="C660" s="749" t="s">
        <v>603</v>
      </c>
      <c r="D660" s="750" t="s">
        <v>604</v>
      </c>
      <c r="E660" s="751">
        <v>50113001</v>
      </c>
      <c r="F660" s="750" t="s">
        <v>609</v>
      </c>
      <c r="G660" s="749" t="s">
        <v>617</v>
      </c>
      <c r="H660" s="749">
        <v>100536</v>
      </c>
      <c r="I660" s="749">
        <v>536</v>
      </c>
      <c r="J660" s="749" t="s">
        <v>813</v>
      </c>
      <c r="K660" s="749" t="s">
        <v>612</v>
      </c>
      <c r="L660" s="752">
        <v>136.10782608695655</v>
      </c>
      <c r="M660" s="752">
        <v>230</v>
      </c>
      <c r="N660" s="753">
        <v>31304.800000000007</v>
      </c>
    </row>
    <row r="661" spans="1:14" ht="14.45" customHeight="1" x14ac:dyDescent="0.2">
      <c r="A661" s="747" t="s">
        <v>578</v>
      </c>
      <c r="B661" s="748" t="s">
        <v>579</v>
      </c>
      <c r="C661" s="749" t="s">
        <v>603</v>
      </c>
      <c r="D661" s="750" t="s">
        <v>604</v>
      </c>
      <c r="E661" s="751">
        <v>50113001</v>
      </c>
      <c r="F661" s="750" t="s">
        <v>609</v>
      </c>
      <c r="G661" s="749" t="s">
        <v>617</v>
      </c>
      <c r="H661" s="749">
        <v>216900</v>
      </c>
      <c r="I661" s="749">
        <v>216900</v>
      </c>
      <c r="J661" s="749" t="s">
        <v>1364</v>
      </c>
      <c r="K661" s="749" t="s">
        <v>1365</v>
      </c>
      <c r="L661" s="752">
        <v>672.54627329192533</v>
      </c>
      <c r="M661" s="752">
        <v>161</v>
      </c>
      <c r="N661" s="753">
        <v>108279.94999999998</v>
      </c>
    </row>
    <row r="662" spans="1:14" ht="14.45" customHeight="1" x14ac:dyDescent="0.2">
      <c r="A662" s="747" t="s">
        <v>578</v>
      </c>
      <c r="B662" s="748" t="s">
        <v>579</v>
      </c>
      <c r="C662" s="749" t="s">
        <v>603</v>
      </c>
      <c r="D662" s="750" t="s">
        <v>604</v>
      </c>
      <c r="E662" s="751">
        <v>50113001</v>
      </c>
      <c r="F662" s="750" t="s">
        <v>609</v>
      </c>
      <c r="G662" s="749" t="s">
        <v>617</v>
      </c>
      <c r="H662" s="749">
        <v>155823</v>
      </c>
      <c r="I662" s="749">
        <v>55823</v>
      </c>
      <c r="J662" s="749" t="s">
        <v>816</v>
      </c>
      <c r="K662" s="749" t="s">
        <v>818</v>
      </c>
      <c r="L662" s="752">
        <v>34.040749999999996</v>
      </c>
      <c r="M662" s="752">
        <v>20</v>
      </c>
      <c r="N662" s="753">
        <v>680.81499999999994</v>
      </c>
    </row>
    <row r="663" spans="1:14" ht="14.45" customHeight="1" x14ac:dyDescent="0.2">
      <c r="A663" s="747" t="s">
        <v>578</v>
      </c>
      <c r="B663" s="748" t="s">
        <v>579</v>
      </c>
      <c r="C663" s="749" t="s">
        <v>603</v>
      </c>
      <c r="D663" s="750" t="s">
        <v>604</v>
      </c>
      <c r="E663" s="751">
        <v>50113001</v>
      </c>
      <c r="F663" s="750" t="s">
        <v>609</v>
      </c>
      <c r="G663" s="749" t="s">
        <v>617</v>
      </c>
      <c r="H663" s="749">
        <v>155824</v>
      </c>
      <c r="I663" s="749">
        <v>55824</v>
      </c>
      <c r="J663" s="749" t="s">
        <v>816</v>
      </c>
      <c r="K663" s="749" t="s">
        <v>817</v>
      </c>
      <c r="L663" s="752">
        <v>50.640000000000008</v>
      </c>
      <c r="M663" s="752">
        <v>31</v>
      </c>
      <c r="N663" s="753">
        <v>1569.8400000000001</v>
      </c>
    </row>
    <row r="664" spans="1:14" ht="14.45" customHeight="1" x14ac:dyDescent="0.2">
      <c r="A664" s="747" t="s">
        <v>578</v>
      </c>
      <c r="B664" s="748" t="s">
        <v>579</v>
      </c>
      <c r="C664" s="749" t="s">
        <v>603</v>
      </c>
      <c r="D664" s="750" t="s">
        <v>604</v>
      </c>
      <c r="E664" s="751">
        <v>50113001</v>
      </c>
      <c r="F664" s="750" t="s">
        <v>609</v>
      </c>
      <c r="G664" s="749" t="s">
        <v>617</v>
      </c>
      <c r="H664" s="749">
        <v>107981</v>
      </c>
      <c r="I664" s="749">
        <v>7981</v>
      </c>
      <c r="J664" s="749" t="s">
        <v>816</v>
      </c>
      <c r="K664" s="749" t="s">
        <v>819</v>
      </c>
      <c r="L664" s="752">
        <v>50.639999999999986</v>
      </c>
      <c r="M664" s="752">
        <v>19</v>
      </c>
      <c r="N664" s="753">
        <v>962.15999999999974</v>
      </c>
    </row>
    <row r="665" spans="1:14" ht="14.45" customHeight="1" x14ac:dyDescent="0.2">
      <c r="A665" s="747" t="s">
        <v>578</v>
      </c>
      <c r="B665" s="748" t="s">
        <v>579</v>
      </c>
      <c r="C665" s="749" t="s">
        <v>603</v>
      </c>
      <c r="D665" s="750" t="s">
        <v>604</v>
      </c>
      <c r="E665" s="751">
        <v>50113001</v>
      </c>
      <c r="F665" s="750" t="s">
        <v>609</v>
      </c>
      <c r="G665" s="749" t="s">
        <v>610</v>
      </c>
      <c r="H665" s="749">
        <v>117173</v>
      </c>
      <c r="I665" s="749">
        <v>17173</v>
      </c>
      <c r="J665" s="749" t="s">
        <v>1366</v>
      </c>
      <c r="K665" s="749" t="s">
        <v>1367</v>
      </c>
      <c r="L665" s="752">
        <v>70.489999999999995</v>
      </c>
      <c r="M665" s="752">
        <v>1</v>
      </c>
      <c r="N665" s="753">
        <v>70.489999999999995</v>
      </c>
    </row>
    <row r="666" spans="1:14" ht="14.45" customHeight="1" x14ac:dyDescent="0.2">
      <c r="A666" s="747" t="s">
        <v>578</v>
      </c>
      <c r="B666" s="748" t="s">
        <v>579</v>
      </c>
      <c r="C666" s="749" t="s">
        <v>603</v>
      </c>
      <c r="D666" s="750" t="s">
        <v>604</v>
      </c>
      <c r="E666" s="751">
        <v>50113001</v>
      </c>
      <c r="F666" s="750" t="s">
        <v>609</v>
      </c>
      <c r="G666" s="749" t="s">
        <v>617</v>
      </c>
      <c r="H666" s="749">
        <v>187607</v>
      </c>
      <c r="I666" s="749">
        <v>187607</v>
      </c>
      <c r="J666" s="749" t="s">
        <v>1368</v>
      </c>
      <c r="K666" s="749" t="s">
        <v>1369</v>
      </c>
      <c r="L666" s="752">
        <v>303.60000000000002</v>
      </c>
      <c r="M666" s="752">
        <v>10</v>
      </c>
      <c r="N666" s="753">
        <v>3036</v>
      </c>
    </row>
    <row r="667" spans="1:14" ht="14.45" customHeight="1" x14ac:dyDescent="0.2">
      <c r="A667" s="747" t="s">
        <v>578</v>
      </c>
      <c r="B667" s="748" t="s">
        <v>579</v>
      </c>
      <c r="C667" s="749" t="s">
        <v>603</v>
      </c>
      <c r="D667" s="750" t="s">
        <v>604</v>
      </c>
      <c r="E667" s="751">
        <v>50113001</v>
      </c>
      <c r="F667" s="750" t="s">
        <v>609</v>
      </c>
      <c r="G667" s="749" t="s">
        <v>610</v>
      </c>
      <c r="H667" s="749">
        <v>100874</v>
      </c>
      <c r="I667" s="749">
        <v>874</v>
      </c>
      <c r="J667" s="749" t="s">
        <v>822</v>
      </c>
      <c r="K667" s="749" t="s">
        <v>823</v>
      </c>
      <c r="L667" s="752">
        <v>70.644060150375935</v>
      </c>
      <c r="M667" s="752">
        <v>266</v>
      </c>
      <c r="N667" s="753">
        <v>18791.32</v>
      </c>
    </row>
    <row r="668" spans="1:14" ht="14.45" customHeight="1" x14ac:dyDescent="0.2">
      <c r="A668" s="747" t="s">
        <v>578</v>
      </c>
      <c r="B668" s="748" t="s">
        <v>579</v>
      </c>
      <c r="C668" s="749" t="s">
        <v>603</v>
      </c>
      <c r="D668" s="750" t="s">
        <v>604</v>
      </c>
      <c r="E668" s="751">
        <v>50113001</v>
      </c>
      <c r="F668" s="750" t="s">
        <v>609</v>
      </c>
      <c r="G668" s="749" t="s">
        <v>610</v>
      </c>
      <c r="H668" s="749">
        <v>102668</v>
      </c>
      <c r="I668" s="749">
        <v>2668</v>
      </c>
      <c r="J668" s="749" t="s">
        <v>824</v>
      </c>
      <c r="K668" s="749" t="s">
        <v>825</v>
      </c>
      <c r="L668" s="752">
        <v>33.440000000000005</v>
      </c>
      <c r="M668" s="752">
        <v>1</v>
      </c>
      <c r="N668" s="753">
        <v>33.440000000000005</v>
      </c>
    </row>
    <row r="669" spans="1:14" ht="14.45" customHeight="1" x14ac:dyDescent="0.2">
      <c r="A669" s="747" t="s">
        <v>578</v>
      </c>
      <c r="B669" s="748" t="s">
        <v>579</v>
      </c>
      <c r="C669" s="749" t="s">
        <v>603</v>
      </c>
      <c r="D669" s="750" t="s">
        <v>604</v>
      </c>
      <c r="E669" s="751">
        <v>50113001</v>
      </c>
      <c r="F669" s="750" t="s">
        <v>609</v>
      </c>
      <c r="G669" s="749" t="s">
        <v>610</v>
      </c>
      <c r="H669" s="749">
        <v>200863</v>
      </c>
      <c r="I669" s="749">
        <v>200863</v>
      </c>
      <c r="J669" s="749" t="s">
        <v>826</v>
      </c>
      <c r="K669" s="749" t="s">
        <v>827</v>
      </c>
      <c r="L669" s="752">
        <v>85.487862068965526</v>
      </c>
      <c r="M669" s="752">
        <v>290</v>
      </c>
      <c r="N669" s="753">
        <v>24791.480000000003</v>
      </c>
    </row>
    <row r="670" spans="1:14" ht="14.45" customHeight="1" x14ac:dyDescent="0.2">
      <c r="A670" s="747" t="s">
        <v>578</v>
      </c>
      <c r="B670" s="748" t="s">
        <v>579</v>
      </c>
      <c r="C670" s="749" t="s">
        <v>603</v>
      </c>
      <c r="D670" s="750" t="s">
        <v>604</v>
      </c>
      <c r="E670" s="751">
        <v>50113001</v>
      </c>
      <c r="F670" s="750" t="s">
        <v>609</v>
      </c>
      <c r="G670" s="749" t="s">
        <v>610</v>
      </c>
      <c r="H670" s="749">
        <v>100876</v>
      </c>
      <c r="I670" s="749">
        <v>876</v>
      </c>
      <c r="J670" s="749" t="s">
        <v>826</v>
      </c>
      <c r="K670" s="749" t="s">
        <v>823</v>
      </c>
      <c r="L670" s="752">
        <v>75.22</v>
      </c>
      <c r="M670" s="752">
        <v>25</v>
      </c>
      <c r="N670" s="753">
        <v>1880.5</v>
      </c>
    </row>
    <row r="671" spans="1:14" ht="14.45" customHeight="1" x14ac:dyDescent="0.2">
      <c r="A671" s="747" t="s">
        <v>578</v>
      </c>
      <c r="B671" s="748" t="s">
        <v>579</v>
      </c>
      <c r="C671" s="749" t="s">
        <v>603</v>
      </c>
      <c r="D671" s="750" t="s">
        <v>604</v>
      </c>
      <c r="E671" s="751">
        <v>50113001</v>
      </c>
      <c r="F671" s="750" t="s">
        <v>609</v>
      </c>
      <c r="G671" s="749" t="s">
        <v>610</v>
      </c>
      <c r="H671" s="749">
        <v>117983</v>
      </c>
      <c r="I671" s="749">
        <v>17983</v>
      </c>
      <c r="J671" s="749" t="s">
        <v>1370</v>
      </c>
      <c r="K671" s="749" t="s">
        <v>1371</v>
      </c>
      <c r="L671" s="752">
        <v>80.770000000000039</v>
      </c>
      <c r="M671" s="752">
        <v>1</v>
      </c>
      <c r="N671" s="753">
        <v>80.770000000000039</v>
      </c>
    </row>
    <row r="672" spans="1:14" ht="14.45" customHeight="1" x14ac:dyDescent="0.2">
      <c r="A672" s="747" t="s">
        <v>578</v>
      </c>
      <c r="B672" s="748" t="s">
        <v>579</v>
      </c>
      <c r="C672" s="749" t="s">
        <v>603</v>
      </c>
      <c r="D672" s="750" t="s">
        <v>604</v>
      </c>
      <c r="E672" s="751">
        <v>50113001</v>
      </c>
      <c r="F672" s="750" t="s">
        <v>609</v>
      </c>
      <c r="G672" s="749" t="s">
        <v>610</v>
      </c>
      <c r="H672" s="749">
        <v>230359</v>
      </c>
      <c r="I672" s="749">
        <v>230359</v>
      </c>
      <c r="J672" s="749" t="s">
        <v>1372</v>
      </c>
      <c r="K672" s="749" t="s">
        <v>1373</v>
      </c>
      <c r="L672" s="752">
        <v>170.32000000000002</v>
      </c>
      <c r="M672" s="752">
        <v>1</v>
      </c>
      <c r="N672" s="753">
        <v>170.32000000000002</v>
      </c>
    </row>
    <row r="673" spans="1:14" ht="14.45" customHeight="1" x14ac:dyDescent="0.2">
      <c r="A673" s="747" t="s">
        <v>578</v>
      </c>
      <c r="B673" s="748" t="s">
        <v>579</v>
      </c>
      <c r="C673" s="749" t="s">
        <v>603</v>
      </c>
      <c r="D673" s="750" t="s">
        <v>604</v>
      </c>
      <c r="E673" s="751">
        <v>50113001</v>
      </c>
      <c r="F673" s="750" t="s">
        <v>609</v>
      </c>
      <c r="G673" s="749" t="s">
        <v>610</v>
      </c>
      <c r="H673" s="749">
        <v>187406</v>
      </c>
      <c r="I673" s="749">
        <v>187406</v>
      </c>
      <c r="J673" s="749" t="s">
        <v>1374</v>
      </c>
      <c r="K673" s="749" t="s">
        <v>1375</v>
      </c>
      <c r="L673" s="752">
        <v>192.95000000000005</v>
      </c>
      <c r="M673" s="752">
        <v>1</v>
      </c>
      <c r="N673" s="753">
        <v>192.95000000000005</v>
      </c>
    </row>
    <row r="674" spans="1:14" ht="14.45" customHeight="1" x14ac:dyDescent="0.2">
      <c r="A674" s="747" t="s">
        <v>578</v>
      </c>
      <c r="B674" s="748" t="s">
        <v>579</v>
      </c>
      <c r="C674" s="749" t="s">
        <v>603</v>
      </c>
      <c r="D674" s="750" t="s">
        <v>604</v>
      </c>
      <c r="E674" s="751">
        <v>50113001</v>
      </c>
      <c r="F674" s="750" t="s">
        <v>609</v>
      </c>
      <c r="G674" s="749" t="s">
        <v>617</v>
      </c>
      <c r="H674" s="749">
        <v>850729</v>
      </c>
      <c r="I674" s="749">
        <v>157875</v>
      </c>
      <c r="J674" s="749" t="s">
        <v>828</v>
      </c>
      <c r="K674" s="749" t="s">
        <v>829</v>
      </c>
      <c r="L674" s="752">
        <v>213.58333333333334</v>
      </c>
      <c r="M674" s="752">
        <v>24</v>
      </c>
      <c r="N674" s="753">
        <v>5126</v>
      </c>
    </row>
    <row r="675" spans="1:14" ht="14.45" customHeight="1" x14ac:dyDescent="0.2">
      <c r="A675" s="747" t="s">
        <v>578</v>
      </c>
      <c r="B675" s="748" t="s">
        <v>579</v>
      </c>
      <c r="C675" s="749" t="s">
        <v>603</v>
      </c>
      <c r="D675" s="750" t="s">
        <v>604</v>
      </c>
      <c r="E675" s="751">
        <v>50113001</v>
      </c>
      <c r="F675" s="750" t="s">
        <v>609</v>
      </c>
      <c r="G675" s="749" t="s">
        <v>610</v>
      </c>
      <c r="H675" s="749">
        <v>207820</v>
      </c>
      <c r="I675" s="749">
        <v>207820</v>
      </c>
      <c r="J675" s="749" t="s">
        <v>830</v>
      </c>
      <c r="K675" s="749" t="s">
        <v>831</v>
      </c>
      <c r="L675" s="752">
        <v>30.62875</v>
      </c>
      <c r="M675" s="752">
        <v>56</v>
      </c>
      <c r="N675" s="753">
        <v>1715.21</v>
      </c>
    </row>
    <row r="676" spans="1:14" ht="14.45" customHeight="1" x14ac:dyDescent="0.2">
      <c r="A676" s="747" t="s">
        <v>578</v>
      </c>
      <c r="B676" s="748" t="s">
        <v>579</v>
      </c>
      <c r="C676" s="749" t="s">
        <v>603</v>
      </c>
      <c r="D676" s="750" t="s">
        <v>604</v>
      </c>
      <c r="E676" s="751">
        <v>50113001</v>
      </c>
      <c r="F676" s="750" t="s">
        <v>609</v>
      </c>
      <c r="G676" s="749" t="s">
        <v>610</v>
      </c>
      <c r="H676" s="749">
        <v>226434</v>
      </c>
      <c r="I676" s="749">
        <v>226434</v>
      </c>
      <c r="J676" s="749" t="s">
        <v>1376</v>
      </c>
      <c r="K676" s="749" t="s">
        <v>1377</v>
      </c>
      <c r="L676" s="752">
        <v>29.700000000000003</v>
      </c>
      <c r="M676" s="752">
        <v>3</v>
      </c>
      <c r="N676" s="753">
        <v>89.100000000000009</v>
      </c>
    </row>
    <row r="677" spans="1:14" ht="14.45" customHeight="1" x14ac:dyDescent="0.2">
      <c r="A677" s="747" t="s">
        <v>578</v>
      </c>
      <c r="B677" s="748" t="s">
        <v>579</v>
      </c>
      <c r="C677" s="749" t="s">
        <v>603</v>
      </c>
      <c r="D677" s="750" t="s">
        <v>604</v>
      </c>
      <c r="E677" s="751">
        <v>50113001</v>
      </c>
      <c r="F677" s="750" t="s">
        <v>609</v>
      </c>
      <c r="G677" s="749" t="s">
        <v>610</v>
      </c>
      <c r="H677" s="749">
        <v>155911</v>
      </c>
      <c r="I677" s="749">
        <v>55911</v>
      </c>
      <c r="J677" s="749" t="s">
        <v>1187</v>
      </c>
      <c r="K677" s="749" t="s">
        <v>1188</v>
      </c>
      <c r="L677" s="752">
        <v>37.567272727272723</v>
      </c>
      <c r="M677" s="752">
        <v>22</v>
      </c>
      <c r="N677" s="753">
        <v>826.4799999999999</v>
      </c>
    </row>
    <row r="678" spans="1:14" ht="14.45" customHeight="1" x14ac:dyDescent="0.2">
      <c r="A678" s="747" t="s">
        <v>578</v>
      </c>
      <c r="B678" s="748" t="s">
        <v>579</v>
      </c>
      <c r="C678" s="749" t="s">
        <v>603</v>
      </c>
      <c r="D678" s="750" t="s">
        <v>604</v>
      </c>
      <c r="E678" s="751">
        <v>50113001</v>
      </c>
      <c r="F678" s="750" t="s">
        <v>609</v>
      </c>
      <c r="G678" s="749" t="s">
        <v>610</v>
      </c>
      <c r="H678" s="749">
        <v>209048</v>
      </c>
      <c r="I678" s="749">
        <v>209048</v>
      </c>
      <c r="J678" s="749" t="s">
        <v>1378</v>
      </c>
      <c r="K678" s="749" t="s">
        <v>1379</v>
      </c>
      <c r="L678" s="752">
        <v>45379.79</v>
      </c>
      <c r="M678" s="752">
        <v>2</v>
      </c>
      <c r="N678" s="753">
        <v>90759.58</v>
      </c>
    </row>
    <row r="679" spans="1:14" ht="14.45" customHeight="1" x14ac:dyDescent="0.2">
      <c r="A679" s="747" t="s">
        <v>578</v>
      </c>
      <c r="B679" s="748" t="s">
        <v>579</v>
      </c>
      <c r="C679" s="749" t="s">
        <v>603</v>
      </c>
      <c r="D679" s="750" t="s">
        <v>604</v>
      </c>
      <c r="E679" s="751">
        <v>50113001</v>
      </c>
      <c r="F679" s="750" t="s">
        <v>609</v>
      </c>
      <c r="G679" s="749" t="s">
        <v>617</v>
      </c>
      <c r="H679" s="749">
        <v>398010</v>
      </c>
      <c r="I679" s="749">
        <v>210546</v>
      </c>
      <c r="J679" s="749" t="s">
        <v>1380</v>
      </c>
      <c r="K679" s="749" t="s">
        <v>1381</v>
      </c>
      <c r="L679" s="752">
        <v>1042.75</v>
      </c>
      <c r="M679" s="752">
        <v>1</v>
      </c>
      <c r="N679" s="753">
        <v>1042.75</v>
      </c>
    </row>
    <row r="680" spans="1:14" ht="14.45" customHeight="1" x14ac:dyDescent="0.2">
      <c r="A680" s="747" t="s">
        <v>578</v>
      </c>
      <c r="B680" s="748" t="s">
        <v>579</v>
      </c>
      <c r="C680" s="749" t="s">
        <v>603</v>
      </c>
      <c r="D680" s="750" t="s">
        <v>604</v>
      </c>
      <c r="E680" s="751">
        <v>50113001</v>
      </c>
      <c r="F680" s="750" t="s">
        <v>609</v>
      </c>
      <c r="G680" s="749" t="s">
        <v>617</v>
      </c>
      <c r="H680" s="749">
        <v>845220</v>
      </c>
      <c r="I680" s="749">
        <v>101211</v>
      </c>
      <c r="J680" s="749" t="s">
        <v>1101</v>
      </c>
      <c r="K680" s="749" t="s">
        <v>1103</v>
      </c>
      <c r="L680" s="752">
        <v>215.11999999999998</v>
      </c>
      <c r="M680" s="752">
        <v>7</v>
      </c>
      <c r="N680" s="753">
        <v>1505.84</v>
      </c>
    </row>
    <row r="681" spans="1:14" ht="14.45" customHeight="1" x14ac:dyDescent="0.2">
      <c r="A681" s="747" t="s">
        <v>578</v>
      </c>
      <c r="B681" s="748" t="s">
        <v>579</v>
      </c>
      <c r="C681" s="749" t="s">
        <v>603</v>
      </c>
      <c r="D681" s="750" t="s">
        <v>604</v>
      </c>
      <c r="E681" s="751">
        <v>50113001</v>
      </c>
      <c r="F681" s="750" t="s">
        <v>609</v>
      </c>
      <c r="G681" s="749" t="s">
        <v>617</v>
      </c>
      <c r="H681" s="749">
        <v>844651</v>
      </c>
      <c r="I681" s="749">
        <v>101205</v>
      </c>
      <c r="J681" s="749" t="s">
        <v>1101</v>
      </c>
      <c r="K681" s="749" t="s">
        <v>1102</v>
      </c>
      <c r="L681" s="752">
        <v>76.449999999999989</v>
      </c>
      <c r="M681" s="752">
        <v>3</v>
      </c>
      <c r="N681" s="753">
        <v>229.34999999999997</v>
      </c>
    </row>
    <row r="682" spans="1:14" ht="14.45" customHeight="1" x14ac:dyDescent="0.2">
      <c r="A682" s="747" t="s">
        <v>578</v>
      </c>
      <c r="B682" s="748" t="s">
        <v>579</v>
      </c>
      <c r="C682" s="749" t="s">
        <v>603</v>
      </c>
      <c r="D682" s="750" t="s">
        <v>604</v>
      </c>
      <c r="E682" s="751">
        <v>50113001</v>
      </c>
      <c r="F682" s="750" t="s">
        <v>609</v>
      </c>
      <c r="G682" s="749" t="s">
        <v>610</v>
      </c>
      <c r="H682" s="749">
        <v>849831</v>
      </c>
      <c r="I682" s="749">
        <v>162008</v>
      </c>
      <c r="J682" s="749" t="s">
        <v>835</v>
      </c>
      <c r="K682" s="749" t="s">
        <v>836</v>
      </c>
      <c r="L682" s="752">
        <v>170.84</v>
      </c>
      <c r="M682" s="752">
        <v>3</v>
      </c>
      <c r="N682" s="753">
        <v>512.52</v>
      </c>
    </row>
    <row r="683" spans="1:14" ht="14.45" customHeight="1" x14ac:dyDescent="0.2">
      <c r="A683" s="747" t="s">
        <v>578</v>
      </c>
      <c r="B683" s="748" t="s">
        <v>579</v>
      </c>
      <c r="C683" s="749" t="s">
        <v>603</v>
      </c>
      <c r="D683" s="750" t="s">
        <v>604</v>
      </c>
      <c r="E683" s="751">
        <v>50113001</v>
      </c>
      <c r="F683" s="750" t="s">
        <v>609</v>
      </c>
      <c r="G683" s="749" t="s">
        <v>610</v>
      </c>
      <c r="H683" s="749">
        <v>846338</v>
      </c>
      <c r="I683" s="749">
        <v>122685</v>
      </c>
      <c r="J683" s="749" t="s">
        <v>1104</v>
      </c>
      <c r="K683" s="749" t="s">
        <v>836</v>
      </c>
      <c r="L683" s="752">
        <v>116.04000000000003</v>
      </c>
      <c r="M683" s="752">
        <v>2</v>
      </c>
      <c r="N683" s="753">
        <v>232.08000000000007</v>
      </c>
    </row>
    <row r="684" spans="1:14" ht="14.45" customHeight="1" x14ac:dyDescent="0.2">
      <c r="A684" s="747" t="s">
        <v>578</v>
      </c>
      <c r="B684" s="748" t="s">
        <v>579</v>
      </c>
      <c r="C684" s="749" t="s">
        <v>603</v>
      </c>
      <c r="D684" s="750" t="s">
        <v>604</v>
      </c>
      <c r="E684" s="751">
        <v>50113001</v>
      </c>
      <c r="F684" s="750" t="s">
        <v>609</v>
      </c>
      <c r="G684" s="749" t="s">
        <v>617</v>
      </c>
      <c r="H684" s="749">
        <v>844738</v>
      </c>
      <c r="I684" s="749">
        <v>101227</v>
      </c>
      <c r="J684" s="749" t="s">
        <v>837</v>
      </c>
      <c r="K684" s="749" t="s">
        <v>838</v>
      </c>
      <c r="L684" s="752">
        <v>162.79000000000002</v>
      </c>
      <c r="M684" s="752">
        <v>2</v>
      </c>
      <c r="N684" s="753">
        <v>325.58000000000004</v>
      </c>
    </row>
    <row r="685" spans="1:14" ht="14.45" customHeight="1" x14ac:dyDescent="0.2">
      <c r="A685" s="747" t="s">
        <v>578</v>
      </c>
      <c r="B685" s="748" t="s">
        <v>579</v>
      </c>
      <c r="C685" s="749" t="s">
        <v>603</v>
      </c>
      <c r="D685" s="750" t="s">
        <v>604</v>
      </c>
      <c r="E685" s="751">
        <v>50113001</v>
      </c>
      <c r="F685" s="750" t="s">
        <v>609</v>
      </c>
      <c r="G685" s="749" t="s">
        <v>617</v>
      </c>
      <c r="H685" s="749">
        <v>118175</v>
      </c>
      <c r="I685" s="749">
        <v>18175</v>
      </c>
      <c r="J685" s="749" t="s">
        <v>1382</v>
      </c>
      <c r="K685" s="749" t="s">
        <v>1383</v>
      </c>
      <c r="L685" s="752">
        <v>667.1910447761195</v>
      </c>
      <c r="M685" s="752">
        <v>67</v>
      </c>
      <c r="N685" s="753">
        <v>44701.8</v>
      </c>
    </row>
    <row r="686" spans="1:14" ht="14.45" customHeight="1" x14ac:dyDescent="0.2">
      <c r="A686" s="747" t="s">
        <v>578</v>
      </c>
      <c r="B686" s="748" t="s">
        <v>579</v>
      </c>
      <c r="C686" s="749" t="s">
        <v>603</v>
      </c>
      <c r="D686" s="750" t="s">
        <v>604</v>
      </c>
      <c r="E686" s="751">
        <v>50113001</v>
      </c>
      <c r="F686" s="750" t="s">
        <v>609</v>
      </c>
      <c r="G686" s="749" t="s">
        <v>610</v>
      </c>
      <c r="H686" s="749">
        <v>207776</v>
      </c>
      <c r="I686" s="749">
        <v>207776</v>
      </c>
      <c r="J686" s="749" t="s">
        <v>1384</v>
      </c>
      <c r="K686" s="749" t="s">
        <v>1385</v>
      </c>
      <c r="L686" s="752">
        <v>249.98</v>
      </c>
      <c r="M686" s="752">
        <v>1</v>
      </c>
      <c r="N686" s="753">
        <v>249.98</v>
      </c>
    </row>
    <row r="687" spans="1:14" ht="14.45" customHeight="1" x14ac:dyDescent="0.2">
      <c r="A687" s="747" t="s">
        <v>578</v>
      </c>
      <c r="B687" s="748" t="s">
        <v>579</v>
      </c>
      <c r="C687" s="749" t="s">
        <v>603</v>
      </c>
      <c r="D687" s="750" t="s">
        <v>604</v>
      </c>
      <c r="E687" s="751">
        <v>50113001</v>
      </c>
      <c r="F687" s="750" t="s">
        <v>609</v>
      </c>
      <c r="G687" s="749" t="s">
        <v>617</v>
      </c>
      <c r="H687" s="749">
        <v>142865</v>
      </c>
      <c r="I687" s="749">
        <v>142865</v>
      </c>
      <c r="J687" s="749" t="s">
        <v>1107</v>
      </c>
      <c r="K687" s="749" t="s">
        <v>1108</v>
      </c>
      <c r="L687" s="752">
        <v>47.19</v>
      </c>
      <c r="M687" s="752">
        <v>1</v>
      </c>
      <c r="N687" s="753">
        <v>47.19</v>
      </c>
    </row>
    <row r="688" spans="1:14" ht="14.45" customHeight="1" x14ac:dyDescent="0.2">
      <c r="A688" s="747" t="s">
        <v>578</v>
      </c>
      <c r="B688" s="748" t="s">
        <v>579</v>
      </c>
      <c r="C688" s="749" t="s">
        <v>603</v>
      </c>
      <c r="D688" s="750" t="s">
        <v>604</v>
      </c>
      <c r="E688" s="751">
        <v>50113001</v>
      </c>
      <c r="F688" s="750" t="s">
        <v>609</v>
      </c>
      <c r="G688" s="749" t="s">
        <v>617</v>
      </c>
      <c r="H688" s="749">
        <v>130652</v>
      </c>
      <c r="I688" s="749">
        <v>30652</v>
      </c>
      <c r="J688" s="749" t="s">
        <v>839</v>
      </c>
      <c r="K688" s="749" t="s">
        <v>840</v>
      </c>
      <c r="L688" s="752">
        <v>111.38200000000001</v>
      </c>
      <c r="M688" s="752">
        <v>15</v>
      </c>
      <c r="N688" s="753">
        <v>1670.73</v>
      </c>
    </row>
    <row r="689" spans="1:14" ht="14.45" customHeight="1" x14ac:dyDescent="0.2">
      <c r="A689" s="747" t="s">
        <v>578</v>
      </c>
      <c r="B689" s="748" t="s">
        <v>579</v>
      </c>
      <c r="C689" s="749" t="s">
        <v>603</v>
      </c>
      <c r="D689" s="750" t="s">
        <v>604</v>
      </c>
      <c r="E689" s="751">
        <v>50113001</v>
      </c>
      <c r="F689" s="750" t="s">
        <v>609</v>
      </c>
      <c r="G689" s="749" t="s">
        <v>610</v>
      </c>
      <c r="H689" s="749">
        <v>845827</v>
      </c>
      <c r="I689" s="749">
        <v>0</v>
      </c>
      <c r="J689" s="749" t="s">
        <v>1386</v>
      </c>
      <c r="K689" s="749" t="s">
        <v>580</v>
      </c>
      <c r="L689" s="752">
        <v>101.74</v>
      </c>
      <c r="M689" s="752">
        <v>1</v>
      </c>
      <c r="N689" s="753">
        <v>101.74</v>
      </c>
    </row>
    <row r="690" spans="1:14" ht="14.45" customHeight="1" x14ac:dyDescent="0.2">
      <c r="A690" s="747" t="s">
        <v>578</v>
      </c>
      <c r="B690" s="748" t="s">
        <v>579</v>
      </c>
      <c r="C690" s="749" t="s">
        <v>603</v>
      </c>
      <c r="D690" s="750" t="s">
        <v>604</v>
      </c>
      <c r="E690" s="751">
        <v>50113001</v>
      </c>
      <c r="F690" s="750" t="s">
        <v>609</v>
      </c>
      <c r="G690" s="749" t="s">
        <v>610</v>
      </c>
      <c r="H690" s="749">
        <v>118305</v>
      </c>
      <c r="I690" s="749">
        <v>18305</v>
      </c>
      <c r="J690" s="749" t="s">
        <v>841</v>
      </c>
      <c r="K690" s="749" t="s">
        <v>843</v>
      </c>
      <c r="L690" s="752">
        <v>242</v>
      </c>
      <c r="M690" s="752">
        <v>261</v>
      </c>
      <c r="N690" s="753">
        <v>63162</v>
      </c>
    </row>
    <row r="691" spans="1:14" ht="14.45" customHeight="1" x14ac:dyDescent="0.2">
      <c r="A691" s="747" t="s">
        <v>578</v>
      </c>
      <c r="B691" s="748" t="s">
        <v>579</v>
      </c>
      <c r="C691" s="749" t="s">
        <v>603</v>
      </c>
      <c r="D691" s="750" t="s">
        <v>604</v>
      </c>
      <c r="E691" s="751">
        <v>50113001</v>
      </c>
      <c r="F691" s="750" t="s">
        <v>609</v>
      </c>
      <c r="G691" s="749" t="s">
        <v>610</v>
      </c>
      <c r="H691" s="749">
        <v>118304</v>
      </c>
      <c r="I691" s="749">
        <v>18304</v>
      </c>
      <c r="J691" s="749" t="s">
        <v>841</v>
      </c>
      <c r="K691" s="749" t="s">
        <v>842</v>
      </c>
      <c r="L691" s="752">
        <v>185.60999999999999</v>
      </c>
      <c r="M691" s="752">
        <v>28</v>
      </c>
      <c r="N691" s="753">
        <v>5197.08</v>
      </c>
    </row>
    <row r="692" spans="1:14" ht="14.45" customHeight="1" x14ac:dyDescent="0.2">
      <c r="A692" s="747" t="s">
        <v>578</v>
      </c>
      <c r="B692" s="748" t="s">
        <v>579</v>
      </c>
      <c r="C692" s="749" t="s">
        <v>603</v>
      </c>
      <c r="D692" s="750" t="s">
        <v>604</v>
      </c>
      <c r="E692" s="751">
        <v>50113001</v>
      </c>
      <c r="F692" s="750" t="s">
        <v>609</v>
      </c>
      <c r="G692" s="749" t="s">
        <v>617</v>
      </c>
      <c r="H692" s="749">
        <v>845194</v>
      </c>
      <c r="I692" s="749">
        <v>105178</v>
      </c>
      <c r="J692" s="749" t="s">
        <v>1387</v>
      </c>
      <c r="K692" s="749" t="s">
        <v>1388</v>
      </c>
      <c r="L692" s="752">
        <v>513.11999999999989</v>
      </c>
      <c r="M692" s="752">
        <v>3</v>
      </c>
      <c r="N692" s="753">
        <v>1539.3599999999997</v>
      </c>
    </row>
    <row r="693" spans="1:14" ht="14.45" customHeight="1" x14ac:dyDescent="0.2">
      <c r="A693" s="747" t="s">
        <v>578</v>
      </c>
      <c r="B693" s="748" t="s">
        <v>579</v>
      </c>
      <c r="C693" s="749" t="s">
        <v>603</v>
      </c>
      <c r="D693" s="750" t="s">
        <v>604</v>
      </c>
      <c r="E693" s="751">
        <v>50113001</v>
      </c>
      <c r="F693" s="750" t="s">
        <v>609</v>
      </c>
      <c r="G693" s="749" t="s">
        <v>610</v>
      </c>
      <c r="H693" s="749">
        <v>114957</v>
      </c>
      <c r="I693" s="749">
        <v>14957</v>
      </c>
      <c r="J693" s="749" t="s">
        <v>1389</v>
      </c>
      <c r="K693" s="749" t="s">
        <v>1390</v>
      </c>
      <c r="L693" s="752">
        <v>40.069999999999993</v>
      </c>
      <c r="M693" s="752">
        <v>2</v>
      </c>
      <c r="N693" s="753">
        <v>80.139999999999986</v>
      </c>
    </row>
    <row r="694" spans="1:14" ht="14.45" customHeight="1" x14ac:dyDescent="0.2">
      <c r="A694" s="747" t="s">
        <v>578</v>
      </c>
      <c r="B694" s="748" t="s">
        <v>579</v>
      </c>
      <c r="C694" s="749" t="s">
        <v>603</v>
      </c>
      <c r="D694" s="750" t="s">
        <v>604</v>
      </c>
      <c r="E694" s="751">
        <v>50113001</v>
      </c>
      <c r="F694" s="750" t="s">
        <v>609</v>
      </c>
      <c r="G694" s="749" t="s">
        <v>617</v>
      </c>
      <c r="H694" s="749">
        <v>215906</v>
      </c>
      <c r="I694" s="749">
        <v>215906</v>
      </c>
      <c r="J694" s="749" t="s">
        <v>1391</v>
      </c>
      <c r="K694" s="749" t="s">
        <v>1392</v>
      </c>
      <c r="L694" s="752">
        <v>252.47</v>
      </c>
      <c r="M694" s="752">
        <v>2</v>
      </c>
      <c r="N694" s="753">
        <v>504.94</v>
      </c>
    </row>
    <row r="695" spans="1:14" ht="14.45" customHeight="1" x14ac:dyDescent="0.2">
      <c r="A695" s="747" t="s">
        <v>578</v>
      </c>
      <c r="B695" s="748" t="s">
        <v>579</v>
      </c>
      <c r="C695" s="749" t="s">
        <v>603</v>
      </c>
      <c r="D695" s="750" t="s">
        <v>604</v>
      </c>
      <c r="E695" s="751">
        <v>50113001</v>
      </c>
      <c r="F695" s="750" t="s">
        <v>609</v>
      </c>
      <c r="G695" s="749" t="s">
        <v>617</v>
      </c>
      <c r="H695" s="749">
        <v>215904</v>
      </c>
      <c r="I695" s="749">
        <v>215904</v>
      </c>
      <c r="J695" s="749" t="s">
        <v>1393</v>
      </c>
      <c r="K695" s="749" t="s">
        <v>1394</v>
      </c>
      <c r="L695" s="752">
        <v>119.05</v>
      </c>
      <c r="M695" s="752">
        <v>1</v>
      </c>
      <c r="N695" s="753">
        <v>119.05</v>
      </c>
    </row>
    <row r="696" spans="1:14" ht="14.45" customHeight="1" x14ac:dyDescent="0.2">
      <c r="A696" s="747" t="s">
        <v>578</v>
      </c>
      <c r="B696" s="748" t="s">
        <v>579</v>
      </c>
      <c r="C696" s="749" t="s">
        <v>603</v>
      </c>
      <c r="D696" s="750" t="s">
        <v>604</v>
      </c>
      <c r="E696" s="751">
        <v>50113001</v>
      </c>
      <c r="F696" s="750" t="s">
        <v>609</v>
      </c>
      <c r="G696" s="749" t="s">
        <v>617</v>
      </c>
      <c r="H696" s="749">
        <v>215909</v>
      </c>
      <c r="I696" s="749">
        <v>215909</v>
      </c>
      <c r="J696" s="749" t="s">
        <v>1395</v>
      </c>
      <c r="K696" s="749" t="s">
        <v>1396</v>
      </c>
      <c r="L696" s="752">
        <v>500.32000000000011</v>
      </c>
      <c r="M696" s="752">
        <v>1</v>
      </c>
      <c r="N696" s="753">
        <v>500.32000000000011</v>
      </c>
    </row>
    <row r="697" spans="1:14" ht="14.45" customHeight="1" x14ac:dyDescent="0.2">
      <c r="A697" s="747" t="s">
        <v>578</v>
      </c>
      <c r="B697" s="748" t="s">
        <v>579</v>
      </c>
      <c r="C697" s="749" t="s">
        <v>603</v>
      </c>
      <c r="D697" s="750" t="s">
        <v>604</v>
      </c>
      <c r="E697" s="751">
        <v>50113001</v>
      </c>
      <c r="F697" s="750" t="s">
        <v>609</v>
      </c>
      <c r="G697" s="749" t="s">
        <v>610</v>
      </c>
      <c r="H697" s="749">
        <v>101147</v>
      </c>
      <c r="I697" s="749">
        <v>1147</v>
      </c>
      <c r="J697" s="749" t="s">
        <v>1397</v>
      </c>
      <c r="K697" s="749" t="s">
        <v>1398</v>
      </c>
      <c r="L697" s="752">
        <v>161.6866666666667</v>
      </c>
      <c r="M697" s="752">
        <v>3</v>
      </c>
      <c r="N697" s="753">
        <v>485.06000000000006</v>
      </c>
    </row>
    <row r="698" spans="1:14" ht="14.45" customHeight="1" x14ac:dyDescent="0.2">
      <c r="A698" s="747" t="s">
        <v>578</v>
      </c>
      <c r="B698" s="748" t="s">
        <v>579</v>
      </c>
      <c r="C698" s="749" t="s">
        <v>603</v>
      </c>
      <c r="D698" s="750" t="s">
        <v>604</v>
      </c>
      <c r="E698" s="751">
        <v>50113001</v>
      </c>
      <c r="F698" s="750" t="s">
        <v>609</v>
      </c>
      <c r="G698" s="749" t="s">
        <v>610</v>
      </c>
      <c r="H698" s="749">
        <v>207264</v>
      </c>
      <c r="I698" s="749">
        <v>207264</v>
      </c>
      <c r="J698" s="749" t="s">
        <v>1399</v>
      </c>
      <c r="K698" s="749" t="s">
        <v>969</v>
      </c>
      <c r="L698" s="752">
        <v>141.91999999999996</v>
      </c>
      <c r="M698" s="752">
        <v>1</v>
      </c>
      <c r="N698" s="753">
        <v>141.91999999999996</v>
      </c>
    </row>
    <row r="699" spans="1:14" ht="14.45" customHeight="1" x14ac:dyDescent="0.2">
      <c r="A699" s="747" t="s">
        <v>578</v>
      </c>
      <c r="B699" s="748" t="s">
        <v>579</v>
      </c>
      <c r="C699" s="749" t="s">
        <v>603</v>
      </c>
      <c r="D699" s="750" t="s">
        <v>604</v>
      </c>
      <c r="E699" s="751">
        <v>50113001</v>
      </c>
      <c r="F699" s="750" t="s">
        <v>609</v>
      </c>
      <c r="G699" s="749" t="s">
        <v>580</v>
      </c>
      <c r="H699" s="749">
        <v>208206</v>
      </c>
      <c r="I699" s="749">
        <v>208206</v>
      </c>
      <c r="J699" s="749" t="s">
        <v>1400</v>
      </c>
      <c r="K699" s="749" t="s">
        <v>1401</v>
      </c>
      <c r="L699" s="752">
        <v>162.15</v>
      </c>
      <c r="M699" s="752">
        <v>2</v>
      </c>
      <c r="N699" s="753">
        <v>324.3</v>
      </c>
    </row>
    <row r="700" spans="1:14" ht="14.45" customHeight="1" x14ac:dyDescent="0.2">
      <c r="A700" s="747" t="s">
        <v>578</v>
      </c>
      <c r="B700" s="748" t="s">
        <v>579</v>
      </c>
      <c r="C700" s="749" t="s">
        <v>603</v>
      </c>
      <c r="D700" s="750" t="s">
        <v>604</v>
      </c>
      <c r="E700" s="751">
        <v>50113001</v>
      </c>
      <c r="F700" s="750" t="s">
        <v>609</v>
      </c>
      <c r="G700" s="749" t="s">
        <v>617</v>
      </c>
      <c r="H700" s="749">
        <v>208207</v>
      </c>
      <c r="I700" s="749">
        <v>208207</v>
      </c>
      <c r="J700" s="749" t="s">
        <v>1119</v>
      </c>
      <c r="K700" s="749" t="s">
        <v>1120</v>
      </c>
      <c r="L700" s="752">
        <v>81.04000000000002</v>
      </c>
      <c r="M700" s="752">
        <v>2</v>
      </c>
      <c r="N700" s="753">
        <v>162.08000000000004</v>
      </c>
    </row>
    <row r="701" spans="1:14" ht="14.45" customHeight="1" x14ac:dyDescent="0.2">
      <c r="A701" s="747" t="s">
        <v>578</v>
      </c>
      <c r="B701" s="748" t="s">
        <v>579</v>
      </c>
      <c r="C701" s="749" t="s">
        <v>603</v>
      </c>
      <c r="D701" s="750" t="s">
        <v>604</v>
      </c>
      <c r="E701" s="751">
        <v>50113001</v>
      </c>
      <c r="F701" s="750" t="s">
        <v>609</v>
      </c>
      <c r="G701" s="749" t="s">
        <v>610</v>
      </c>
      <c r="H701" s="749">
        <v>159940</v>
      </c>
      <c r="I701" s="749">
        <v>59940</v>
      </c>
      <c r="J701" s="749" t="s">
        <v>1402</v>
      </c>
      <c r="K701" s="749" t="s">
        <v>1403</v>
      </c>
      <c r="L701" s="752">
        <v>106.25</v>
      </c>
      <c r="M701" s="752">
        <v>1</v>
      </c>
      <c r="N701" s="753">
        <v>106.25</v>
      </c>
    </row>
    <row r="702" spans="1:14" ht="14.45" customHeight="1" x14ac:dyDescent="0.2">
      <c r="A702" s="747" t="s">
        <v>578</v>
      </c>
      <c r="B702" s="748" t="s">
        <v>579</v>
      </c>
      <c r="C702" s="749" t="s">
        <v>603</v>
      </c>
      <c r="D702" s="750" t="s">
        <v>604</v>
      </c>
      <c r="E702" s="751">
        <v>50113001</v>
      </c>
      <c r="F702" s="750" t="s">
        <v>609</v>
      </c>
      <c r="G702" s="749" t="s">
        <v>617</v>
      </c>
      <c r="H702" s="749">
        <v>109709</v>
      </c>
      <c r="I702" s="749">
        <v>9709</v>
      </c>
      <c r="J702" s="749" t="s">
        <v>846</v>
      </c>
      <c r="K702" s="749" t="s">
        <v>847</v>
      </c>
      <c r="L702" s="752">
        <v>64.900000000000006</v>
      </c>
      <c r="M702" s="752">
        <v>4</v>
      </c>
      <c r="N702" s="753">
        <v>259.60000000000002</v>
      </c>
    </row>
    <row r="703" spans="1:14" ht="14.45" customHeight="1" x14ac:dyDescent="0.2">
      <c r="A703" s="747" t="s">
        <v>578</v>
      </c>
      <c r="B703" s="748" t="s">
        <v>579</v>
      </c>
      <c r="C703" s="749" t="s">
        <v>603</v>
      </c>
      <c r="D703" s="750" t="s">
        <v>604</v>
      </c>
      <c r="E703" s="751">
        <v>50113001</v>
      </c>
      <c r="F703" s="750" t="s">
        <v>609</v>
      </c>
      <c r="G703" s="749" t="s">
        <v>617</v>
      </c>
      <c r="H703" s="749">
        <v>109712</v>
      </c>
      <c r="I703" s="749">
        <v>9712</v>
      </c>
      <c r="J703" s="749" t="s">
        <v>846</v>
      </c>
      <c r="K703" s="749" t="s">
        <v>1404</v>
      </c>
      <c r="L703" s="752">
        <v>301.87833333333333</v>
      </c>
      <c r="M703" s="752">
        <v>120</v>
      </c>
      <c r="N703" s="753">
        <v>36225.4</v>
      </c>
    </row>
    <row r="704" spans="1:14" ht="14.45" customHeight="1" x14ac:dyDescent="0.2">
      <c r="A704" s="747" t="s">
        <v>578</v>
      </c>
      <c r="B704" s="748" t="s">
        <v>579</v>
      </c>
      <c r="C704" s="749" t="s">
        <v>603</v>
      </c>
      <c r="D704" s="750" t="s">
        <v>604</v>
      </c>
      <c r="E704" s="751">
        <v>50113001</v>
      </c>
      <c r="F704" s="750" t="s">
        <v>609</v>
      </c>
      <c r="G704" s="749" t="s">
        <v>617</v>
      </c>
      <c r="H704" s="749">
        <v>194882</v>
      </c>
      <c r="I704" s="749">
        <v>94882</v>
      </c>
      <c r="J704" s="749" t="s">
        <v>846</v>
      </c>
      <c r="K704" s="749" t="s">
        <v>1405</v>
      </c>
      <c r="L704" s="752">
        <v>171.67875000000001</v>
      </c>
      <c r="M704" s="752">
        <v>16</v>
      </c>
      <c r="N704" s="753">
        <v>2746.86</v>
      </c>
    </row>
    <row r="705" spans="1:14" ht="14.45" customHeight="1" x14ac:dyDescent="0.2">
      <c r="A705" s="747" t="s">
        <v>578</v>
      </c>
      <c r="B705" s="748" t="s">
        <v>579</v>
      </c>
      <c r="C705" s="749" t="s">
        <v>603</v>
      </c>
      <c r="D705" s="750" t="s">
        <v>604</v>
      </c>
      <c r="E705" s="751">
        <v>50113001</v>
      </c>
      <c r="F705" s="750" t="s">
        <v>609</v>
      </c>
      <c r="G705" s="749" t="s">
        <v>617</v>
      </c>
      <c r="H705" s="749">
        <v>109711</v>
      </c>
      <c r="I705" s="749">
        <v>9711</v>
      </c>
      <c r="J705" s="749" t="s">
        <v>846</v>
      </c>
      <c r="K705" s="749" t="s">
        <v>1406</v>
      </c>
      <c r="L705" s="752">
        <v>170.65899999999996</v>
      </c>
      <c r="M705" s="752">
        <v>20</v>
      </c>
      <c r="N705" s="753">
        <v>3413.1799999999994</v>
      </c>
    </row>
    <row r="706" spans="1:14" ht="14.45" customHeight="1" x14ac:dyDescent="0.2">
      <c r="A706" s="747" t="s">
        <v>578</v>
      </c>
      <c r="B706" s="748" t="s">
        <v>579</v>
      </c>
      <c r="C706" s="749" t="s">
        <v>603</v>
      </c>
      <c r="D706" s="750" t="s">
        <v>604</v>
      </c>
      <c r="E706" s="751">
        <v>50113001</v>
      </c>
      <c r="F706" s="750" t="s">
        <v>609</v>
      </c>
      <c r="G706" s="749" t="s">
        <v>610</v>
      </c>
      <c r="H706" s="749">
        <v>119654</v>
      </c>
      <c r="I706" s="749">
        <v>119654</v>
      </c>
      <c r="J706" s="749" t="s">
        <v>848</v>
      </c>
      <c r="K706" s="749" t="s">
        <v>1121</v>
      </c>
      <c r="L706" s="752">
        <v>255.09999999999997</v>
      </c>
      <c r="M706" s="752">
        <v>1</v>
      </c>
      <c r="N706" s="753">
        <v>255.09999999999997</v>
      </c>
    </row>
    <row r="707" spans="1:14" ht="14.45" customHeight="1" x14ac:dyDescent="0.2">
      <c r="A707" s="747" t="s">
        <v>578</v>
      </c>
      <c r="B707" s="748" t="s">
        <v>579</v>
      </c>
      <c r="C707" s="749" t="s">
        <v>603</v>
      </c>
      <c r="D707" s="750" t="s">
        <v>604</v>
      </c>
      <c r="E707" s="751">
        <v>50113001</v>
      </c>
      <c r="F707" s="750" t="s">
        <v>609</v>
      </c>
      <c r="G707" s="749" t="s">
        <v>617</v>
      </c>
      <c r="H707" s="749">
        <v>848251</v>
      </c>
      <c r="I707" s="749">
        <v>122632</v>
      </c>
      <c r="J707" s="749" t="s">
        <v>1122</v>
      </c>
      <c r="K707" s="749" t="s">
        <v>1123</v>
      </c>
      <c r="L707" s="752">
        <v>164.03</v>
      </c>
      <c r="M707" s="752">
        <v>2</v>
      </c>
      <c r="N707" s="753">
        <v>328.06</v>
      </c>
    </row>
    <row r="708" spans="1:14" ht="14.45" customHeight="1" x14ac:dyDescent="0.2">
      <c r="A708" s="747" t="s">
        <v>578</v>
      </c>
      <c r="B708" s="748" t="s">
        <v>579</v>
      </c>
      <c r="C708" s="749" t="s">
        <v>603</v>
      </c>
      <c r="D708" s="750" t="s">
        <v>604</v>
      </c>
      <c r="E708" s="751">
        <v>50113001</v>
      </c>
      <c r="F708" s="750" t="s">
        <v>609</v>
      </c>
      <c r="G708" s="749" t="s">
        <v>610</v>
      </c>
      <c r="H708" s="749">
        <v>188850</v>
      </c>
      <c r="I708" s="749">
        <v>188850</v>
      </c>
      <c r="J708" s="749" t="s">
        <v>1407</v>
      </c>
      <c r="K708" s="749" t="s">
        <v>1408</v>
      </c>
      <c r="L708" s="752">
        <v>39.08</v>
      </c>
      <c r="M708" s="752">
        <v>2</v>
      </c>
      <c r="N708" s="753">
        <v>78.16</v>
      </c>
    </row>
    <row r="709" spans="1:14" ht="14.45" customHeight="1" x14ac:dyDescent="0.2">
      <c r="A709" s="747" t="s">
        <v>578</v>
      </c>
      <c r="B709" s="748" t="s">
        <v>579</v>
      </c>
      <c r="C709" s="749" t="s">
        <v>603</v>
      </c>
      <c r="D709" s="750" t="s">
        <v>604</v>
      </c>
      <c r="E709" s="751">
        <v>50113001</v>
      </c>
      <c r="F709" s="750" t="s">
        <v>609</v>
      </c>
      <c r="G709" s="749" t="s">
        <v>617</v>
      </c>
      <c r="H709" s="749">
        <v>121088</v>
      </c>
      <c r="I709" s="749">
        <v>21088</v>
      </c>
      <c r="J709" s="749" t="s">
        <v>1409</v>
      </c>
      <c r="K709" s="749" t="s">
        <v>1410</v>
      </c>
      <c r="L709" s="752">
        <v>685.05100000000004</v>
      </c>
      <c r="M709" s="752">
        <v>200</v>
      </c>
      <c r="N709" s="753">
        <v>137010.20000000001</v>
      </c>
    </row>
    <row r="710" spans="1:14" ht="14.45" customHeight="1" x14ac:dyDescent="0.2">
      <c r="A710" s="747" t="s">
        <v>578</v>
      </c>
      <c r="B710" s="748" t="s">
        <v>579</v>
      </c>
      <c r="C710" s="749" t="s">
        <v>603</v>
      </c>
      <c r="D710" s="750" t="s">
        <v>604</v>
      </c>
      <c r="E710" s="751">
        <v>50113001</v>
      </c>
      <c r="F710" s="750" t="s">
        <v>609</v>
      </c>
      <c r="G710" s="749" t="s">
        <v>610</v>
      </c>
      <c r="H710" s="749">
        <v>216573</v>
      </c>
      <c r="I710" s="749">
        <v>216573</v>
      </c>
      <c r="J710" s="749" t="s">
        <v>1411</v>
      </c>
      <c r="K710" s="749" t="s">
        <v>1412</v>
      </c>
      <c r="L710" s="752">
        <v>61.75</v>
      </c>
      <c r="M710" s="752">
        <v>20</v>
      </c>
      <c r="N710" s="753">
        <v>1235</v>
      </c>
    </row>
    <row r="711" spans="1:14" ht="14.45" customHeight="1" x14ac:dyDescent="0.2">
      <c r="A711" s="747" t="s">
        <v>578</v>
      </c>
      <c r="B711" s="748" t="s">
        <v>579</v>
      </c>
      <c r="C711" s="749" t="s">
        <v>603</v>
      </c>
      <c r="D711" s="750" t="s">
        <v>604</v>
      </c>
      <c r="E711" s="751">
        <v>50113001</v>
      </c>
      <c r="F711" s="750" t="s">
        <v>609</v>
      </c>
      <c r="G711" s="749" t="s">
        <v>610</v>
      </c>
      <c r="H711" s="749">
        <v>100610</v>
      </c>
      <c r="I711" s="749">
        <v>610</v>
      </c>
      <c r="J711" s="749" t="s">
        <v>854</v>
      </c>
      <c r="K711" s="749" t="s">
        <v>855</v>
      </c>
      <c r="L711" s="752">
        <v>72.459000000000017</v>
      </c>
      <c r="M711" s="752">
        <v>40</v>
      </c>
      <c r="N711" s="753">
        <v>2898.3600000000006</v>
      </c>
    </row>
    <row r="712" spans="1:14" ht="14.45" customHeight="1" x14ac:dyDescent="0.2">
      <c r="A712" s="747" t="s">
        <v>578</v>
      </c>
      <c r="B712" s="748" t="s">
        <v>579</v>
      </c>
      <c r="C712" s="749" t="s">
        <v>603</v>
      </c>
      <c r="D712" s="750" t="s">
        <v>604</v>
      </c>
      <c r="E712" s="751">
        <v>50113001</v>
      </c>
      <c r="F712" s="750" t="s">
        <v>609</v>
      </c>
      <c r="G712" s="749" t="s">
        <v>610</v>
      </c>
      <c r="H712" s="749">
        <v>100612</v>
      </c>
      <c r="I712" s="749">
        <v>612</v>
      </c>
      <c r="J712" s="749" t="s">
        <v>1413</v>
      </c>
      <c r="K712" s="749" t="s">
        <v>637</v>
      </c>
      <c r="L712" s="752">
        <v>67.644999999999996</v>
      </c>
      <c r="M712" s="752">
        <v>28</v>
      </c>
      <c r="N712" s="753">
        <v>1894.0599999999997</v>
      </c>
    </row>
    <row r="713" spans="1:14" ht="14.45" customHeight="1" x14ac:dyDescent="0.2">
      <c r="A713" s="747" t="s">
        <v>578</v>
      </c>
      <c r="B713" s="748" t="s">
        <v>579</v>
      </c>
      <c r="C713" s="749" t="s">
        <v>603</v>
      </c>
      <c r="D713" s="750" t="s">
        <v>604</v>
      </c>
      <c r="E713" s="751">
        <v>50113001</v>
      </c>
      <c r="F713" s="750" t="s">
        <v>609</v>
      </c>
      <c r="G713" s="749" t="s">
        <v>610</v>
      </c>
      <c r="H713" s="749">
        <v>395293</v>
      </c>
      <c r="I713" s="749">
        <v>180305</v>
      </c>
      <c r="J713" s="749" t="s">
        <v>1414</v>
      </c>
      <c r="K713" s="749" t="s">
        <v>1415</v>
      </c>
      <c r="L713" s="752">
        <v>121.63469696969698</v>
      </c>
      <c r="M713" s="752">
        <v>66</v>
      </c>
      <c r="N713" s="753">
        <v>8027.89</v>
      </c>
    </row>
    <row r="714" spans="1:14" ht="14.45" customHeight="1" x14ac:dyDescent="0.2">
      <c r="A714" s="747" t="s">
        <v>578</v>
      </c>
      <c r="B714" s="748" t="s">
        <v>579</v>
      </c>
      <c r="C714" s="749" t="s">
        <v>603</v>
      </c>
      <c r="D714" s="750" t="s">
        <v>604</v>
      </c>
      <c r="E714" s="751">
        <v>50113001</v>
      </c>
      <c r="F714" s="750" t="s">
        <v>609</v>
      </c>
      <c r="G714" s="749" t="s">
        <v>610</v>
      </c>
      <c r="H714" s="749">
        <v>395294</v>
      </c>
      <c r="I714" s="749">
        <v>180306</v>
      </c>
      <c r="J714" s="749" t="s">
        <v>1414</v>
      </c>
      <c r="K714" s="749" t="s">
        <v>1416</v>
      </c>
      <c r="L714" s="752">
        <v>177.17000000000002</v>
      </c>
      <c r="M714" s="752">
        <v>13</v>
      </c>
      <c r="N714" s="753">
        <v>2303.21</v>
      </c>
    </row>
    <row r="715" spans="1:14" ht="14.45" customHeight="1" x14ac:dyDescent="0.2">
      <c r="A715" s="747" t="s">
        <v>578</v>
      </c>
      <c r="B715" s="748" t="s">
        <v>579</v>
      </c>
      <c r="C715" s="749" t="s">
        <v>603</v>
      </c>
      <c r="D715" s="750" t="s">
        <v>604</v>
      </c>
      <c r="E715" s="751">
        <v>50113001</v>
      </c>
      <c r="F715" s="750" t="s">
        <v>609</v>
      </c>
      <c r="G715" s="749" t="s">
        <v>610</v>
      </c>
      <c r="H715" s="749">
        <v>158191</v>
      </c>
      <c r="I715" s="749">
        <v>158191</v>
      </c>
      <c r="J715" s="749" t="s">
        <v>1130</v>
      </c>
      <c r="K715" s="749" t="s">
        <v>1131</v>
      </c>
      <c r="L715" s="752">
        <v>58.880000000000017</v>
      </c>
      <c r="M715" s="752">
        <v>1</v>
      </c>
      <c r="N715" s="753">
        <v>58.880000000000017</v>
      </c>
    </row>
    <row r="716" spans="1:14" ht="14.45" customHeight="1" x14ac:dyDescent="0.2">
      <c r="A716" s="747" t="s">
        <v>578</v>
      </c>
      <c r="B716" s="748" t="s">
        <v>579</v>
      </c>
      <c r="C716" s="749" t="s">
        <v>603</v>
      </c>
      <c r="D716" s="750" t="s">
        <v>604</v>
      </c>
      <c r="E716" s="751">
        <v>50113001</v>
      </c>
      <c r="F716" s="750" t="s">
        <v>609</v>
      </c>
      <c r="G716" s="749" t="s">
        <v>610</v>
      </c>
      <c r="H716" s="749">
        <v>158198</v>
      </c>
      <c r="I716" s="749">
        <v>158198</v>
      </c>
      <c r="J716" s="749" t="s">
        <v>1130</v>
      </c>
      <c r="K716" s="749" t="s">
        <v>1125</v>
      </c>
      <c r="L716" s="752">
        <v>198.90000000000003</v>
      </c>
      <c r="M716" s="752">
        <v>1</v>
      </c>
      <c r="N716" s="753">
        <v>198.90000000000003</v>
      </c>
    </row>
    <row r="717" spans="1:14" ht="14.45" customHeight="1" x14ac:dyDescent="0.2">
      <c r="A717" s="747" t="s">
        <v>578</v>
      </c>
      <c r="B717" s="748" t="s">
        <v>579</v>
      </c>
      <c r="C717" s="749" t="s">
        <v>603</v>
      </c>
      <c r="D717" s="750" t="s">
        <v>604</v>
      </c>
      <c r="E717" s="751">
        <v>50113001</v>
      </c>
      <c r="F717" s="750" t="s">
        <v>609</v>
      </c>
      <c r="G717" s="749" t="s">
        <v>580</v>
      </c>
      <c r="H717" s="749">
        <v>147989</v>
      </c>
      <c r="I717" s="749">
        <v>147989</v>
      </c>
      <c r="J717" s="749" t="s">
        <v>1417</v>
      </c>
      <c r="K717" s="749" t="s">
        <v>1418</v>
      </c>
      <c r="L717" s="752">
        <v>193.11</v>
      </c>
      <c r="M717" s="752">
        <v>1</v>
      </c>
      <c r="N717" s="753">
        <v>193.11</v>
      </c>
    </row>
    <row r="718" spans="1:14" ht="14.45" customHeight="1" x14ac:dyDescent="0.2">
      <c r="A718" s="747" t="s">
        <v>578</v>
      </c>
      <c r="B718" s="748" t="s">
        <v>579</v>
      </c>
      <c r="C718" s="749" t="s">
        <v>603</v>
      </c>
      <c r="D718" s="750" t="s">
        <v>604</v>
      </c>
      <c r="E718" s="751">
        <v>50113001</v>
      </c>
      <c r="F718" s="750" t="s">
        <v>609</v>
      </c>
      <c r="G718" s="749" t="s">
        <v>610</v>
      </c>
      <c r="H718" s="749">
        <v>172034</v>
      </c>
      <c r="I718" s="749">
        <v>172034</v>
      </c>
      <c r="J718" s="749" t="s">
        <v>1419</v>
      </c>
      <c r="K718" s="749" t="s">
        <v>1420</v>
      </c>
      <c r="L718" s="752">
        <v>27.48</v>
      </c>
      <c r="M718" s="752">
        <v>1</v>
      </c>
      <c r="N718" s="753">
        <v>27.48</v>
      </c>
    </row>
    <row r="719" spans="1:14" ht="14.45" customHeight="1" x14ac:dyDescent="0.2">
      <c r="A719" s="747" t="s">
        <v>578</v>
      </c>
      <c r="B719" s="748" t="s">
        <v>579</v>
      </c>
      <c r="C719" s="749" t="s">
        <v>603</v>
      </c>
      <c r="D719" s="750" t="s">
        <v>604</v>
      </c>
      <c r="E719" s="751">
        <v>50113001</v>
      </c>
      <c r="F719" s="750" t="s">
        <v>609</v>
      </c>
      <c r="G719" s="749" t="s">
        <v>610</v>
      </c>
      <c r="H719" s="749">
        <v>100616</v>
      </c>
      <c r="I719" s="749">
        <v>616</v>
      </c>
      <c r="J719" s="749" t="s">
        <v>1421</v>
      </c>
      <c r="K719" s="749" t="s">
        <v>1422</v>
      </c>
      <c r="L719" s="752">
        <v>119.10999999999993</v>
      </c>
      <c r="M719" s="752">
        <v>2</v>
      </c>
      <c r="N719" s="753">
        <v>238.21999999999986</v>
      </c>
    </row>
    <row r="720" spans="1:14" ht="14.45" customHeight="1" x14ac:dyDescent="0.2">
      <c r="A720" s="747" t="s">
        <v>578</v>
      </c>
      <c r="B720" s="748" t="s">
        <v>579</v>
      </c>
      <c r="C720" s="749" t="s">
        <v>603</v>
      </c>
      <c r="D720" s="750" t="s">
        <v>604</v>
      </c>
      <c r="E720" s="751">
        <v>50113001</v>
      </c>
      <c r="F720" s="750" t="s">
        <v>609</v>
      </c>
      <c r="G720" s="749" t="s">
        <v>610</v>
      </c>
      <c r="H720" s="749">
        <v>232462</v>
      </c>
      <c r="I720" s="749">
        <v>232462</v>
      </c>
      <c r="J720" s="749" t="s">
        <v>1423</v>
      </c>
      <c r="K720" s="749" t="s">
        <v>1424</v>
      </c>
      <c r="L720" s="752">
        <v>58.409999999999989</v>
      </c>
      <c r="M720" s="752">
        <v>20</v>
      </c>
      <c r="N720" s="753">
        <v>1168.1999999999998</v>
      </c>
    </row>
    <row r="721" spans="1:14" ht="14.45" customHeight="1" x14ac:dyDescent="0.2">
      <c r="A721" s="747" t="s">
        <v>578</v>
      </c>
      <c r="B721" s="748" t="s">
        <v>579</v>
      </c>
      <c r="C721" s="749" t="s">
        <v>603</v>
      </c>
      <c r="D721" s="750" t="s">
        <v>604</v>
      </c>
      <c r="E721" s="751">
        <v>50113001</v>
      </c>
      <c r="F721" s="750" t="s">
        <v>609</v>
      </c>
      <c r="G721" s="749" t="s">
        <v>610</v>
      </c>
      <c r="H721" s="749">
        <v>187149</v>
      </c>
      <c r="I721" s="749">
        <v>87149</v>
      </c>
      <c r="J721" s="749" t="s">
        <v>1425</v>
      </c>
      <c r="K721" s="749" t="s">
        <v>1426</v>
      </c>
      <c r="L721" s="752">
        <v>143.14999999999998</v>
      </c>
      <c r="M721" s="752">
        <v>1</v>
      </c>
      <c r="N721" s="753">
        <v>143.14999999999998</v>
      </c>
    </row>
    <row r="722" spans="1:14" ht="14.45" customHeight="1" x14ac:dyDescent="0.2">
      <c r="A722" s="747" t="s">
        <v>578</v>
      </c>
      <c r="B722" s="748" t="s">
        <v>579</v>
      </c>
      <c r="C722" s="749" t="s">
        <v>603</v>
      </c>
      <c r="D722" s="750" t="s">
        <v>604</v>
      </c>
      <c r="E722" s="751">
        <v>50113001</v>
      </c>
      <c r="F722" s="750" t="s">
        <v>609</v>
      </c>
      <c r="G722" s="749" t="s">
        <v>610</v>
      </c>
      <c r="H722" s="749">
        <v>148578</v>
      </c>
      <c r="I722" s="749">
        <v>48578</v>
      </c>
      <c r="J722" s="749" t="s">
        <v>860</v>
      </c>
      <c r="K722" s="749" t="s">
        <v>861</v>
      </c>
      <c r="L722" s="752">
        <v>54.92</v>
      </c>
      <c r="M722" s="752">
        <v>1</v>
      </c>
      <c r="N722" s="753">
        <v>54.92</v>
      </c>
    </row>
    <row r="723" spans="1:14" ht="14.45" customHeight="1" x14ac:dyDescent="0.2">
      <c r="A723" s="747" t="s">
        <v>578</v>
      </c>
      <c r="B723" s="748" t="s">
        <v>579</v>
      </c>
      <c r="C723" s="749" t="s">
        <v>603</v>
      </c>
      <c r="D723" s="750" t="s">
        <v>604</v>
      </c>
      <c r="E723" s="751">
        <v>50113001</v>
      </c>
      <c r="F723" s="750" t="s">
        <v>609</v>
      </c>
      <c r="G723" s="749" t="s">
        <v>610</v>
      </c>
      <c r="H723" s="749">
        <v>848632</v>
      </c>
      <c r="I723" s="749">
        <v>125315</v>
      </c>
      <c r="J723" s="749" t="s">
        <v>860</v>
      </c>
      <c r="K723" s="749" t="s">
        <v>862</v>
      </c>
      <c r="L723" s="752">
        <v>58.19</v>
      </c>
      <c r="M723" s="752">
        <v>2</v>
      </c>
      <c r="N723" s="753">
        <v>116.38</v>
      </c>
    </row>
    <row r="724" spans="1:14" ht="14.45" customHeight="1" x14ac:dyDescent="0.2">
      <c r="A724" s="747" t="s">
        <v>578</v>
      </c>
      <c r="B724" s="748" t="s">
        <v>579</v>
      </c>
      <c r="C724" s="749" t="s">
        <v>603</v>
      </c>
      <c r="D724" s="750" t="s">
        <v>604</v>
      </c>
      <c r="E724" s="751">
        <v>50113001</v>
      </c>
      <c r="F724" s="750" t="s">
        <v>609</v>
      </c>
      <c r="G724" s="749" t="s">
        <v>610</v>
      </c>
      <c r="H724" s="749">
        <v>102429</v>
      </c>
      <c r="I724" s="749">
        <v>2429</v>
      </c>
      <c r="J724" s="749" t="s">
        <v>1427</v>
      </c>
      <c r="K724" s="749" t="s">
        <v>1428</v>
      </c>
      <c r="L724" s="752">
        <v>50.579999999999984</v>
      </c>
      <c r="M724" s="752">
        <v>1</v>
      </c>
      <c r="N724" s="753">
        <v>50.579999999999984</v>
      </c>
    </row>
    <row r="725" spans="1:14" ht="14.45" customHeight="1" x14ac:dyDescent="0.2">
      <c r="A725" s="747" t="s">
        <v>578</v>
      </c>
      <c r="B725" s="748" t="s">
        <v>579</v>
      </c>
      <c r="C725" s="749" t="s">
        <v>603</v>
      </c>
      <c r="D725" s="750" t="s">
        <v>604</v>
      </c>
      <c r="E725" s="751">
        <v>50113001</v>
      </c>
      <c r="F725" s="750" t="s">
        <v>609</v>
      </c>
      <c r="G725" s="749" t="s">
        <v>610</v>
      </c>
      <c r="H725" s="749">
        <v>225172</v>
      </c>
      <c r="I725" s="749">
        <v>225172</v>
      </c>
      <c r="J725" s="749" t="s">
        <v>1429</v>
      </c>
      <c r="K725" s="749" t="s">
        <v>1430</v>
      </c>
      <c r="L725" s="752">
        <v>58.77</v>
      </c>
      <c r="M725" s="752">
        <v>5</v>
      </c>
      <c r="N725" s="753">
        <v>293.85000000000002</v>
      </c>
    </row>
    <row r="726" spans="1:14" ht="14.45" customHeight="1" x14ac:dyDescent="0.2">
      <c r="A726" s="747" t="s">
        <v>578</v>
      </c>
      <c r="B726" s="748" t="s">
        <v>579</v>
      </c>
      <c r="C726" s="749" t="s">
        <v>603</v>
      </c>
      <c r="D726" s="750" t="s">
        <v>604</v>
      </c>
      <c r="E726" s="751">
        <v>50113001</v>
      </c>
      <c r="F726" s="750" t="s">
        <v>609</v>
      </c>
      <c r="G726" s="749" t="s">
        <v>580</v>
      </c>
      <c r="H726" s="749">
        <v>206512</v>
      </c>
      <c r="I726" s="749">
        <v>206512</v>
      </c>
      <c r="J726" s="749" t="s">
        <v>1431</v>
      </c>
      <c r="K726" s="749" t="s">
        <v>796</v>
      </c>
      <c r="L726" s="752">
        <v>157.43</v>
      </c>
      <c r="M726" s="752">
        <v>1</v>
      </c>
      <c r="N726" s="753">
        <v>157.43</v>
      </c>
    </row>
    <row r="727" spans="1:14" ht="14.45" customHeight="1" x14ac:dyDescent="0.2">
      <c r="A727" s="747" t="s">
        <v>578</v>
      </c>
      <c r="B727" s="748" t="s">
        <v>579</v>
      </c>
      <c r="C727" s="749" t="s">
        <v>603</v>
      </c>
      <c r="D727" s="750" t="s">
        <v>604</v>
      </c>
      <c r="E727" s="751">
        <v>50113001</v>
      </c>
      <c r="F727" s="750" t="s">
        <v>609</v>
      </c>
      <c r="G727" s="749" t="s">
        <v>610</v>
      </c>
      <c r="H727" s="749">
        <v>115849</v>
      </c>
      <c r="I727" s="749">
        <v>15849</v>
      </c>
      <c r="J727" s="749" t="s">
        <v>1432</v>
      </c>
      <c r="K727" s="749" t="s">
        <v>1433</v>
      </c>
      <c r="L727" s="752">
        <v>275.58</v>
      </c>
      <c r="M727" s="752">
        <v>1</v>
      </c>
      <c r="N727" s="753">
        <v>275.58</v>
      </c>
    </row>
    <row r="728" spans="1:14" ht="14.45" customHeight="1" x14ac:dyDescent="0.2">
      <c r="A728" s="747" t="s">
        <v>578</v>
      </c>
      <c r="B728" s="748" t="s">
        <v>579</v>
      </c>
      <c r="C728" s="749" t="s">
        <v>603</v>
      </c>
      <c r="D728" s="750" t="s">
        <v>604</v>
      </c>
      <c r="E728" s="751">
        <v>50113001</v>
      </c>
      <c r="F728" s="750" t="s">
        <v>609</v>
      </c>
      <c r="G728" s="749" t="s">
        <v>610</v>
      </c>
      <c r="H728" s="749">
        <v>109847</v>
      </c>
      <c r="I728" s="749">
        <v>9847</v>
      </c>
      <c r="J728" s="749" t="s">
        <v>863</v>
      </c>
      <c r="K728" s="749" t="s">
        <v>1137</v>
      </c>
      <c r="L728" s="752">
        <v>40.962500000000006</v>
      </c>
      <c r="M728" s="752">
        <v>4</v>
      </c>
      <c r="N728" s="753">
        <v>163.85000000000002</v>
      </c>
    </row>
    <row r="729" spans="1:14" ht="14.45" customHeight="1" x14ac:dyDescent="0.2">
      <c r="A729" s="747" t="s">
        <v>578</v>
      </c>
      <c r="B729" s="748" t="s">
        <v>579</v>
      </c>
      <c r="C729" s="749" t="s">
        <v>603</v>
      </c>
      <c r="D729" s="750" t="s">
        <v>604</v>
      </c>
      <c r="E729" s="751">
        <v>50113001</v>
      </c>
      <c r="F729" s="750" t="s">
        <v>609</v>
      </c>
      <c r="G729" s="749" t="s">
        <v>610</v>
      </c>
      <c r="H729" s="749">
        <v>159398</v>
      </c>
      <c r="I729" s="749">
        <v>59398</v>
      </c>
      <c r="J729" s="749" t="s">
        <v>1434</v>
      </c>
      <c r="K729" s="749" t="s">
        <v>1435</v>
      </c>
      <c r="L729" s="752">
        <v>267.41770253483708</v>
      </c>
      <c r="M729" s="752">
        <v>23</v>
      </c>
      <c r="N729" s="753">
        <v>6150.6071583012526</v>
      </c>
    </row>
    <row r="730" spans="1:14" ht="14.45" customHeight="1" x14ac:dyDescent="0.2">
      <c r="A730" s="747" t="s">
        <v>578</v>
      </c>
      <c r="B730" s="748" t="s">
        <v>579</v>
      </c>
      <c r="C730" s="749" t="s">
        <v>603</v>
      </c>
      <c r="D730" s="750" t="s">
        <v>604</v>
      </c>
      <c r="E730" s="751">
        <v>50113001</v>
      </c>
      <c r="F730" s="750" t="s">
        <v>609</v>
      </c>
      <c r="G730" s="749" t="s">
        <v>610</v>
      </c>
      <c r="H730" s="749">
        <v>230438</v>
      </c>
      <c r="I730" s="749">
        <v>230438</v>
      </c>
      <c r="J730" s="749" t="s">
        <v>870</v>
      </c>
      <c r="K730" s="749" t="s">
        <v>871</v>
      </c>
      <c r="L730" s="752">
        <v>71.469999999999985</v>
      </c>
      <c r="M730" s="752">
        <v>1</v>
      </c>
      <c r="N730" s="753">
        <v>71.469999999999985</v>
      </c>
    </row>
    <row r="731" spans="1:14" ht="14.45" customHeight="1" x14ac:dyDescent="0.2">
      <c r="A731" s="747" t="s">
        <v>578</v>
      </c>
      <c r="B731" s="748" t="s">
        <v>579</v>
      </c>
      <c r="C731" s="749" t="s">
        <v>603</v>
      </c>
      <c r="D731" s="750" t="s">
        <v>604</v>
      </c>
      <c r="E731" s="751">
        <v>50113001</v>
      </c>
      <c r="F731" s="750" t="s">
        <v>609</v>
      </c>
      <c r="G731" s="749" t="s">
        <v>610</v>
      </c>
      <c r="H731" s="749">
        <v>142780</v>
      </c>
      <c r="I731" s="749">
        <v>42780</v>
      </c>
      <c r="J731" s="749" t="s">
        <v>1436</v>
      </c>
      <c r="K731" s="749" t="s">
        <v>973</v>
      </c>
      <c r="L731" s="752">
        <v>88.219999999999985</v>
      </c>
      <c r="M731" s="752">
        <v>1</v>
      </c>
      <c r="N731" s="753">
        <v>88.219999999999985</v>
      </c>
    </row>
    <row r="732" spans="1:14" ht="14.45" customHeight="1" x14ac:dyDescent="0.2">
      <c r="A732" s="747" t="s">
        <v>578</v>
      </c>
      <c r="B732" s="748" t="s">
        <v>579</v>
      </c>
      <c r="C732" s="749" t="s">
        <v>603</v>
      </c>
      <c r="D732" s="750" t="s">
        <v>604</v>
      </c>
      <c r="E732" s="751">
        <v>50113001</v>
      </c>
      <c r="F732" s="750" t="s">
        <v>609</v>
      </c>
      <c r="G732" s="749" t="s">
        <v>610</v>
      </c>
      <c r="H732" s="749">
        <v>216866</v>
      </c>
      <c r="I732" s="749">
        <v>216866</v>
      </c>
      <c r="J732" s="749" t="s">
        <v>1437</v>
      </c>
      <c r="K732" s="749" t="s">
        <v>1438</v>
      </c>
      <c r="L732" s="752">
        <v>104.82999999999997</v>
      </c>
      <c r="M732" s="752">
        <v>1</v>
      </c>
      <c r="N732" s="753">
        <v>104.82999999999997</v>
      </c>
    </row>
    <row r="733" spans="1:14" ht="14.45" customHeight="1" x14ac:dyDescent="0.2">
      <c r="A733" s="747" t="s">
        <v>578</v>
      </c>
      <c r="B733" s="748" t="s">
        <v>579</v>
      </c>
      <c r="C733" s="749" t="s">
        <v>603</v>
      </c>
      <c r="D733" s="750" t="s">
        <v>604</v>
      </c>
      <c r="E733" s="751">
        <v>50113001</v>
      </c>
      <c r="F733" s="750" t="s">
        <v>609</v>
      </c>
      <c r="G733" s="749" t="s">
        <v>610</v>
      </c>
      <c r="H733" s="749">
        <v>216873</v>
      </c>
      <c r="I733" s="749">
        <v>216873</v>
      </c>
      <c r="J733" s="749" t="s">
        <v>1439</v>
      </c>
      <c r="K733" s="749" t="s">
        <v>1440</v>
      </c>
      <c r="L733" s="752">
        <v>139.78</v>
      </c>
      <c r="M733" s="752">
        <v>1</v>
      </c>
      <c r="N733" s="753">
        <v>139.78</v>
      </c>
    </row>
    <row r="734" spans="1:14" ht="14.45" customHeight="1" x14ac:dyDescent="0.2">
      <c r="A734" s="747" t="s">
        <v>578</v>
      </c>
      <c r="B734" s="748" t="s">
        <v>579</v>
      </c>
      <c r="C734" s="749" t="s">
        <v>603</v>
      </c>
      <c r="D734" s="750" t="s">
        <v>604</v>
      </c>
      <c r="E734" s="751">
        <v>50113001</v>
      </c>
      <c r="F734" s="750" t="s">
        <v>609</v>
      </c>
      <c r="G734" s="749" t="s">
        <v>610</v>
      </c>
      <c r="H734" s="749">
        <v>215851</v>
      </c>
      <c r="I734" s="749">
        <v>215851</v>
      </c>
      <c r="J734" s="749" t="s">
        <v>1441</v>
      </c>
      <c r="K734" s="749" t="s">
        <v>1442</v>
      </c>
      <c r="L734" s="752">
        <v>290.72000000000003</v>
      </c>
      <c r="M734" s="752">
        <v>1</v>
      </c>
      <c r="N734" s="753">
        <v>290.72000000000003</v>
      </c>
    </row>
    <row r="735" spans="1:14" ht="14.45" customHeight="1" x14ac:dyDescent="0.2">
      <c r="A735" s="747" t="s">
        <v>578</v>
      </c>
      <c r="B735" s="748" t="s">
        <v>579</v>
      </c>
      <c r="C735" s="749" t="s">
        <v>603</v>
      </c>
      <c r="D735" s="750" t="s">
        <v>604</v>
      </c>
      <c r="E735" s="751">
        <v>50113001</v>
      </c>
      <c r="F735" s="750" t="s">
        <v>609</v>
      </c>
      <c r="G735" s="749" t="s">
        <v>610</v>
      </c>
      <c r="H735" s="749">
        <v>190973</v>
      </c>
      <c r="I735" s="749">
        <v>190973</v>
      </c>
      <c r="J735" s="749" t="s">
        <v>1140</v>
      </c>
      <c r="K735" s="749" t="s">
        <v>836</v>
      </c>
      <c r="L735" s="752">
        <v>224.37000000000003</v>
      </c>
      <c r="M735" s="752">
        <v>2</v>
      </c>
      <c r="N735" s="753">
        <v>448.74000000000007</v>
      </c>
    </row>
    <row r="736" spans="1:14" ht="14.45" customHeight="1" x14ac:dyDescent="0.2">
      <c r="A736" s="747" t="s">
        <v>578</v>
      </c>
      <c r="B736" s="748" t="s">
        <v>579</v>
      </c>
      <c r="C736" s="749" t="s">
        <v>603</v>
      </c>
      <c r="D736" s="750" t="s">
        <v>604</v>
      </c>
      <c r="E736" s="751">
        <v>50113001</v>
      </c>
      <c r="F736" s="750" t="s">
        <v>609</v>
      </c>
      <c r="G736" s="749" t="s">
        <v>610</v>
      </c>
      <c r="H736" s="749">
        <v>190975</v>
      </c>
      <c r="I736" s="749">
        <v>190975</v>
      </c>
      <c r="J736" s="749" t="s">
        <v>1140</v>
      </c>
      <c r="K736" s="749" t="s">
        <v>697</v>
      </c>
      <c r="L736" s="752">
        <v>640.02</v>
      </c>
      <c r="M736" s="752">
        <v>3</v>
      </c>
      <c r="N736" s="753">
        <v>1920.06</v>
      </c>
    </row>
    <row r="737" spans="1:14" ht="14.45" customHeight="1" x14ac:dyDescent="0.2">
      <c r="A737" s="747" t="s">
        <v>578</v>
      </c>
      <c r="B737" s="748" t="s">
        <v>579</v>
      </c>
      <c r="C737" s="749" t="s">
        <v>603</v>
      </c>
      <c r="D737" s="750" t="s">
        <v>604</v>
      </c>
      <c r="E737" s="751">
        <v>50113001</v>
      </c>
      <c r="F737" s="750" t="s">
        <v>609</v>
      </c>
      <c r="G737" s="749" t="s">
        <v>610</v>
      </c>
      <c r="H737" s="749">
        <v>190970</v>
      </c>
      <c r="I737" s="749">
        <v>190970</v>
      </c>
      <c r="J737" s="749" t="s">
        <v>1443</v>
      </c>
      <c r="K737" s="749" t="s">
        <v>697</v>
      </c>
      <c r="L737" s="752">
        <v>0</v>
      </c>
      <c r="M737" s="752">
        <v>0</v>
      </c>
      <c r="N737" s="753">
        <v>0</v>
      </c>
    </row>
    <row r="738" spans="1:14" ht="14.45" customHeight="1" x14ac:dyDescent="0.2">
      <c r="A738" s="747" t="s">
        <v>578</v>
      </c>
      <c r="B738" s="748" t="s">
        <v>579</v>
      </c>
      <c r="C738" s="749" t="s">
        <v>603</v>
      </c>
      <c r="D738" s="750" t="s">
        <v>604</v>
      </c>
      <c r="E738" s="751">
        <v>50113001</v>
      </c>
      <c r="F738" s="750" t="s">
        <v>609</v>
      </c>
      <c r="G738" s="749" t="s">
        <v>610</v>
      </c>
      <c r="H738" s="749">
        <v>190963</v>
      </c>
      <c r="I738" s="749">
        <v>190963</v>
      </c>
      <c r="J738" s="749" t="s">
        <v>1444</v>
      </c>
      <c r="K738" s="749" t="s">
        <v>836</v>
      </c>
      <c r="L738" s="752">
        <v>168.44</v>
      </c>
      <c r="M738" s="752">
        <v>1</v>
      </c>
      <c r="N738" s="753">
        <v>168.44</v>
      </c>
    </row>
    <row r="739" spans="1:14" ht="14.45" customHeight="1" x14ac:dyDescent="0.2">
      <c r="A739" s="747" t="s">
        <v>578</v>
      </c>
      <c r="B739" s="748" t="s">
        <v>579</v>
      </c>
      <c r="C739" s="749" t="s">
        <v>603</v>
      </c>
      <c r="D739" s="750" t="s">
        <v>604</v>
      </c>
      <c r="E739" s="751">
        <v>50113001</v>
      </c>
      <c r="F739" s="750" t="s">
        <v>609</v>
      </c>
      <c r="G739" s="749" t="s">
        <v>610</v>
      </c>
      <c r="H739" s="749">
        <v>190958</v>
      </c>
      <c r="I739" s="749">
        <v>190958</v>
      </c>
      <c r="J739" s="749" t="s">
        <v>1445</v>
      </c>
      <c r="K739" s="749" t="s">
        <v>836</v>
      </c>
      <c r="L739" s="752">
        <v>140.72</v>
      </c>
      <c r="M739" s="752">
        <v>3</v>
      </c>
      <c r="N739" s="753">
        <v>422.15999999999997</v>
      </c>
    </row>
    <row r="740" spans="1:14" ht="14.45" customHeight="1" x14ac:dyDescent="0.2">
      <c r="A740" s="747" t="s">
        <v>578</v>
      </c>
      <c r="B740" s="748" t="s">
        <v>579</v>
      </c>
      <c r="C740" s="749" t="s">
        <v>603</v>
      </c>
      <c r="D740" s="750" t="s">
        <v>604</v>
      </c>
      <c r="E740" s="751">
        <v>50113001</v>
      </c>
      <c r="F740" s="750" t="s">
        <v>609</v>
      </c>
      <c r="G740" s="749" t="s">
        <v>617</v>
      </c>
      <c r="H740" s="749">
        <v>56976</v>
      </c>
      <c r="I740" s="749">
        <v>56976</v>
      </c>
      <c r="J740" s="749" t="s">
        <v>1446</v>
      </c>
      <c r="K740" s="749" t="s">
        <v>1447</v>
      </c>
      <c r="L740" s="752">
        <v>11.838749999999999</v>
      </c>
      <c r="M740" s="752">
        <v>8</v>
      </c>
      <c r="N740" s="753">
        <v>94.71</v>
      </c>
    </row>
    <row r="741" spans="1:14" ht="14.45" customHeight="1" x14ac:dyDescent="0.2">
      <c r="A741" s="747" t="s">
        <v>578</v>
      </c>
      <c r="B741" s="748" t="s">
        <v>579</v>
      </c>
      <c r="C741" s="749" t="s">
        <v>603</v>
      </c>
      <c r="D741" s="750" t="s">
        <v>604</v>
      </c>
      <c r="E741" s="751">
        <v>50113001</v>
      </c>
      <c r="F741" s="750" t="s">
        <v>609</v>
      </c>
      <c r="G741" s="749" t="s">
        <v>617</v>
      </c>
      <c r="H741" s="749">
        <v>156981</v>
      </c>
      <c r="I741" s="749">
        <v>56981</v>
      </c>
      <c r="J741" s="749" t="s">
        <v>879</v>
      </c>
      <c r="K741" s="749" t="s">
        <v>880</v>
      </c>
      <c r="L741" s="752">
        <v>30.139999999999993</v>
      </c>
      <c r="M741" s="752">
        <v>1</v>
      </c>
      <c r="N741" s="753">
        <v>30.139999999999993</v>
      </c>
    </row>
    <row r="742" spans="1:14" ht="14.45" customHeight="1" x14ac:dyDescent="0.2">
      <c r="A742" s="747" t="s">
        <v>578</v>
      </c>
      <c r="B742" s="748" t="s">
        <v>579</v>
      </c>
      <c r="C742" s="749" t="s">
        <v>603</v>
      </c>
      <c r="D742" s="750" t="s">
        <v>604</v>
      </c>
      <c r="E742" s="751">
        <v>50113001</v>
      </c>
      <c r="F742" s="750" t="s">
        <v>609</v>
      </c>
      <c r="G742" s="749" t="s">
        <v>617</v>
      </c>
      <c r="H742" s="749">
        <v>174700</v>
      </c>
      <c r="I742" s="749">
        <v>174700</v>
      </c>
      <c r="J742" s="749" t="s">
        <v>1145</v>
      </c>
      <c r="K742" s="749" t="s">
        <v>1146</v>
      </c>
      <c r="L742" s="752">
        <v>723.28499999999997</v>
      </c>
      <c r="M742" s="752">
        <v>2</v>
      </c>
      <c r="N742" s="753">
        <v>1446.57</v>
      </c>
    </row>
    <row r="743" spans="1:14" ht="14.45" customHeight="1" x14ac:dyDescent="0.2">
      <c r="A743" s="747" t="s">
        <v>578</v>
      </c>
      <c r="B743" s="748" t="s">
        <v>579</v>
      </c>
      <c r="C743" s="749" t="s">
        <v>603</v>
      </c>
      <c r="D743" s="750" t="s">
        <v>604</v>
      </c>
      <c r="E743" s="751">
        <v>50113001</v>
      </c>
      <c r="F743" s="750" t="s">
        <v>609</v>
      </c>
      <c r="G743" s="749" t="s">
        <v>610</v>
      </c>
      <c r="H743" s="749">
        <v>205392</v>
      </c>
      <c r="I743" s="749">
        <v>205392</v>
      </c>
      <c r="J743" s="749" t="s">
        <v>1149</v>
      </c>
      <c r="K743" s="749" t="s">
        <v>1448</v>
      </c>
      <c r="L743" s="752">
        <v>122.18</v>
      </c>
      <c r="M743" s="752">
        <v>2</v>
      </c>
      <c r="N743" s="753">
        <v>244.36</v>
      </c>
    </row>
    <row r="744" spans="1:14" ht="14.45" customHeight="1" x14ac:dyDescent="0.2">
      <c r="A744" s="747" t="s">
        <v>578</v>
      </c>
      <c r="B744" s="748" t="s">
        <v>579</v>
      </c>
      <c r="C744" s="749" t="s">
        <v>603</v>
      </c>
      <c r="D744" s="750" t="s">
        <v>604</v>
      </c>
      <c r="E744" s="751">
        <v>50113001</v>
      </c>
      <c r="F744" s="750" t="s">
        <v>609</v>
      </c>
      <c r="G744" s="749" t="s">
        <v>610</v>
      </c>
      <c r="H744" s="749">
        <v>205396</v>
      </c>
      <c r="I744" s="749">
        <v>205396</v>
      </c>
      <c r="J744" s="749" t="s">
        <v>1149</v>
      </c>
      <c r="K744" s="749" t="s">
        <v>1150</v>
      </c>
      <c r="L744" s="752">
        <v>161.86999999999998</v>
      </c>
      <c r="M744" s="752">
        <v>1</v>
      </c>
      <c r="N744" s="753">
        <v>161.86999999999998</v>
      </c>
    </row>
    <row r="745" spans="1:14" ht="14.45" customHeight="1" x14ac:dyDescent="0.2">
      <c r="A745" s="747" t="s">
        <v>578</v>
      </c>
      <c r="B745" s="748" t="s">
        <v>579</v>
      </c>
      <c r="C745" s="749" t="s">
        <v>603</v>
      </c>
      <c r="D745" s="750" t="s">
        <v>604</v>
      </c>
      <c r="E745" s="751">
        <v>50113001</v>
      </c>
      <c r="F745" s="750" t="s">
        <v>609</v>
      </c>
      <c r="G745" s="749" t="s">
        <v>610</v>
      </c>
      <c r="H745" s="749">
        <v>191217</v>
      </c>
      <c r="I745" s="749">
        <v>91217</v>
      </c>
      <c r="J745" s="749" t="s">
        <v>1449</v>
      </c>
      <c r="K745" s="749" t="s">
        <v>1450</v>
      </c>
      <c r="L745" s="752">
        <v>80.73</v>
      </c>
      <c r="M745" s="752">
        <v>1</v>
      </c>
      <c r="N745" s="753">
        <v>80.73</v>
      </c>
    </row>
    <row r="746" spans="1:14" ht="14.45" customHeight="1" x14ac:dyDescent="0.2">
      <c r="A746" s="747" t="s">
        <v>578</v>
      </c>
      <c r="B746" s="748" t="s">
        <v>579</v>
      </c>
      <c r="C746" s="749" t="s">
        <v>603</v>
      </c>
      <c r="D746" s="750" t="s">
        <v>604</v>
      </c>
      <c r="E746" s="751">
        <v>50113001</v>
      </c>
      <c r="F746" s="750" t="s">
        <v>609</v>
      </c>
      <c r="G746" s="749" t="s">
        <v>617</v>
      </c>
      <c r="H746" s="749">
        <v>158380</v>
      </c>
      <c r="I746" s="749">
        <v>58380</v>
      </c>
      <c r="J746" s="749" t="s">
        <v>1451</v>
      </c>
      <c r="K746" s="749" t="s">
        <v>1452</v>
      </c>
      <c r="L746" s="752">
        <v>81.14</v>
      </c>
      <c r="M746" s="752">
        <v>15</v>
      </c>
      <c r="N746" s="753">
        <v>1217.0999999999999</v>
      </c>
    </row>
    <row r="747" spans="1:14" ht="14.45" customHeight="1" x14ac:dyDescent="0.2">
      <c r="A747" s="747" t="s">
        <v>578</v>
      </c>
      <c r="B747" s="748" t="s">
        <v>579</v>
      </c>
      <c r="C747" s="749" t="s">
        <v>603</v>
      </c>
      <c r="D747" s="750" t="s">
        <v>604</v>
      </c>
      <c r="E747" s="751">
        <v>50113001</v>
      </c>
      <c r="F747" s="750" t="s">
        <v>609</v>
      </c>
      <c r="G747" s="749" t="s">
        <v>610</v>
      </c>
      <c r="H747" s="749">
        <v>221884</v>
      </c>
      <c r="I747" s="749">
        <v>221884</v>
      </c>
      <c r="J747" s="749" t="s">
        <v>1453</v>
      </c>
      <c r="K747" s="749" t="s">
        <v>1454</v>
      </c>
      <c r="L747" s="752">
        <v>1980</v>
      </c>
      <c r="M747" s="752">
        <v>7</v>
      </c>
      <c r="N747" s="753">
        <v>13860</v>
      </c>
    </row>
    <row r="748" spans="1:14" ht="14.45" customHeight="1" x14ac:dyDescent="0.2">
      <c r="A748" s="747" t="s">
        <v>578</v>
      </c>
      <c r="B748" s="748" t="s">
        <v>579</v>
      </c>
      <c r="C748" s="749" t="s">
        <v>603</v>
      </c>
      <c r="D748" s="750" t="s">
        <v>604</v>
      </c>
      <c r="E748" s="751">
        <v>50113001</v>
      </c>
      <c r="F748" s="750" t="s">
        <v>609</v>
      </c>
      <c r="G748" s="749" t="s">
        <v>610</v>
      </c>
      <c r="H748" s="749">
        <v>184785</v>
      </c>
      <c r="I748" s="749">
        <v>84785</v>
      </c>
      <c r="J748" s="749" t="s">
        <v>1455</v>
      </c>
      <c r="K748" s="749" t="s">
        <v>1456</v>
      </c>
      <c r="L748" s="752">
        <v>192.96000000000004</v>
      </c>
      <c r="M748" s="752">
        <v>9</v>
      </c>
      <c r="N748" s="753">
        <v>1736.6400000000003</v>
      </c>
    </row>
    <row r="749" spans="1:14" ht="14.45" customHeight="1" x14ac:dyDescent="0.2">
      <c r="A749" s="747" t="s">
        <v>578</v>
      </c>
      <c r="B749" s="748" t="s">
        <v>579</v>
      </c>
      <c r="C749" s="749" t="s">
        <v>603</v>
      </c>
      <c r="D749" s="750" t="s">
        <v>604</v>
      </c>
      <c r="E749" s="751">
        <v>50113001</v>
      </c>
      <c r="F749" s="750" t="s">
        <v>609</v>
      </c>
      <c r="G749" s="749" t="s">
        <v>610</v>
      </c>
      <c r="H749" s="749">
        <v>848415</v>
      </c>
      <c r="I749" s="749">
        <v>500291</v>
      </c>
      <c r="J749" s="749" t="s">
        <v>1457</v>
      </c>
      <c r="K749" s="749" t="s">
        <v>1458</v>
      </c>
      <c r="L749" s="752">
        <v>1772.9300000000007</v>
      </c>
      <c r="M749" s="752">
        <v>1</v>
      </c>
      <c r="N749" s="753">
        <v>1772.9300000000007</v>
      </c>
    </row>
    <row r="750" spans="1:14" ht="14.45" customHeight="1" x14ac:dyDescent="0.2">
      <c r="A750" s="747" t="s">
        <v>578</v>
      </c>
      <c r="B750" s="748" t="s">
        <v>579</v>
      </c>
      <c r="C750" s="749" t="s">
        <v>603</v>
      </c>
      <c r="D750" s="750" t="s">
        <v>604</v>
      </c>
      <c r="E750" s="751">
        <v>50113001</v>
      </c>
      <c r="F750" s="750" t="s">
        <v>609</v>
      </c>
      <c r="G750" s="749" t="s">
        <v>610</v>
      </c>
      <c r="H750" s="749">
        <v>100643</v>
      </c>
      <c r="I750" s="749">
        <v>643</v>
      </c>
      <c r="J750" s="749" t="s">
        <v>1153</v>
      </c>
      <c r="K750" s="749" t="s">
        <v>1154</v>
      </c>
      <c r="L750" s="752">
        <v>63.640000000000008</v>
      </c>
      <c r="M750" s="752">
        <v>3</v>
      </c>
      <c r="N750" s="753">
        <v>190.92000000000002</v>
      </c>
    </row>
    <row r="751" spans="1:14" ht="14.45" customHeight="1" x14ac:dyDescent="0.2">
      <c r="A751" s="747" t="s">
        <v>578</v>
      </c>
      <c r="B751" s="748" t="s">
        <v>579</v>
      </c>
      <c r="C751" s="749" t="s">
        <v>603</v>
      </c>
      <c r="D751" s="750" t="s">
        <v>604</v>
      </c>
      <c r="E751" s="751">
        <v>50113001</v>
      </c>
      <c r="F751" s="750" t="s">
        <v>609</v>
      </c>
      <c r="G751" s="749" t="s">
        <v>610</v>
      </c>
      <c r="H751" s="749">
        <v>100641</v>
      </c>
      <c r="I751" s="749">
        <v>641</v>
      </c>
      <c r="J751" s="749" t="s">
        <v>1459</v>
      </c>
      <c r="K751" s="749" t="s">
        <v>1460</v>
      </c>
      <c r="L751" s="752">
        <v>31.239999999999991</v>
      </c>
      <c r="M751" s="752">
        <v>3</v>
      </c>
      <c r="N751" s="753">
        <v>93.71999999999997</v>
      </c>
    </row>
    <row r="752" spans="1:14" ht="14.45" customHeight="1" x14ac:dyDescent="0.2">
      <c r="A752" s="747" t="s">
        <v>578</v>
      </c>
      <c r="B752" s="748" t="s">
        <v>579</v>
      </c>
      <c r="C752" s="749" t="s">
        <v>603</v>
      </c>
      <c r="D752" s="750" t="s">
        <v>604</v>
      </c>
      <c r="E752" s="751">
        <v>50113001</v>
      </c>
      <c r="F752" s="750" t="s">
        <v>609</v>
      </c>
      <c r="G752" s="749" t="s">
        <v>610</v>
      </c>
      <c r="H752" s="749">
        <v>843996</v>
      </c>
      <c r="I752" s="749">
        <v>100191</v>
      </c>
      <c r="J752" s="749" t="s">
        <v>1461</v>
      </c>
      <c r="K752" s="749" t="s">
        <v>1462</v>
      </c>
      <c r="L752" s="752">
        <v>3652</v>
      </c>
      <c r="M752" s="752">
        <v>1</v>
      </c>
      <c r="N752" s="753">
        <v>3652</v>
      </c>
    </row>
    <row r="753" spans="1:14" ht="14.45" customHeight="1" x14ac:dyDescent="0.2">
      <c r="A753" s="747" t="s">
        <v>578</v>
      </c>
      <c r="B753" s="748" t="s">
        <v>579</v>
      </c>
      <c r="C753" s="749" t="s">
        <v>603</v>
      </c>
      <c r="D753" s="750" t="s">
        <v>604</v>
      </c>
      <c r="E753" s="751">
        <v>50113001</v>
      </c>
      <c r="F753" s="750" t="s">
        <v>609</v>
      </c>
      <c r="G753" s="749" t="s">
        <v>610</v>
      </c>
      <c r="H753" s="749">
        <v>158893</v>
      </c>
      <c r="I753" s="749">
        <v>58893</v>
      </c>
      <c r="J753" s="749" t="s">
        <v>1463</v>
      </c>
      <c r="K753" s="749" t="s">
        <v>1464</v>
      </c>
      <c r="L753" s="752">
        <v>159.46000000000004</v>
      </c>
      <c r="M753" s="752">
        <v>2</v>
      </c>
      <c r="N753" s="753">
        <v>318.92000000000007</v>
      </c>
    </row>
    <row r="754" spans="1:14" ht="14.45" customHeight="1" x14ac:dyDescent="0.2">
      <c r="A754" s="747" t="s">
        <v>578</v>
      </c>
      <c r="B754" s="748" t="s">
        <v>579</v>
      </c>
      <c r="C754" s="749" t="s">
        <v>603</v>
      </c>
      <c r="D754" s="750" t="s">
        <v>604</v>
      </c>
      <c r="E754" s="751">
        <v>50113001</v>
      </c>
      <c r="F754" s="750" t="s">
        <v>609</v>
      </c>
      <c r="G754" s="749" t="s">
        <v>610</v>
      </c>
      <c r="H754" s="749">
        <v>117926</v>
      </c>
      <c r="I754" s="749">
        <v>201609</v>
      </c>
      <c r="J754" s="749" t="s">
        <v>890</v>
      </c>
      <c r="K754" s="749" t="s">
        <v>891</v>
      </c>
      <c r="L754" s="752">
        <v>41.15</v>
      </c>
      <c r="M754" s="752">
        <v>12</v>
      </c>
      <c r="N754" s="753">
        <v>493.79999999999995</v>
      </c>
    </row>
    <row r="755" spans="1:14" ht="14.45" customHeight="1" x14ac:dyDescent="0.2">
      <c r="A755" s="747" t="s">
        <v>578</v>
      </c>
      <c r="B755" s="748" t="s">
        <v>579</v>
      </c>
      <c r="C755" s="749" t="s">
        <v>603</v>
      </c>
      <c r="D755" s="750" t="s">
        <v>604</v>
      </c>
      <c r="E755" s="751">
        <v>50113001</v>
      </c>
      <c r="F755" s="750" t="s">
        <v>609</v>
      </c>
      <c r="G755" s="749" t="s">
        <v>617</v>
      </c>
      <c r="H755" s="749">
        <v>233360</v>
      </c>
      <c r="I755" s="749">
        <v>233360</v>
      </c>
      <c r="J755" s="749" t="s">
        <v>894</v>
      </c>
      <c r="K755" s="749" t="s">
        <v>1465</v>
      </c>
      <c r="L755" s="752">
        <v>22.073333333333334</v>
      </c>
      <c r="M755" s="752">
        <v>6</v>
      </c>
      <c r="N755" s="753">
        <v>132.44</v>
      </c>
    </row>
    <row r="756" spans="1:14" ht="14.45" customHeight="1" x14ac:dyDescent="0.2">
      <c r="A756" s="747" t="s">
        <v>578</v>
      </c>
      <c r="B756" s="748" t="s">
        <v>579</v>
      </c>
      <c r="C756" s="749" t="s">
        <v>603</v>
      </c>
      <c r="D756" s="750" t="s">
        <v>604</v>
      </c>
      <c r="E756" s="751">
        <v>50113001</v>
      </c>
      <c r="F756" s="750" t="s">
        <v>609</v>
      </c>
      <c r="G756" s="749" t="s">
        <v>617</v>
      </c>
      <c r="H756" s="749">
        <v>233366</v>
      </c>
      <c r="I756" s="749">
        <v>233366</v>
      </c>
      <c r="J756" s="749" t="s">
        <v>894</v>
      </c>
      <c r="K756" s="749" t="s">
        <v>895</v>
      </c>
      <c r="L756" s="752">
        <v>45.576666666666661</v>
      </c>
      <c r="M756" s="752">
        <v>3</v>
      </c>
      <c r="N756" s="753">
        <v>136.72999999999999</v>
      </c>
    </row>
    <row r="757" spans="1:14" ht="14.45" customHeight="1" x14ac:dyDescent="0.2">
      <c r="A757" s="747" t="s">
        <v>578</v>
      </c>
      <c r="B757" s="748" t="s">
        <v>579</v>
      </c>
      <c r="C757" s="749" t="s">
        <v>603</v>
      </c>
      <c r="D757" s="750" t="s">
        <v>604</v>
      </c>
      <c r="E757" s="751">
        <v>50113001</v>
      </c>
      <c r="F757" s="750" t="s">
        <v>609</v>
      </c>
      <c r="G757" s="749" t="s">
        <v>580</v>
      </c>
      <c r="H757" s="749">
        <v>989453</v>
      </c>
      <c r="I757" s="749">
        <v>146899</v>
      </c>
      <c r="J757" s="749" t="s">
        <v>894</v>
      </c>
      <c r="K757" s="749" t="s">
        <v>895</v>
      </c>
      <c r="L757" s="752">
        <v>45.994285714285709</v>
      </c>
      <c r="M757" s="752">
        <v>7</v>
      </c>
      <c r="N757" s="753">
        <v>321.95999999999998</v>
      </c>
    </row>
    <row r="758" spans="1:14" ht="14.45" customHeight="1" x14ac:dyDescent="0.2">
      <c r="A758" s="747" t="s">
        <v>578</v>
      </c>
      <c r="B758" s="748" t="s">
        <v>579</v>
      </c>
      <c r="C758" s="749" t="s">
        <v>603</v>
      </c>
      <c r="D758" s="750" t="s">
        <v>604</v>
      </c>
      <c r="E758" s="751">
        <v>50113001</v>
      </c>
      <c r="F758" s="750" t="s">
        <v>609</v>
      </c>
      <c r="G758" s="749" t="s">
        <v>617</v>
      </c>
      <c r="H758" s="749">
        <v>149483</v>
      </c>
      <c r="I758" s="749">
        <v>149483</v>
      </c>
      <c r="J758" s="749" t="s">
        <v>1157</v>
      </c>
      <c r="K758" s="749" t="s">
        <v>1158</v>
      </c>
      <c r="L758" s="752">
        <v>139.13</v>
      </c>
      <c r="M758" s="752">
        <v>1</v>
      </c>
      <c r="N758" s="753">
        <v>139.13</v>
      </c>
    </row>
    <row r="759" spans="1:14" ht="14.45" customHeight="1" x14ac:dyDescent="0.2">
      <c r="A759" s="747" t="s">
        <v>578</v>
      </c>
      <c r="B759" s="748" t="s">
        <v>579</v>
      </c>
      <c r="C759" s="749" t="s">
        <v>603</v>
      </c>
      <c r="D759" s="750" t="s">
        <v>604</v>
      </c>
      <c r="E759" s="751">
        <v>50113001</v>
      </c>
      <c r="F759" s="750" t="s">
        <v>609</v>
      </c>
      <c r="G759" s="749" t="s">
        <v>617</v>
      </c>
      <c r="H759" s="749">
        <v>849578</v>
      </c>
      <c r="I759" s="749">
        <v>149480</v>
      </c>
      <c r="J759" s="749" t="s">
        <v>1157</v>
      </c>
      <c r="K759" s="749" t="s">
        <v>1466</v>
      </c>
      <c r="L759" s="752">
        <v>69.55</v>
      </c>
      <c r="M759" s="752">
        <v>2</v>
      </c>
      <c r="N759" s="753">
        <v>139.1</v>
      </c>
    </row>
    <row r="760" spans="1:14" ht="14.45" customHeight="1" x14ac:dyDescent="0.2">
      <c r="A760" s="747" t="s">
        <v>578</v>
      </c>
      <c r="B760" s="748" t="s">
        <v>579</v>
      </c>
      <c r="C760" s="749" t="s">
        <v>603</v>
      </c>
      <c r="D760" s="750" t="s">
        <v>604</v>
      </c>
      <c r="E760" s="751">
        <v>50113002</v>
      </c>
      <c r="F760" s="750" t="s">
        <v>1467</v>
      </c>
      <c r="G760" s="749" t="s">
        <v>610</v>
      </c>
      <c r="H760" s="749">
        <v>195641</v>
      </c>
      <c r="I760" s="749">
        <v>95641</v>
      </c>
      <c r="J760" s="749" t="s">
        <v>1468</v>
      </c>
      <c r="K760" s="749" t="s">
        <v>1469</v>
      </c>
      <c r="L760" s="752">
        <v>4107.5800000000008</v>
      </c>
      <c r="M760" s="752">
        <v>3</v>
      </c>
      <c r="N760" s="753">
        <v>12322.740000000002</v>
      </c>
    </row>
    <row r="761" spans="1:14" ht="14.45" customHeight="1" x14ac:dyDescent="0.2">
      <c r="A761" s="747" t="s">
        <v>578</v>
      </c>
      <c r="B761" s="748" t="s">
        <v>579</v>
      </c>
      <c r="C761" s="749" t="s">
        <v>603</v>
      </c>
      <c r="D761" s="750" t="s">
        <v>604</v>
      </c>
      <c r="E761" s="751">
        <v>50113002</v>
      </c>
      <c r="F761" s="750" t="s">
        <v>1467</v>
      </c>
      <c r="G761" s="749" t="s">
        <v>610</v>
      </c>
      <c r="H761" s="749">
        <v>206879</v>
      </c>
      <c r="I761" s="749">
        <v>206879</v>
      </c>
      <c r="J761" s="749" t="s">
        <v>1470</v>
      </c>
      <c r="K761" s="749" t="s">
        <v>1471</v>
      </c>
      <c r="L761" s="752">
        <v>3853.78</v>
      </c>
      <c r="M761" s="752">
        <v>1</v>
      </c>
      <c r="N761" s="753">
        <v>3853.78</v>
      </c>
    </row>
    <row r="762" spans="1:14" ht="14.45" customHeight="1" x14ac:dyDescent="0.2">
      <c r="A762" s="747" t="s">
        <v>578</v>
      </c>
      <c r="B762" s="748" t="s">
        <v>579</v>
      </c>
      <c r="C762" s="749" t="s">
        <v>603</v>
      </c>
      <c r="D762" s="750" t="s">
        <v>604</v>
      </c>
      <c r="E762" s="751">
        <v>50113002</v>
      </c>
      <c r="F762" s="750" t="s">
        <v>1467</v>
      </c>
      <c r="G762" s="749" t="s">
        <v>610</v>
      </c>
      <c r="H762" s="749">
        <v>206880</v>
      </c>
      <c r="I762" s="749">
        <v>206880</v>
      </c>
      <c r="J762" s="749" t="s">
        <v>1470</v>
      </c>
      <c r="K762" s="749" t="s">
        <v>1469</v>
      </c>
      <c r="L762" s="752">
        <v>4107.58</v>
      </c>
      <c r="M762" s="752">
        <v>2</v>
      </c>
      <c r="N762" s="753">
        <v>8215.16</v>
      </c>
    </row>
    <row r="763" spans="1:14" ht="14.45" customHeight="1" x14ac:dyDescent="0.2">
      <c r="A763" s="747" t="s">
        <v>578</v>
      </c>
      <c r="B763" s="748" t="s">
        <v>579</v>
      </c>
      <c r="C763" s="749" t="s">
        <v>603</v>
      </c>
      <c r="D763" s="750" t="s">
        <v>604</v>
      </c>
      <c r="E763" s="751">
        <v>50113002</v>
      </c>
      <c r="F763" s="750" t="s">
        <v>1467</v>
      </c>
      <c r="G763" s="749" t="s">
        <v>610</v>
      </c>
      <c r="H763" s="749">
        <v>195637</v>
      </c>
      <c r="I763" s="749">
        <v>95637</v>
      </c>
      <c r="J763" s="749" t="s">
        <v>1472</v>
      </c>
      <c r="K763" s="749" t="s">
        <v>1471</v>
      </c>
      <c r="L763" s="752">
        <v>3931.4</v>
      </c>
      <c r="M763" s="752">
        <v>-0.8</v>
      </c>
      <c r="N763" s="753">
        <v>-3145.1200000000003</v>
      </c>
    </row>
    <row r="764" spans="1:14" ht="14.45" customHeight="1" x14ac:dyDescent="0.2">
      <c r="A764" s="747" t="s">
        <v>578</v>
      </c>
      <c r="B764" s="748" t="s">
        <v>579</v>
      </c>
      <c r="C764" s="749" t="s">
        <v>603</v>
      </c>
      <c r="D764" s="750" t="s">
        <v>604</v>
      </c>
      <c r="E764" s="751">
        <v>50113002</v>
      </c>
      <c r="F764" s="750" t="s">
        <v>1467</v>
      </c>
      <c r="G764" s="749" t="s">
        <v>610</v>
      </c>
      <c r="H764" s="749">
        <v>206871</v>
      </c>
      <c r="I764" s="749">
        <v>206871</v>
      </c>
      <c r="J764" s="749" t="s">
        <v>1473</v>
      </c>
      <c r="K764" s="749" t="s">
        <v>1471</v>
      </c>
      <c r="L764" s="752">
        <v>4044.13</v>
      </c>
      <c r="M764" s="752">
        <v>5</v>
      </c>
      <c r="N764" s="753">
        <v>20220.650000000001</v>
      </c>
    </row>
    <row r="765" spans="1:14" ht="14.45" customHeight="1" x14ac:dyDescent="0.2">
      <c r="A765" s="747" t="s">
        <v>578</v>
      </c>
      <c r="B765" s="748" t="s">
        <v>579</v>
      </c>
      <c r="C765" s="749" t="s">
        <v>603</v>
      </c>
      <c r="D765" s="750" t="s">
        <v>604</v>
      </c>
      <c r="E765" s="751">
        <v>50113002</v>
      </c>
      <c r="F765" s="750" t="s">
        <v>1467</v>
      </c>
      <c r="G765" s="749" t="s">
        <v>610</v>
      </c>
      <c r="H765" s="749">
        <v>397303</v>
      </c>
      <c r="I765" s="749">
        <v>152193</v>
      </c>
      <c r="J765" s="749" t="s">
        <v>1474</v>
      </c>
      <c r="K765" s="749" t="s">
        <v>1475</v>
      </c>
      <c r="L765" s="752">
        <v>2493.6999999999998</v>
      </c>
      <c r="M765" s="752">
        <v>-1</v>
      </c>
      <c r="N765" s="753">
        <v>-2493.6999999999998</v>
      </c>
    </row>
    <row r="766" spans="1:14" ht="14.45" customHeight="1" x14ac:dyDescent="0.2">
      <c r="A766" s="747" t="s">
        <v>578</v>
      </c>
      <c r="B766" s="748" t="s">
        <v>579</v>
      </c>
      <c r="C766" s="749" t="s">
        <v>603</v>
      </c>
      <c r="D766" s="750" t="s">
        <v>604</v>
      </c>
      <c r="E766" s="751">
        <v>50113002</v>
      </c>
      <c r="F766" s="750" t="s">
        <v>1467</v>
      </c>
      <c r="G766" s="749" t="s">
        <v>610</v>
      </c>
      <c r="H766" s="749">
        <v>152195</v>
      </c>
      <c r="I766" s="749">
        <v>152195</v>
      </c>
      <c r="J766" s="749" t="s">
        <v>1474</v>
      </c>
      <c r="K766" s="749" t="s">
        <v>1471</v>
      </c>
      <c r="L766" s="752">
        <v>4350.01</v>
      </c>
      <c r="M766" s="752">
        <v>1</v>
      </c>
      <c r="N766" s="753">
        <v>4350.01</v>
      </c>
    </row>
    <row r="767" spans="1:14" ht="14.45" customHeight="1" x14ac:dyDescent="0.2">
      <c r="A767" s="747" t="s">
        <v>578</v>
      </c>
      <c r="B767" s="748" t="s">
        <v>579</v>
      </c>
      <c r="C767" s="749" t="s">
        <v>603</v>
      </c>
      <c r="D767" s="750" t="s">
        <v>604</v>
      </c>
      <c r="E767" s="751">
        <v>50113002</v>
      </c>
      <c r="F767" s="750" t="s">
        <v>1467</v>
      </c>
      <c r="G767" s="749" t="s">
        <v>610</v>
      </c>
      <c r="H767" s="749">
        <v>152196</v>
      </c>
      <c r="I767" s="749">
        <v>152196</v>
      </c>
      <c r="J767" s="749" t="s">
        <v>1474</v>
      </c>
      <c r="K767" s="749" t="s">
        <v>1469</v>
      </c>
      <c r="L767" s="752">
        <v>5286.5999999999995</v>
      </c>
      <c r="M767" s="752">
        <v>-0.8</v>
      </c>
      <c r="N767" s="753">
        <v>-4229.28</v>
      </c>
    </row>
    <row r="768" spans="1:14" ht="14.45" customHeight="1" x14ac:dyDescent="0.2">
      <c r="A768" s="747" t="s">
        <v>578</v>
      </c>
      <c r="B768" s="748" t="s">
        <v>579</v>
      </c>
      <c r="C768" s="749" t="s">
        <v>603</v>
      </c>
      <c r="D768" s="750" t="s">
        <v>604</v>
      </c>
      <c r="E768" s="751">
        <v>50113002</v>
      </c>
      <c r="F768" s="750" t="s">
        <v>1467</v>
      </c>
      <c r="G768" s="749" t="s">
        <v>610</v>
      </c>
      <c r="H768" s="749">
        <v>213104</v>
      </c>
      <c r="I768" s="749">
        <v>213104</v>
      </c>
      <c r="J768" s="749" t="s">
        <v>1476</v>
      </c>
      <c r="K768" s="749" t="s">
        <v>1471</v>
      </c>
      <c r="L768" s="752">
        <v>4350.0100000000011</v>
      </c>
      <c r="M768" s="752">
        <v>9</v>
      </c>
      <c r="N768" s="753">
        <v>39150.090000000011</v>
      </c>
    </row>
    <row r="769" spans="1:14" ht="14.45" customHeight="1" x14ac:dyDescent="0.2">
      <c r="A769" s="747" t="s">
        <v>578</v>
      </c>
      <c r="B769" s="748" t="s">
        <v>579</v>
      </c>
      <c r="C769" s="749" t="s">
        <v>603</v>
      </c>
      <c r="D769" s="750" t="s">
        <v>604</v>
      </c>
      <c r="E769" s="751">
        <v>50113002</v>
      </c>
      <c r="F769" s="750" t="s">
        <v>1467</v>
      </c>
      <c r="G769" s="749" t="s">
        <v>610</v>
      </c>
      <c r="H769" s="749">
        <v>211911</v>
      </c>
      <c r="I769" s="749">
        <v>211911</v>
      </c>
      <c r="J769" s="749" t="s">
        <v>1477</v>
      </c>
      <c r="K769" s="749" t="s">
        <v>1471</v>
      </c>
      <c r="L769" s="752">
        <v>4953.96</v>
      </c>
      <c r="M769" s="752">
        <v>2</v>
      </c>
      <c r="N769" s="753">
        <v>9907.92</v>
      </c>
    </row>
    <row r="770" spans="1:14" ht="14.45" customHeight="1" x14ac:dyDescent="0.2">
      <c r="A770" s="747" t="s">
        <v>578</v>
      </c>
      <c r="B770" s="748" t="s">
        <v>579</v>
      </c>
      <c r="C770" s="749" t="s">
        <v>603</v>
      </c>
      <c r="D770" s="750" t="s">
        <v>604</v>
      </c>
      <c r="E770" s="751">
        <v>50113002</v>
      </c>
      <c r="F770" s="750" t="s">
        <v>1467</v>
      </c>
      <c r="G770" s="749" t="s">
        <v>610</v>
      </c>
      <c r="H770" s="749">
        <v>103414</v>
      </c>
      <c r="I770" s="749">
        <v>3414</v>
      </c>
      <c r="J770" s="749" t="s">
        <v>1478</v>
      </c>
      <c r="K770" s="749" t="s">
        <v>1479</v>
      </c>
      <c r="L770" s="752">
        <v>2513.7399999999998</v>
      </c>
      <c r="M770" s="752">
        <v>4</v>
      </c>
      <c r="N770" s="753">
        <v>10054.959999999999</v>
      </c>
    </row>
    <row r="771" spans="1:14" ht="14.45" customHeight="1" x14ac:dyDescent="0.2">
      <c r="A771" s="747" t="s">
        <v>578</v>
      </c>
      <c r="B771" s="748" t="s">
        <v>579</v>
      </c>
      <c r="C771" s="749" t="s">
        <v>603</v>
      </c>
      <c r="D771" s="750" t="s">
        <v>604</v>
      </c>
      <c r="E771" s="751">
        <v>50113002</v>
      </c>
      <c r="F771" s="750" t="s">
        <v>1467</v>
      </c>
      <c r="G771" s="749" t="s">
        <v>610</v>
      </c>
      <c r="H771" s="749">
        <v>394774</v>
      </c>
      <c r="I771" s="749">
        <v>157118</v>
      </c>
      <c r="J771" s="749" t="s">
        <v>1480</v>
      </c>
      <c r="K771" s="749" t="s">
        <v>1481</v>
      </c>
      <c r="L771" s="752">
        <v>3740</v>
      </c>
      <c r="M771" s="752">
        <v>1</v>
      </c>
      <c r="N771" s="753">
        <v>3740</v>
      </c>
    </row>
    <row r="772" spans="1:14" ht="14.45" customHeight="1" x14ac:dyDescent="0.2">
      <c r="A772" s="747" t="s">
        <v>578</v>
      </c>
      <c r="B772" s="748" t="s">
        <v>579</v>
      </c>
      <c r="C772" s="749" t="s">
        <v>603</v>
      </c>
      <c r="D772" s="750" t="s">
        <v>604</v>
      </c>
      <c r="E772" s="751">
        <v>50113006</v>
      </c>
      <c r="F772" s="750" t="s">
        <v>1482</v>
      </c>
      <c r="G772" s="749" t="s">
        <v>617</v>
      </c>
      <c r="H772" s="749">
        <v>133339</v>
      </c>
      <c r="I772" s="749">
        <v>33339</v>
      </c>
      <c r="J772" s="749" t="s">
        <v>1483</v>
      </c>
      <c r="K772" s="749" t="s">
        <v>1484</v>
      </c>
      <c r="L772" s="752">
        <v>40.920000000000009</v>
      </c>
      <c r="M772" s="752">
        <v>2</v>
      </c>
      <c r="N772" s="753">
        <v>81.840000000000018</v>
      </c>
    </row>
    <row r="773" spans="1:14" ht="14.45" customHeight="1" x14ac:dyDescent="0.2">
      <c r="A773" s="747" t="s">
        <v>578</v>
      </c>
      <c r="B773" s="748" t="s">
        <v>579</v>
      </c>
      <c r="C773" s="749" t="s">
        <v>603</v>
      </c>
      <c r="D773" s="750" t="s">
        <v>604</v>
      </c>
      <c r="E773" s="751">
        <v>50113006</v>
      </c>
      <c r="F773" s="750" t="s">
        <v>1482</v>
      </c>
      <c r="G773" s="749" t="s">
        <v>617</v>
      </c>
      <c r="H773" s="749">
        <v>133340</v>
      </c>
      <c r="I773" s="749">
        <v>33340</v>
      </c>
      <c r="J773" s="749" t="s">
        <v>1485</v>
      </c>
      <c r="K773" s="749" t="s">
        <v>1484</v>
      </c>
      <c r="L773" s="752">
        <v>40.919999999999995</v>
      </c>
      <c r="M773" s="752">
        <v>2</v>
      </c>
      <c r="N773" s="753">
        <v>81.839999999999989</v>
      </c>
    </row>
    <row r="774" spans="1:14" ht="14.45" customHeight="1" x14ac:dyDescent="0.2">
      <c r="A774" s="747" t="s">
        <v>578</v>
      </c>
      <c r="B774" s="748" t="s">
        <v>579</v>
      </c>
      <c r="C774" s="749" t="s">
        <v>603</v>
      </c>
      <c r="D774" s="750" t="s">
        <v>604</v>
      </c>
      <c r="E774" s="751">
        <v>50113006</v>
      </c>
      <c r="F774" s="750" t="s">
        <v>1482</v>
      </c>
      <c r="G774" s="749" t="s">
        <v>580</v>
      </c>
      <c r="H774" s="749">
        <v>217075</v>
      </c>
      <c r="I774" s="749">
        <v>217075</v>
      </c>
      <c r="J774" s="749" t="s">
        <v>1486</v>
      </c>
      <c r="K774" s="749" t="s">
        <v>1277</v>
      </c>
      <c r="L774" s="752">
        <v>161.74</v>
      </c>
      <c r="M774" s="752">
        <v>4</v>
      </c>
      <c r="N774" s="753">
        <v>646.96</v>
      </c>
    </row>
    <row r="775" spans="1:14" ht="14.45" customHeight="1" x14ac:dyDescent="0.2">
      <c r="A775" s="747" t="s">
        <v>578</v>
      </c>
      <c r="B775" s="748" t="s">
        <v>579</v>
      </c>
      <c r="C775" s="749" t="s">
        <v>603</v>
      </c>
      <c r="D775" s="750" t="s">
        <v>604</v>
      </c>
      <c r="E775" s="751">
        <v>50113006</v>
      </c>
      <c r="F775" s="750" t="s">
        <v>1482</v>
      </c>
      <c r="G775" s="749" t="s">
        <v>580</v>
      </c>
      <c r="H775" s="749">
        <v>217076</v>
      </c>
      <c r="I775" s="749">
        <v>217076</v>
      </c>
      <c r="J775" s="749" t="s">
        <v>1487</v>
      </c>
      <c r="K775" s="749" t="s">
        <v>1277</v>
      </c>
      <c r="L775" s="752">
        <v>161.70999999999998</v>
      </c>
      <c r="M775" s="752">
        <v>14</v>
      </c>
      <c r="N775" s="753">
        <v>2263.9399999999996</v>
      </c>
    </row>
    <row r="776" spans="1:14" ht="14.45" customHeight="1" x14ac:dyDescent="0.2">
      <c r="A776" s="747" t="s">
        <v>578</v>
      </c>
      <c r="B776" s="748" t="s">
        <v>579</v>
      </c>
      <c r="C776" s="749" t="s">
        <v>603</v>
      </c>
      <c r="D776" s="750" t="s">
        <v>604</v>
      </c>
      <c r="E776" s="751">
        <v>50113006</v>
      </c>
      <c r="F776" s="750" t="s">
        <v>1482</v>
      </c>
      <c r="G776" s="749" t="s">
        <v>610</v>
      </c>
      <c r="H776" s="749">
        <v>217190</v>
      </c>
      <c r="I776" s="749">
        <v>217190</v>
      </c>
      <c r="J776" s="749" t="s">
        <v>1488</v>
      </c>
      <c r="K776" s="749" t="s">
        <v>1489</v>
      </c>
      <c r="L776" s="752">
        <v>92.559999999999988</v>
      </c>
      <c r="M776" s="752">
        <v>1</v>
      </c>
      <c r="N776" s="753">
        <v>92.559999999999988</v>
      </c>
    </row>
    <row r="777" spans="1:14" ht="14.45" customHeight="1" x14ac:dyDescent="0.2">
      <c r="A777" s="747" t="s">
        <v>578</v>
      </c>
      <c r="B777" s="748" t="s">
        <v>579</v>
      </c>
      <c r="C777" s="749" t="s">
        <v>603</v>
      </c>
      <c r="D777" s="750" t="s">
        <v>604</v>
      </c>
      <c r="E777" s="751">
        <v>50113006</v>
      </c>
      <c r="F777" s="750" t="s">
        <v>1482</v>
      </c>
      <c r="G777" s="749" t="s">
        <v>610</v>
      </c>
      <c r="H777" s="749">
        <v>217077</v>
      </c>
      <c r="I777" s="749">
        <v>217077</v>
      </c>
      <c r="J777" s="749" t="s">
        <v>1490</v>
      </c>
      <c r="K777" s="749" t="s">
        <v>1277</v>
      </c>
      <c r="L777" s="752">
        <v>161.6875</v>
      </c>
      <c r="M777" s="752">
        <v>8</v>
      </c>
      <c r="N777" s="753">
        <v>1293.5</v>
      </c>
    </row>
    <row r="778" spans="1:14" ht="14.45" customHeight="1" x14ac:dyDescent="0.2">
      <c r="A778" s="747" t="s">
        <v>578</v>
      </c>
      <c r="B778" s="748" t="s">
        <v>579</v>
      </c>
      <c r="C778" s="749" t="s">
        <v>603</v>
      </c>
      <c r="D778" s="750" t="s">
        <v>604</v>
      </c>
      <c r="E778" s="751">
        <v>50113006</v>
      </c>
      <c r="F778" s="750" t="s">
        <v>1482</v>
      </c>
      <c r="G778" s="749" t="s">
        <v>610</v>
      </c>
      <c r="H778" s="749">
        <v>33516</v>
      </c>
      <c r="I778" s="749">
        <v>33516</v>
      </c>
      <c r="J778" s="749" t="s">
        <v>1491</v>
      </c>
      <c r="K778" s="749" t="s">
        <v>1492</v>
      </c>
      <c r="L778" s="752">
        <v>30.459999999999997</v>
      </c>
      <c r="M778" s="752">
        <v>8</v>
      </c>
      <c r="N778" s="753">
        <v>243.67999999999998</v>
      </c>
    </row>
    <row r="779" spans="1:14" ht="14.45" customHeight="1" x14ac:dyDescent="0.2">
      <c r="A779" s="747" t="s">
        <v>578</v>
      </c>
      <c r="B779" s="748" t="s">
        <v>579</v>
      </c>
      <c r="C779" s="749" t="s">
        <v>603</v>
      </c>
      <c r="D779" s="750" t="s">
        <v>604</v>
      </c>
      <c r="E779" s="751">
        <v>50113006</v>
      </c>
      <c r="F779" s="750" t="s">
        <v>1482</v>
      </c>
      <c r="G779" s="749" t="s">
        <v>610</v>
      </c>
      <c r="H779" s="749">
        <v>33601</v>
      </c>
      <c r="I779" s="749">
        <v>33601</v>
      </c>
      <c r="J779" s="749" t="s">
        <v>1493</v>
      </c>
      <c r="K779" s="749" t="s">
        <v>1489</v>
      </c>
      <c r="L779" s="752">
        <v>87.964347826086964</v>
      </c>
      <c r="M779" s="752">
        <v>184</v>
      </c>
      <c r="N779" s="753">
        <v>16185.44</v>
      </c>
    </row>
    <row r="780" spans="1:14" ht="14.45" customHeight="1" x14ac:dyDescent="0.2">
      <c r="A780" s="747" t="s">
        <v>578</v>
      </c>
      <c r="B780" s="748" t="s">
        <v>579</v>
      </c>
      <c r="C780" s="749" t="s">
        <v>603</v>
      </c>
      <c r="D780" s="750" t="s">
        <v>604</v>
      </c>
      <c r="E780" s="751">
        <v>50113006</v>
      </c>
      <c r="F780" s="750" t="s">
        <v>1482</v>
      </c>
      <c r="G780" s="749" t="s">
        <v>610</v>
      </c>
      <c r="H780" s="749">
        <v>990223</v>
      </c>
      <c r="I780" s="749">
        <v>0</v>
      </c>
      <c r="J780" s="749" t="s">
        <v>1494</v>
      </c>
      <c r="K780" s="749" t="s">
        <v>580</v>
      </c>
      <c r="L780" s="752">
        <v>149.79</v>
      </c>
      <c r="M780" s="752">
        <v>48</v>
      </c>
      <c r="N780" s="753">
        <v>7189.92</v>
      </c>
    </row>
    <row r="781" spans="1:14" ht="14.45" customHeight="1" x14ac:dyDescent="0.2">
      <c r="A781" s="747" t="s">
        <v>578</v>
      </c>
      <c r="B781" s="748" t="s">
        <v>579</v>
      </c>
      <c r="C781" s="749" t="s">
        <v>603</v>
      </c>
      <c r="D781" s="750" t="s">
        <v>604</v>
      </c>
      <c r="E781" s="751">
        <v>50113006</v>
      </c>
      <c r="F781" s="750" t="s">
        <v>1482</v>
      </c>
      <c r="G781" s="749" t="s">
        <v>617</v>
      </c>
      <c r="H781" s="749">
        <v>217112</v>
      </c>
      <c r="I781" s="749">
        <v>217112</v>
      </c>
      <c r="J781" s="749" t="s">
        <v>1495</v>
      </c>
      <c r="K781" s="749" t="s">
        <v>1496</v>
      </c>
      <c r="L781" s="752">
        <v>166.88</v>
      </c>
      <c r="M781" s="752">
        <v>1</v>
      </c>
      <c r="N781" s="753">
        <v>166.88</v>
      </c>
    </row>
    <row r="782" spans="1:14" ht="14.45" customHeight="1" x14ac:dyDescent="0.2">
      <c r="A782" s="747" t="s">
        <v>578</v>
      </c>
      <c r="B782" s="748" t="s">
        <v>579</v>
      </c>
      <c r="C782" s="749" t="s">
        <v>603</v>
      </c>
      <c r="D782" s="750" t="s">
        <v>604</v>
      </c>
      <c r="E782" s="751">
        <v>50113006</v>
      </c>
      <c r="F782" s="750" t="s">
        <v>1482</v>
      </c>
      <c r="G782" s="749" t="s">
        <v>610</v>
      </c>
      <c r="H782" s="749">
        <v>33451</v>
      </c>
      <c r="I782" s="749">
        <v>33451</v>
      </c>
      <c r="J782" s="749" t="s">
        <v>1497</v>
      </c>
      <c r="K782" s="749" t="s">
        <v>1489</v>
      </c>
      <c r="L782" s="752">
        <v>64.45999999999998</v>
      </c>
      <c r="M782" s="752">
        <v>20</v>
      </c>
      <c r="N782" s="753">
        <v>1289.1999999999996</v>
      </c>
    </row>
    <row r="783" spans="1:14" ht="14.45" customHeight="1" x14ac:dyDescent="0.2">
      <c r="A783" s="747" t="s">
        <v>578</v>
      </c>
      <c r="B783" s="748" t="s">
        <v>579</v>
      </c>
      <c r="C783" s="749" t="s">
        <v>603</v>
      </c>
      <c r="D783" s="750" t="s">
        <v>604</v>
      </c>
      <c r="E783" s="751">
        <v>50113006</v>
      </c>
      <c r="F783" s="750" t="s">
        <v>1482</v>
      </c>
      <c r="G783" s="749" t="s">
        <v>610</v>
      </c>
      <c r="H783" s="749">
        <v>153980</v>
      </c>
      <c r="I783" s="749">
        <v>153980</v>
      </c>
      <c r="J783" s="749" t="s">
        <v>1498</v>
      </c>
      <c r="K783" s="749" t="s">
        <v>1489</v>
      </c>
      <c r="L783" s="752">
        <v>293.59142857142854</v>
      </c>
      <c r="M783" s="752">
        <v>84</v>
      </c>
      <c r="N783" s="753">
        <v>24661.679999999997</v>
      </c>
    </row>
    <row r="784" spans="1:14" ht="14.45" customHeight="1" x14ac:dyDescent="0.2">
      <c r="A784" s="747" t="s">
        <v>578</v>
      </c>
      <c r="B784" s="748" t="s">
        <v>579</v>
      </c>
      <c r="C784" s="749" t="s">
        <v>603</v>
      </c>
      <c r="D784" s="750" t="s">
        <v>604</v>
      </c>
      <c r="E784" s="751">
        <v>50113006</v>
      </c>
      <c r="F784" s="750" t="s">
        <v>1482</v>
      </c>
      <c r="G784" s="749" t="s">
        <v>610</v>
      </c>
      <c r="H784" s="749">
        <v>33525</v>
      </c>
      <c r="I784" s="749">
        <v>33525</v>
      </c>
      <c r="J784" s="749" t="s">
        <v>1499</v>
      </c>
      <c r="K784" s="749" t="s">
        <v>1489</v>
      </c>
      <c r="L784" s="752">
        <v>94.817343750000006</v>
      </c>
      <c r="M784" s="752">
        <v>192</v>
      </c>
      <c r="N784" s="753">
        <v>18204.93</v>
      </c>
    </row>
    <row r="785" spans="1:14" ht="14.45" customHeight="1" x14ac:dyDescent="0.2">
      <c r="A785" s="747" t="s">
        <v>578</v>
      </c>
      <c r="B785" s="748" t="s">
        <v>579</v>
      </c>
      <c r="C785" s="749" t="s">
        <v>603</v>
      </c>
      <c r="D785" s="750" t="s">
        <v>604</v>
      </c>
      <c r="E785" s="751">
        <v>50113008</v>
      </c>
      <c r="F785" s="750" t="s">
        <v>896</v>
      </c>
      <c r="G785" s="749"/>
      <c r="H785" s="749"/>
      <c r="I785" s="749">
        <v>62465</v>
      </c>
      <c r="J785" s="749" t="s">
        <v>897</v>
      </c>
      <c r="K785" s="749" t="s">
        <v>1500</v>
      </c>
      <c r="L785" s="752">
        <v>17457.19921875</v>
      </c>
      <c r="M785" s="752">
        <v>2</v>
      </c>
      <c r="N785" s="753">
        <v>34914.3984375</v>
      </c>
    </row>
    <row r="786" spans="1:14" ht="14.45" customHeight="1" x14ac:dyDescent="0.2">
      <c r="A786" s="747" t="s">
        <v>578</v>
      </c>
      <c r="B786" s="748" t="s">
        <v>579</v>
      </c>
      <c r="C786" s="749" t="s">
        <v>603</v>
      </c>
      <c r="D786" s="750" t="s">
        <v>604</v>
      </c>
      <c r="E786" s="751">
        <v>50113008</v>
      </c>
      <c r="F786" s="750" t="s">
        <v>896</v>
      </c>
      <c r="G786" s="749"/>
      <c r="H786" s="749"/>
      <c r="I786" s="749">
        <v>62464</v>
      </c>
      <c r="J786" s="749" t="s">
        <v>897</v>
      </c>
      <c r="K786" s="749" t="s">
        <v>898</v>
      </c>
      <c r="L786" s="752">
        <v>9157.759765625</v>
      </c>
      <c r="M786" s="752">
        <v>2</v>
      </c>
      <c r="N786" s="753">
        <v>18315.51953125</v>
      </c>
    </row>
    <row r="787" spans="1:14" ht="14.45" customHeight="1" x14ac:dyDescent="0.2">
      <c r="A787" s="747" t="s">
        <v>578</v>
      </c>
      <c r="B787" s="748" t="s">
        <v>579</v>
      </c>
      <c r="C787" s="749" t="s">
        <v>603</v>
      </c>
      <c r="D787" s="750" t="s">
        <v>604</v>
      </c>
      <c r="E787" s="751">
        <v>50113008</v>
      </c>
      <c r="F787" s="750" t="s">
        <v>896</v>
      </c>
      <c r="G787" s="749"/>
      <c r="H787" s="749"/>
      <c r="I787" s="749">
        <v>230687</v>
      </c>
      <c r="J787" s="749" t="s">
        <v>899</v>
      </c>
      <c r="K787" s="749" t="s">
        <v>900</v>
      </c>
      <c r="L787" s="752">
        <v>4305.3999445408954</v>
      </c>
      <c r="M787" s="752">
        <v>81</v>
      </c>
      <c r="N787" s="753">
        <v>348737.3955078125</v>
      </c>
    </row>
    <row r="788" spans="1:14" ht="14.45" customHeight="1" x14ac:dyDescent="0.2">
      <c r="A788" s="747" t="s">
        <v>578</v>
      </c>
      <c r="B788" s="748" t="s">
        <v>579</v>
      </c>
      <c r="C788" s="749" t="s">
        <v>603</v>
      </c>
      <c r="D788" s="750" t="s">
        <v>604</v>
      </c>
      <c r="E788" s="751">
        <v>50113008</v>
      </c>
      <c r="F788" s="750" t="s">
        <v>896</v>
      </c>
      <c r="G788" s="749"/>
      <c r="H788" s="749"/>
      <c r="I788" s="749">
        <v>6480</v>
      </c>
      <c r="J788" s="749" t="s">
        <v>899</v>
      </c>
      <c r="K788" s="749" t="s">
        <v>900</v>
      </c>
      <c r="L788" s="752">
        <v>4305.399934188179</v>
      </c>
      <c r="M788" s="752">
        <v>46</v>
      </c>
      <c r="N788" s="753">
        <v>198048.39697265625</v>
      </c>
    </row>
    <row r="789" spans="1:14" ht="14.45" customHeight="1" x14ac:dyDescent="0.2">
      <c r="A789" s="747" t="s">
        <v>578</v>
      </c>
      <c r="B789" s="748" t="s">
        <v>579</v>
      </c>
      <c r="C789" s="749" t="s">
        <v>603</v>
      </c>
      <c r="D789" s="750" t="s">
        <v>604</v>
      </c>
      <c r="E789" s="751">
        <v>50113008</v>
      </c>
      <c r="F789" s="750" t="s">
        <v>896</v>
      </c>
      <c r="G789" s="749"/>
      <c r="H789" s="749"/>
      <c r="I789" s="749">
        <v>212531</v>
      </c>
      <c r="J789" s="749" t="s">
        <v>899</v>
      </c>
      <c r="K789" s="749" t="s">
        <v>1159</v>
      </c>
      <c r="L789" s="752">
        <v>8610.7998046875</v>
      </c>
      <c r="M789" s="752">
        <v>6</v>
      </c>
      <c r="N789" s="753">
        <v>51664.798828125</v>
      </c>
    </row>
    <row r="790" spans="1:14" ht="14.45" customHeight="1" x14ac:dyDescent="0.2">
      <c r="A790" s="747" t="s">
        <v>578</v>
      </c>
      <c r="B790" s="748" t="s">
        <v>579</v>
      </c>
      <c r="C790" s="749" t="s">
        <v>603</v>
      </c>
      <c r="D790" s="750" t="s">
        <v>604</v>
      </c>
      <c r="E790" s="751">
        <v>50113008</v>
      </c>
      <c r="F790" s="750" t="s">
        <v>896</v>
      </c>
      <c r="G790" s="749"/>
      <c r="H790" s="749"/>
      <c r="I790" s="749">
        <v>230686</v>
      </c>
      <c r="J790" s="749" t="s">
        <v>899</v>
      </c>
      <c r="K790" s="749" t="s">
        <v>1159</v>
      </c>
      <c r="L790" s="752">
        <v>8610.7998046875</v>
      </c>
      <c r="M790" s="752">
        <v>11</v>
      </c>
      <c r="N790" s="753">
        <v>94718.7978515625</v>
      </c>
    </row>
    <row r="791" spans="1:14" ht="14.45" customHeight="1" x14ac:dyDescent="0.2">
      <c r="A791" s="747" t="s">
        <v>578</v>
      </c>
      <c r="B791" s="748" t="s">
        <v>579</v>
      </c>
      <c r="C791" s="749" t="s">
        <v>603</v>
      </c>
      <c r="D791" s="750" t="s">
        <v>604</v>
      </c>
      <c r="E791" s="751">
        <v>50113008</v>
      </c>
      <c r="F791" s="750" t="s">
        <v>896</v>
      </c>
      <c r="G791" s="749"/>
      <c r="H791" s="749"/>
      <c r="I791" s="749">
        <v>214076</v>
      </c>
      <c r="J791" s="749" t="s">
        <v>1501</v>
      </c>
      <c r="K791" s="749" t="s">
        <v>1502</v>
      </c>
      <c r="L791" s="752">
        <v>1971.4200439453125</v>
      </c>
      <c r="M791" s="752">
        <v>6</v>
      </c>
      <c r="N791" s="753">
        <v>11828.520263671875</v>
      </c>
    </row>
    <row r="792" spans="1:14" ht="14.45" customHeight="1" x14ac:dyDescent="0.2">
      <c r="A792" s="747" t="s">
        <v>578</v>
      </c>
      <c r="B792" s="748" t="s">
        <v>579</v>
      </c>
      <c r="C792" s="749" t="s">
        <v>603</v>
      </c>
      <c r="D792" s="750" t="s">
        <v>604</v>
      </c>
      <c r="E792" s="751">
        <v>50113013</v>
      </c>
      <c r="F792" s="750" t="s">
        <v>901</v>
      </c>
      <c r="G792" s="749" t="s">
        <v>617</v>
      </c>
      <c r="H792" s="749">
        <v>195147</v>
      </c>
      <c r="I792" s="749">
        <v>195147</v>
      </c>
      <c r="J792" s="749" t="s">
        <v>1503</v>
      </c>
      <c r="K792" s="749" t="s">
        <v>1504</v>
      </c>
      <c r="L792" s="752">
        <v>919.81375000000003</v>
      </c>
      <c r="M792" s="752">
        <v>8</v>
      </c>
      <c r="N792" s="753">
        <v>7358.51</v>
      </c>
    </row>
    <row r="793" spans="1:14" ht="14.45" customHeight="1" x14ac:dyDescent="0.2">
      <c r="A793" s="747" t="s">
        <v>578</v>
      </c>
      <c r="B793" s="748" t="s">
        <v>579</v>
      </c>
      <c r="C793" s="749" t="s">
        <v>603</v>
      </c>
      <c r="D793" s="750" t="s">
        <v>604</v>
      </c>
      <c r="E793" s="751">
        <v>50113013</v>
      </c>
      <c r="F793" s="750" t="s">
        <v>901</v>
      </c>
      <c r="G793" s="749" t="s">
        <v>617</v>
      </c>
      <c r="H793" s="749">
        <v>185525</v>
      </c>
      <c r="I793" s="749">
        <v>85525</v>
      </c>
      <c r="J793" s="749" t="s">
        <v>902</v>
      </c>
      <c r="K793" s="749" t="s">
        <v>903</v>
      </c>
      <c r="L793" s="752">
        <v>111.18999999999997</v>
      </c>
      <c r="M793" s="752">
        <v>2</v>
      </c>
      <c r="N793" s="753">
        <v>222.37999999999994</v>
      </c>
    </row>
    <row r="794" spans="1:14" ht="14.45" customHeight="1" x14ac:dyDescent="0.2">
      <c r="A794" s="747" t="s">
        <v>578</v>
      </c>
      <c r="B794" s="748" t="s">
        <v>579</v>
      </c>
      <c r="C794" s="749" t="s">
        <v>603</v>
      </c>
      <c r="D794" s="750" t="s">
        <v>604</v>
      </c>
      <c r="E794" s="751">
        <v>50113013</v>
      </c>
      <c r="F794" s="750" t="s">
        <v>901</v>
      </c>
      <c r="G794" s="749" t="s">
        <v>610</v>
      </c>
      <c r="H794" s="749">
        <v>203097</v>
      </c>
      <c r="I794" s="749">
        <v>203097</v>
      </c>
      <c r="J794" s="749" t="s">
        <v>1160</v>
      </c>
      <c r="K794" s="749" t="s">
        <v>1161</v>
      </c>
      <c r="L794" s="752">
        <v>167.3623076923077</v>
      </c>
      <c r="M794" s="752">
        <v>13</v>
      </c>
      <c r="N794" s="753">
        <v>2175.71</v>
      </c>
    </row>
    <row r="795" spans="1:14" ht="14.45" customHeight="1" x14ac:dyDescent="0.2">
      <c r="A795" s="747" t="s">
        <v>578</v>
      </c>
      <c r="B795" s="748" t="s">
        <v>579</v>
      </c>
      <c r="C795" s="749" t="s">
        <v>603</v>
      </c>
      <c r="D795" s="750" t="s">
        <v>604</v>
      </c>
      <c r="E795" s="751">
        <v>50113013</v>
      </c>
      <c r="F795" s="750" t="s">
        <v>901</v>
      </c>
      <c r="G795" s="749" t="s">
        <v>610</v>
      </c>
      <c r="H795" s="749">
        <v>172972</v>
      </c>
      <c r="I795" s="749">
        <v>72972</v>
      </c>
      <c r="J795" s="749" t="s">
        <v>904</v>
      </c>
      <c r="K795" s="749" t="s">
        <v>905</v>
      </c>
      <c r="L795" s="752">
        <v>185.38478048780487</v>
      </c>
      <c r="M795" s="752">
        <v>205</v>
      </c>
      <c r="N795" s="753">
        <v>38003.879999999997</v>
      </c>
    </row>
    <row r="796" spans="1:14" ht="14.45" customHeight="1" x14ac:dyDescent="0.2">
      <c r="A796" s="747" t="s">
        <v>578</v>
      </c>
      <c r="B796" s="748" t="s">
        <v>579</v>
      </c>
      <c r="C796" s="749" t="s">
        <v>603</v>
      </c>
      <c r="D796" s="750" t="s">
        <v>604</v>
      </c>
      <c r="E796" s="751">
        <v>50113013</v>
      </c>
      <c r="F796" s="750" t="s">
        <v>901</v>
      </c>
      <c r="G796" s="749" t="s">
        <v>617</v>
      </c>
      <c r="H796" s="749">
        <v>105951</v>
      </c>
      <c r="I796" s="749">
        <v>5951</v>
      </c>
      <c r="J796" s="749" t="s">
        <v>906</v>
      </c>
      <c r="K796" s="749" t="s">
        <v>907</v>
      </c>
      <c r="L796" s="752">
        <v>114.85500000000003</v>
      </c>
      <c r="M796" s="752">
        <v>2</v>
      </c>
      <c r="N796" s="753">
        <v>229.71000000000006</v>
      </c>
    </row>
    <row r="797" spans="1:14" ht="14.45" customHeight="1" x14ac:dyDescent="0.2">
      <c r="A797" s="747" t="s">
        <v>578</v>
      </c>
      <c r="B797" s="748" t="s">
        <v>579</v>
      </c>
      <c r="C797" s="749" t="s">
        <v>603</v>
      </c>
      <c r="D797" s="750" t="s">
        <v>604</v>
      </c>
      <c r="E797" s="751">
        <v>50113013</v>
      </c>
      <c r="F797" s="750" t="s">
        <v>901</v>
      </c>
      <c r="G797" s="749" t="s">
        <v>610</v>
      </c>
      <c r="H797" s="749">
        <v>201958</v>
      </c>
      <c r="I797" s="749">
        <v>201958</v>
      </c>
      <c r="J797" s="749" t="s">
        <v>1505</v>
      </c>
      <c r="K797" s="749" t="s">
        <v>1506</v>
      </c>
      <c r="L797" s="752">
        <v>238.29</v>
      </c>
      <c r="M797" s="752">
        <v>1</v>
      </c>
      <c r="N797" s="753">
        <v>238.29</v>
      </c>
    </row>
    <row r="798" spans="1:14" ht="14.45" customHeight="1" x14ac:dyDescent="0.2">
      <c r="A798" s="747" t="s">
        <v>578</v>
      </c>
      <c r="B798" s="748" t="s">
        <v>579</v>
      </c>
      <c r="C798" s="749" t="s">
        <v>603</v>
      </c>
      <c r="D798" s="750" t="s">
        <v>604</v>
      </c>
      <c r="E798" s="751">
        <v>50113013</v>
      </c>
      <c r="F798" s="750" t="s">
        <v>901</v>
      </c>
      <c r="G798" s="749" t="s">
        <v>610</v>
      </c>
      <c r="H798" s="749">
        <v>201961</v>
      </c>
      <c r="I798" s="749">
        <v>201961</v>
      </c>
      <c r="J798" s="749" t="s">
        <v>908</v>
      </c>
      <c r="K798" s="749" t="s">
        <v>909</v>
      </c>
      <c r="L798" s="752">
        <v>319.64999999999998</v>
      </c>
      <c r="M798" s="752">
        <v>9</v>
      </c>
      <c r="N798" s="753">
        <v>2876.85</v>
      </c>
    </row>
    <row r="799" spans="1:14" ht="14.45" customHeight="1" x14ac:dyDescent="0.2">
      <c r="A799" s="747" t="s">
        <v>578</v>
      </c>
      <c r="B799" s="748" t="s">
        <v>579</v>
      </c>
      <c r="C799" s="749" t="s">
        <v>603</v>
      </c>
      <c r="D799" s="750" t="s">
        <v>604</v>
      </c>
      <c r="E799" s="751">
        <v>50113013</v>
      </c>
      <c r="F799" s="750" t="s">
        <v>901</v>
      </c>
      <c r="G799" s="749" t="s">
        <v>610</v>
      </c>
      <c r="H799" s="749">
        <v>136083</v>
      </c>
      <c r="I799" s="749">
        <v>136083</v>
      </c>
      <c r="J799" s="749" t="s">
        <v>910</v>
      </c>
      <c r="K799" s="749" t="s">
        <v>911</v>
      </c>
      <c r="L799" s="752">
        <v>413.81757188498358</v>
      </c>
      <c r="M799" s="752">
        <v>62.60000000000003</v>
      </c>
      <c r="N799" s="753">
        <v>25904.979999999985</v>
      </c>
    </row>
    <row r="800" spans="1:14" ht="14.45" customHeight="1" x14ac:dyDescent="0.2">
      <c r="A800" s="747" t="s">
        <v>578</v>
      </c>
      <c r="B800" s="748" t="s">
        <v>579</v>
      </c>
      <c r="C800" s="749" t="s">
        <v>603</v>
      </c>
      <c r="D800" s="750" t="s">
        <v>604</v>
      </c>
      <c r="E800" s="751">
        <v>50113013</v>
      </c>
      <c r="F800" s="750" t="s">
        <v>901</v>
      </c>
      <c r="G800" s="749" t="s">
        <v>610</v>
      </c>
      <c r="H800" s="749">
        <v>498791</v>
      </c>
      <c r="I800" s="749">
        <v>9999999</v>
      </c>
      <c r="J800" s="749" t="s">
        <v>912</v>
      </c>
      <c r="K800" s="749" t="s">
        <v>913</v>
      </c>
      <c r="L800" s="752">
        <v>1316.8649999999996</v>
      </c>
      <c r="M800" s="752">
        <v>2.4000000000000004</v>
      </c>
      <c r="N800" s="753">
        <v>3160.4759999999992</v>
      </c>
    </row>
    <row r="801" spans="1:14" ht="14.45" customHeight="1" x14ac:dyDescent="0.2">
      <c r="A801" s="747" t="s">
        <v>578</v>
      </c>
      <c r="B801" s="748" t="s">
        <v>579</v>
      </c>
      <c r="C801" s="749" t="s">
        <v>603</v>
      </c>
      <c r="D801" s="750" t="s">
        <v>604</v>
      </c>
      <c r="E801" s="751">
        <v>50113013</v>
      </c>
      <c r="F801" s="750" t="s">
        <v>901</v>
      </c>
      <c r="G801" s="749" t="s">
        <v>580</v>
      </c>
      <c r="H801" s="749">
        <v>183817</v>
      </c>
      <c r="I801" s="749">
        <v>183817</v>
      </c>
      <c r="J801" s="749" t="s">
        <v>1162</v>
      </c>
      <c r="K801" s="749" t="s">
        <v>921</v>
      </c>
      <c r="L801" s="752">
        <v>1214.4033333333334</v>
      </c>
      <c r="M801" s="752">
        <v>18</v>
      </c>
      <c r="N801" s="753">
        <v>21859.260000000002</v>
      </c>
    </row>
    <row r="802" spans="1:14" ht="14.45" customHeight="1" x14ac:dyDescent="0.2">
      <c r="A802" s="747" t="s">
        <v>578</v>
      </c>
      <c r="B802" s="748" t="s">
        <v>579</v>
      </c>
      <c r="C802" s="749" t="s">
        <v>603</v>
      </c>
      <c r="D802" s="750" t="s">
        <v>604</v>
      </c>
      <c r="E802" s="751">
        <v>50113013</v>
      </c>
      <c r="F802" s="750" t="s">
        <v>901</v>
      </c>
      <c r="G802" s="749" t="s">
        <v>617</v>
      </c>
      <c r="H802" s="749">
        <v>164831</v>
      </c>
      <c r="I802" s="749">
        <v>64831</v>
      </c>
      <c r="J802" s="749" t="s">
        <v>914</v>
      </c>
      <c r="K802" s="749" t="s">
        <v>915</v>
      </c>
      <c r="L802" s="752">
        <v>198.61999999999998</v>
      </c>
      <c r="M802" s="752">
        <v>6.6</v>
      </c>
      <c r="N802" s="753">
        <v>1310.8919999999998</v>
      </c>
    </row>
    <row r="803" spans="1:14" ht="14.45" customHeight="1" x14ac:dyDescent="0.2">
      <c r="A803" s="747" t="s">
        <v>578</v>
      </c>
      <c r="B803" s="748" t="s">
        <v>579</v>
      </c>
      <c r="C803" s="749" t="s">
        <v>603</v>
      </c>
      <c r="D803" s="750" t="s">
        <v>604</v>
      </c>
      <c r="E803" s="751">
        <v>50113013</v>
      </c>
      <c r="F803" s="750" t="s">
        <v>901</v>
      </c>
      <c r="G803" s="749" t="s">
        <v>610</v>
      </c>
      <c r="H803" s="749">
        <v>103378</v>
      </c>
      <c r="I803" s="749">
        <v>3378</v>
      </c>
      <c r="J803" s="749" t="s">
        <v>1507</v>
      </c>
      <c r="K803" s="749" t="s">
        <v>1508</v>
      </c>
      <c r="L803" s="752">
        <v>21.810000000000002</v>
      </c>
      <c r="M803" s="752">
        <v>4</v>
      </c>
      <c r="N803" s="753">
        <v>87.240000000000009</v>
      </c>
    </row>
    <row r="804" spans="1:14" ht="14.45" customHeight="1" x14ac:dyDescent="0.2">
      <c r="A804" s="747" t="s">
        <v>578</v>
      </c>
      <c r="B804" s="748" t="s">
        <v>579</v>
      </c>
      <c r="C804" s="749" t="s">
        <v>603</v>
      </c>
      <c r="D804" s="750" t="s">
        <v>604</v>
      </c>
      <c r="E804" s="751">
        <v>50113013</v>
      </c>
      <c r="F804" s="750" t="s">
        <v>901</v>
      </c>
      <c r="G804" s="749" t="s">
        <v>610</v>
      </c>
      <c r="H804" s="749">
        <v>111706</v>
      </c>
      <c r="I804" s="749">
        <v>11706</v>
      </c>
      <c r="J804" s="749" t="s">
        <v>918</v>
      </c>
      <c r="K804" s="749" t="s">
        <v>919</v>
      </c>
      <c r="L804" s="752">
        <v>526.59833333333324</v>
      </c>
      <c r="M804" s="752">
        <v>18</v>
      </c>
      <c r="N804" s="753">
        <v>9478.7699999999986</v>
      </c>
    </row>
    <row r="805" spans="1:14" ht="14.45" customHeight="1" x14ac:dyDescent="0.2">
      <c r="A805" s="747" t="s">
        <v>578</v>
      </c>
      <c r="B805" s="748" t="s">
        <v>579</v>
      </c>
      <c r="C805" s="749" t="s">
        <v>603</v>
      </c>
      <c r="D805" s="750" t="s">
        <v>604</v>
      </c>
      <c r="E805" s="751">
        <v>50113013</v>
      </c>
      <c r="F805" s="750" t="s">
        <v>901</v>
      </c>
      <c r="G805" s="749" t="s">
        <v>610</v>
      </c>
      <c r="H805" s="749">
        <v>131654</v>
      </c>
      <c r="I805" s="749">
        <v>131654</v>
      </c>
      <c r="J805" s="749" t="s">
        <v>1509</v>
      </c>
      <c r="K805" s="749" t="s">
        <v>1510</v>
      </c>
      <c r="L805" s="752">
        <v>264</v>
      </c>
      <c r="M805" s="752">
        <v>3</v>
      </c>
      <c r="N805" s="753">
        <v>792</v>
      </c>
    </row>
    <row r="806" spans="1:14" ht="14.45" customHeight="1" x14ac:dyDescent="0.2">
      <c r="A806" s="747" t="s">
        <v>578</v>
      </c>
      <c r="B806" s="748" t="s">
        <v>579</v>
      </c>
      <c r="C806" s="749" t="s">
        <v>603</v>
      </c>
      <c r="D806" s="750" t="s">
        <v>604</v>
      </c>
      <c r="E806" s="751">
        <v>50113013</v>
      </c>
      <c r="F806" s="750" t="s">
        <v>901</v>
      </c>
      <c r="G806" s="749" t="s">
        <v>610</v>
      </c>
      <c r="H806" s="749">
        <v>131656</v>
      </c>
      <c r="I806" s="749">
        <v>131656</v>
      </c>
      <c r="J806" s="749" t="s">
        <v>1511</v>
      </c>
      <c r="K806" s="749" t="s">
        <v>1512</v>
      </c>
      <c r="L806" s="752">
        <v>517</v>
      </c>
      <c r="M806" s="752">
        <v>11</v>
      </c>
      <c r="N806" s="753">
        <v>5687</v>
      </c>
    </row>
    <row r="807" spans="1:14" ht="14.45" customHeight="1" x14ac:dyDescent="0.2">
      <c r="A807" s="747" t="s">
        <v>578</v>
      </c>
      <c r="B807" s="748" t="s">
        <v>579</v>
      </c>
      <c r="C807" s="749" t="s">
        <v>603</v>
      </c>
      <c r="D807" s="750" t="s">
        <v>604</v>
      </c>
      <c r="E807" s="751">
        <v>50113013</v>
      </c>
      <c r="F807" s="750" t="s">
        <v>901</v>
      </c>
      <c r="G807" s="749" t="s">
        <v>617</v>
      </c>
      <c r="H807" s="749">
        <v>182977</v>
      </c>
      <c r="I807" s="749">
        <v>182977</v>
      </c>
      <c r="J807" s="749" t="s">
        <v>920</v>
      </c>
      <c r="K807" s="749" t="s">
        <v>921</v>
      </c>
      <c r="L807" s="752">
        <v>145.92214285714286</v>
      </c>
      <c r="M807" s="752">
        <v>14</v>
      </c>
      <c r="N807" s="753">
        <v>2042.91</v>
      </c>
    </row>
    <row r="808" spans="1:14" ht="14.45" customHeight="1" x14ac:dyDescent="0.2">
      <c r="A808" s="747" t="s">
        <v>578</v>
      </c>
      <c r="B808" s="748" t="s">
        <v>579</v>
      </c>
      <c r="C808" s="749" t="s">
        <v>603</v>
      </c>
      <c r="D808" s="750" t="s">
        <v>604</v>
      </c>
      <c r="E808" s="751">
        <v>50113013</v>
      </c>
      <c r="F808" s="750" t="s">
        <v>901</v>
      </c>
      <c r="G808" s="749" t="s">
        <v>580</v>
      </c>
      <c r="H808" s="749">
        <v>138422</v>
      </c>
      <c r="I808" s="749">
        <v>138422</v>
      </c>
      <c r="J808" s="749" t="s">
        <v>922</v>
      </c>
      <c r="K808" s="749" t="s">
        <v>923</v>
      </c>
      <c r="L808" s="752">
        <v>34.489999999999995</v>
      </c>
      <c r="M808" s="752">
        <v>8</v>
      </c>
      <c r="N808" s="753">
        <v>275.91999999999996</v>
      </c>
    </row>
    <row r="809" spans="1:14" ht="14.45" customHeight="1" x14ac:dyDescent="0.2">
      <c r="A809" s="747" t="s">
        <v>578</v>
      </c>
      <c r="B809" s="748" t="s">
        <v>579</v>
      </c>
      <c r="C809" s="749" t="s">
        <v>603</v>
      </c>
      <c r="D809" s="750" t="s">
        <v>604</v>
      </c>
      <c r="E809" s="751">
        <v>50113013</v>
      </c>
      <c r="F809" s="750" t="s">
        <v>901</v>
      </c>
      <c r="G809" s="749" t="s">
        <v>610</v>
      </c>
      <c r="H809" s="749">
        <v>108606</v>
      </c>
      <c r="I809" s="749">
        <v>108606</v>
      </c>
      <c r="J809" s="749" t="s">
        <v>924</v>
      </c>
      <c r="K809" s="749" t="s">
        <v>660</v>
      </c>
      <c r="L809" s="752">
        <v>73.22</v>
      </c>
      <c r="M809" s="752">
        <v>1</v>
      </c>
      <c r="N809" s="753">
        <v>73.22</v>
      </c>
    </row>
    <row r="810" spans="1:14" ht="14.45" customHeight="1" x14ac:dyDescent="0.2">
      <c r="A810" s="747" t="s">
        <v>578</v>
      </c>
      <c r="B810" s="748" t="s">
        <v>579</v>
      </c>
      <c r="C810" s="749" t="s">
        <v>603</v>
      </c>
      <c r="D810" s="750" t="s">
        <v>604</v>
      </c>
      <c r="E810" s="751">
        <v>50113013</v>
      </c>
      <c r="F810" s="750" t="s">
        <v>901</v>
      </c>
      <c r="G810" s="749" t="s">
        <v>610</v>
      </c>
      <c r="H810" s="749">
        <v>162187</v>
      </c>
      <c r="I810" s="749">
        <v>162187</v>
      </c>
      <c r="J810" s="749" t="s">
        <v>926</v>
      </c>
      <c r="K810" s="749" t="s">
        <v>927</v>
      </c>
      <c r="L810" s="752">
        <v>286</v>
      </c>
      <c r="M810" s="752">
        <v>5.3</v>
      </c>
      <c r="N810" s="753">
        <v>1515.8</v>
      </c>
    </row>
    <row r="811" spans="1:14" ht="14.45" customHeight="1" x14ac:dyDescent="0.2">
      <c r="A811" s="747" t="s">
        <v>578</v>
      </c>
      <c r="B811" s="748" t="s">
        <v>579</v>
      </c>
      <c r="C811" s="749" t="s">
        <v>603</v>
      </c>
      <c r="D811" s="750" t="s">
        <v>604</v>
      </c>
      <c r="E811" s="751">
        <v>50113013</v>
      </c>
      <c r="F811" s="750" t="s">
        <v>901</v>
      </c>
      <c r="G811" s="749" t="s">
        <v>617</v>
      </c>
      <c r="H811" s="749">
        <v>849655</v>
      </c>
      <c r="I811" s="749">
        <v>129836</v>
      </c>
      <c r="J811" s="749" t="s">
        <v>928</v>
      </c>
      <c r="K811" s="749" t="s">
        <v>929</v>
      </c>
      <c r="L811" s="752">
        <v>264.93076923076922</v>
      </c>
      <c r="M811" s="752">
        <v>33.799999999999997</v>
      </c>
      <c r="N811" s="753">
        <v>8954.659999999998</v>
      </c>
    </row>
    <row r="812" spans="1:14" ht="14.45" customHeight="1" x14ac:dyDescent="0.2">
      <c r="A812" s="747" t="s">
        <v>578</v>
      </c>
      <c r="B812" s="748" t="s">
        <v>579</v>
      </c>
      <c r="C812" s="749" t="s">
        <v>603</v>
      </c>
      <c r="D812" s="750" t="s">
        <v>604</v>
      </c>
      <c r="E812" s="751">
        <v>50113013</v>
      </c>
      <c r="F812" s="750" t="s">
        <v>901</v>
      </c>
      <c r="G812" s="749" t="s">
        <v>617</v>
      </c>
      <c r="H812" s="749">
        <v>849887</v>
      </c>
      <c r="I812" s="749">
        <v>129834</v>
      </c>
      <c r="J812" s="749" t="s">
        <v>930</v>
      </c>
      <c r="K812" s="749" t="s">
        <v>580</v>
      </c>
      <c r="L812" s="752">
        <v>153.54603174603176</v>
      </c>
      <c r="M812" s="752">
        <v>18.899999999999999</v>
      </c>
      <c r="N812" s="753">
        <v>2902.02</v>
      </c>
    </row>
    <row r="813" spans="1:14" ht="14.45" customHeight="1" x14ac:dyDescent="0.2">
      <c r="A813" s="747" t="s">
        <v>578</v>
      </c>
      <c r="B813" s="748" t="s">
        <v>579</v>
      </c>
      <c r="C813" s="749" t="s">
        <v>603</v>
      </c>
      <c r="D813" s="750" t="s">
        <v>604</v>
      </c>
      <c r="E813" s="751">
        <v>50113013</v>
      </c>
      <c r="F813" s="750" t="s">
        <v>901</v>
      </c>
      <c r="G813" s="749" t="s">
        <v>610</v>
      </c>
      <c r="H813" s="749">
        <v>218400</v>
      </c>
      <c r="I813" s="749">
        <v>218400</v>
      </c>
      <c r="J813" s="749" t="s">
        <v>1513</v>
      </c>
      <c r="K813" s="749" t="s">
        <v>1514</v>
      </c>
      <c r="L813" s="752">
        <v>663.45888888888885</v>
      </c>
      <c r="M813" s="752">
        <v>9</v>
      </c>
      <c r="N813" s="753">
        <v>5971.13</v>
      </c>
    </row>
    <row r="814" spans="1:14" ht="14.45" customHeight="1" x14ac:dyDescent="0.2">
      <c r="A814" s="747" t="s">
        <v>578</v>
      </c>
      <c r="B814" s="748" t="s">
        <v>579</v>
      </c>
      <c r="C814" s="749" t="s">
        <v>603</v>
      </c>
      <c r="D814" s="750" t="s">
        <v>604</v>
      </c>
      <c r="E814" s="751">
        <v>50113013</v>
      </c>
      <c r="F814" s="750" t="s">
        <v>901</v>
      </c>
      <c r="G814" s="749" t="s">
        <v>610</v>
      </c>
      <c r="H814" s="749">
        <v>844851</v>
      </c>
      <c r="I814" s="749">
        <v>107135</v>
      </c>
      <c r="J814" s="749" t="s">
        <v>1515</v>
      </c>
      <c r="K814" s="749" t="s">
        <v>1516</v>
      </c>
      <c r="L814" s="752">
        <v>64.81</v>
      </c>
      <c r="M814" s="752">
        <v>2</v>
      </c>
      <c r="N814" s="753">
        <v>129.62</v>
      </c>
    </row>
    <row r="815" spans="1:14" ht="14.45" customHeight="1" x14ac:dyDescent="0.2">
      <c r="A815" s="747" t="s">
        <v>578</v>
      </c>
      <c r="B815" s="748" t="s">
        <v>579</v>
      </c>
      <c r="C815" s="749" t="s">
        <v>603</v>
      </c>
      <c r="D815" s="750" t="s">
        <v>604</v>
      </c>
      <c r="E815" s="751">
        <v>50113013</v>
      </c>
      <c r="F815" s="750" t="s">
        <v>901</v>
      </c>
      <c r="G815" s="749" t="s">
        <v>610</v>
      </c>
      <c r="H815" s="749">
        <v>844576</v>
      </c>
      <c r="I815" s="749">
        <v>100339</v>
      </c>
      <c r="J815" s="749" t="s">
        <v>931</v>
      </c>
      <c r="K815" s="749" t="s">
        <v>932</v>
      </c>
      <c r="L815" s="752">
        <v>97.520000000000039</v>
      </c>
      <c r="M815" s="752">
        <v>2</v>
      </c>
      <c r="N815" s="753">
        <v>195.04000000000008</v>
      </c>
    </row>
    <row r="816" spans="1:14" ht="14.45" customHeight="1" x14ac:dyDescent="0.2">
      <c r="A816" s="747" t="s">
        <v>578</v>
      </c>
      <c r="B816" s="748" t="s">
        <v>579</v>
      </c>
      <c r="C816" s="749" t="s">
        <v>603</v>
      </c>
      <c r="D816" s="750" t="s">
        <v>604</v>
      </c>
      <c r="E816" s="751">
        <v>50113013</v>
      </c>
      <c r="F816" s="750" t="s">
        <v>901</v>
      </c>
      <c r="G816" s="749" t="s">
        <v>610</v>
      </c>
      <c r="H816" s="749">
        <v>102427</v>
      </c>
      <c r="I816" s="749">
        <v>2427</v>
      </c>
      <c r="J816" s="749" t="s">
        <v>1163</v>
      </c>
      <c r="K816" s="749" t="s">
        <v>1164</v>
      </c>
      <c r="L816" s="752">
        <v>88.390000000000015</v>
      </c>
      <c r="M816" s="752">
        <v>2</v>
      </c>
      <c r="N816" s="753">
        <v>176.78000000000003</v>
      </c>
    </row>
    <row r="817" spans="1:14" ht="14.45" customHeight="1" x14ac:dyDescent="0.2">
      <c r="A817" s="747" t="s">
        <v>578</v>
      </c>
      <c r="B817" s="748" t="s">
        <v>579</v>
      </c>
      <c r="C817" s="749" t="s">
        <v>603</v>
      </c>
      <c r="D817" s="750" t="s">
        <v>604</v>
      </c>
      <c r="E817" s="751">
        <v>50113013</v>
      </c>
      <c r="F817" s="750" t="s">
        <v>901</v>
      </c>
      <c r="G817" s="749" t="s">
        <v>610</v>
      </c>
      <c r="H817" s="749">
        <v>148262</v>
      </c>
      <c r="I817" s="749">
        <v>48262</v>
      </c>
      <c r="J817" s="749" t="s">
        <v>933</v>
      </c>
      <c r="K817" s="749" t="s">
        <v>935</v>
      </c>
      <c r="L817" s="752">
        <v>37.790000000000006</v>
      </c>
      <c r="M817" s="752">
        <v>6</v>
      </c>
      <c r="N817" s="753">
        <v>226.74000000000004</v>
      </c>
    </row>
    <row r="818" spans="1:14" ht="14.45" customHeight="1" x14ac:dyDescent="0.2">
      <c r="A818" s="747" t="s">
        <v>578</v>
      </c>
      <c r="B818" s="748" t="s">
        <v>579</v>
      </c>
      <c r="C818" s="749" t="s">
        <v>603</v>
      </c>
      <c r="D818" s="750" t="s">
        <v>604</v>
      </c>
      <c r="E818" s="751">
        <v>50113013</v>
      </c>
      <c r="F818" s="750" t="s">
        <v>901</v>
      </c>
      <c r="G818" s="749" t="s">
        <v>610</v>
      </c>
      <c r="H818" s="749">
        <v>101066</v>
      </c>
      <c r="I818" s="749">
        <v>1066</v>
      </c>
      <c r="J818" s="749" t="s">
        <v>933</v>
      </c>
      <c r="K818" s="749" t="s">
        <v>934</v>
      </c>
      <c r="L818" s="752">
        <v>57.406363636363636</v>
      </c>
      <c r="M818" s="752">
        <v>22</v>
      </c>
      <c r="N818" s="753">
        <v>1262.94</v>
      </c>
    </row>
    <row r="819" spans="1:14" ht="14.45" customHeight="1" x14ac:dyDescent="0.2">
      <c r="A819" s="747" t="s">
        <v>578</v>
      </c>
      <c r="B819" s="748" t="s">
        <v>579</v>
      </c>
      <c r="C819" s="749" t="s">
        <v>603</v>
      </c>
      <c r="D819" s="750" t="s">
        <v>604</v>
      </c>
      <c r="E819" s="751">
        <v>50113013</v>
      </c>
      <c r="F819" s="750" t="s">
        <v>901</v>
      </c>
      <c r="G819" s="749" t="s">
        <v>610</v>
      </c>
      <c r="H819" s="749">
        <v>847476</v>
      </c>
      <c r="I819" s="749">
        <v>112782</v>
      </c>
      <c r="J819" s="749" t="s">
        <v>1166</v>
      </c>
      <c r="K819" s="749" t="s">
        <v>1167</v>
      </c>
      <c r="L819" s="752">
        <v>687.84535046728979</v>
      </c>
      <c r="M819" s="752">
        <v>5.35</v>
      </c>
      <c r="N819" s="753">
        <v>3679.9726249999999</v>
      </c>
    </row>
    <row r="820" spans="1:14" ht="14.45" customHeight="1" x14ac:dyDescent="0.2">
      <c r="A820" s="747" t="s">
        <v>578</v>
      </c>
      <c r="B820" s="748" t="s">
        <v>579</v>
      </c>
      <c r="C820" s="749" t="s">
        <v>603</v>
      </c>
      <c r="D820" s="750" t="s">
        <v>604</v>
      </c>
      <c r="E820" s="751">
        <v>50113013</v>
      </c>
      <c r="F820" s="750" t="s">
        <v>901</v>
      </c>
      <c r="G820" s="749" t="s">
        <v>610</v>
      </c>
      <c r="H820" s="749">
        <v>96414</v>
      </c>
      <c r="I820" s="749">
        <v>96414</v>
      </c>
      <c r="J820" s="749" t="s">
        <v>936</v>
      </c>
      <c r="K820" s="749" t="s">
        <v>937</v>
      </c>
      <c r="L820" s="752">
        <v>59.088135593220343</v>
      </c>
      <c r="M820" s="752">
        <v>29.5</v>
      </c>
      <c r="N820" s="753">
        <v>1743.1000000000001</v>
      </c>
    </row>
    <row r="821" spans="1:14" ht="14.45" customHeight="1" x14ac:dyDescent="0.2">
      <c r="A821" s="747" t="s">
        <v>578</v>
      </c>
      <c r="B821" s="748" t="s">
        <v>579</v>
      </c>
      <c r="C821" s="749" t="s">
        <v>603</v>
      </c>
      <c r="D821" s="750" t="s">
        <v>604</v>
      </c>
      <c r="E821" s="751">
        <v>50113013</v>
      </c>
      <c r="F821" s="750" t="s">
        <v>901</v>
      </c>
      <c r="G821" s="749" t="s">
        <v>610</v>
      </c>
      <c r="H821" s="749">
        <v>216199</v>
      </c>
      <c r="I821" s="749">
        <v>216199</v>
      </c>
      <c r="J821" s="749" t="s">
        <v>1517</v>
      </c>
      <c r="K821" s="749" t="s">
        <v>1518</v>
      </c>
      <c r="L821" s="752">
        <v>99.9</v>
      </c>
      <c r="M821" s="752">
        <v>1</v>
      </c>
      <c r="N821" s="753">
        <v>99.9</v>
      </c>
    </row>
    <row r="822" spans="1:14" ht="14.45" customHeight="1" x14ac:dyDescent="0.2">
      <c r="A822" s="747" t="s">
        <v>578</v>
      </c>
      <c r="B822" s="748" t="s">
        <v>579</v>
      </c>
      <c r="C822" s="749" t="s">
        <v>603</v>
      </c>
      <c r="D822" s="750" t="s">
        <v>604</v>
      </c>
      <c r="E822" s="751">
        <v>50113013</v>
      </c>
      <c r="F822" s="750" t="s">
        <v>901</v>
      </c>
      <c r="G822" s="749" t="s">
        <v>610</v>
      </c>
      <c r="H822" s="749">
        <v>216183</v>
      </c>
      <c r="I822" s="749">
        <v>216183</v>
      </c>
      <c r="J822" s="749" t="s">
        <v>1519</v>
      </c>
      <c r="K822" s="749" t="s">
        <v>1172</v>
      </c>
      <c r="L822" s="752">
        <v>249.21000000000004</v>
      </c>
      <c r="M822" s="752">
        <v>20</v>
      </c>
      <c r="N822" s="753">
        <v>4984.2000000000007</v>
      </c>
    </row>
    <row r="823" spans="1:14" ht="14.45" customHeight="1" x14ac:dyDescent="0.2">
      <c r="A823" s="747" t="s">
        <v>578</v>
      </c>
      <c r="B823" s="748" t="s">
        <v>579</v>
      </c>
      <c r="C823" s="749" t="s">
        <v>603</v>
      </c>
      <c r="D823" s="750" t="s">
        <v>604</v>
      </c>
      <c r="E823" s="751">
        <v>50113013</v>
      </c>
      <c r="F823" s="750" t="s">
        <v>901</v>
      </c>
      <c r="G823" s="749" t="s">
        <v>610</v>
      </c>
      <c r="H823" s="749">
        <v>216189</v>
      </c>
      <c r="I823" s="749">
        <v>216189</v>
      </c>
      <c r="J823" s="749" t="s">
        <v>1520</v>
      </c>
      <c r="K823" s="749" t="s">
        <v>1521</v>
      </c>
      <c r="L823" s="752">
        <v>125.58</v>
      </c>
      <c r="M823" s="752">
        <v>1</v>
      </c>
      <c r="N823" s="753">
        <v>125.58</v>
      </c>
    </row>
    <row r="824" spans="1:14" ht="14.45" customHeight="1" x14ac:dyDescent="0.2">
      <c r="A824" s="747" t="s">
        <v>578</v>
      </c>
      <c r="B824" s="748" t="s">
        <v>579</v>
      </c>
      <c r="C824" s="749" t="s">
        <v>603</v>
      </c>
      <c r="D824" s="750" t="s">
        <v>604</v>
      </c>
      <c r="E824" s="751">
        <v>50113013</v>
      </c>
      <c r="F824" s="750" t="s">
        <v>901</v>
      </c>
      <c r="G824" s="749" t="s">
        <v>580</v>
      </c>
      <c r="H824" s="749">
        <v>111592</v>
      </c>
      <c r="I824" s="749">
        <v>11592</v>
      </c>
      <c r="J824" s="749" t="s">
        <v>938</v>
      </c>
      <c r="K824" s="749" t="s">
        <v>939</v>
      </c>
      <c r="L824" s="752">
        <v>370.1240919540229</v>
      </c>
      <c r="M824" s="752">
        <v>14.5</v>
      </c>
      <c r="N824" s="753">
        <v>5366.7993333333325</v>
      </c>
    </row>
    <row r="825" spans="1:14" ht="14.45" customHeight="1" x14ac:dyDescent="0.2">
      <c r="A825" s="747" t="s">
        <v>578</v>
      </c>
      <c r="B825" s="748" t="s">
        <v>579</v>
      </c>
      <c r="C825" s="749" t="s">
        <v>603</v>
      </c>
      <c r="D825" s="750" t="s">
        <v>604</v>
      </c>
      <c r="E825" s="751">
        <v>50113013</v>
      </c>
      <c r="F825" s="750" t="s">
        <v>901</v>
      </c>
      <c r="G825" s="749" t="s">
        <v>617</v>
      </c>
      <c r="H825" s="749">
        <v>242332</v>
      </c>
      <c r="I825" s="749">
        <v>242332</v>
      </c>
      <c r="J825" s="749" t="s">
        <v>1522</v>
      </c>
      <c r="K825" s="749" t="s">
        <v>1523</v>
      </c>
      <c r="L825" s="752">
        <v>376.92</v>
      </c>
      <c r="M825" s="752">
        <v>3</v>
      </c>
      <c r="N825" s="753">
        <v>1130.76</v>
      </c>
    </row>
    <row r="826" spans="1:14" ht="14.45" customHeight="1" x14ac:dyDescent="0.2">
      <c r="A826" s="747" t="s">
        <v>578</v>
      </c>
      <c r="B826" s="748" t="s">
        <v>579</v>
      </c>
      <c r="C826" s="749" t="s">
        <v>603</v>
      </c>
      <c r="D826" s="750" t="s">
        <v>604</v>
      </c>
      <c r="E826" s="751">
        <v>50113013</v>
      </c>
      <c r="F826" s="750" t="s">
        <v>901</v>
      </c>
      <c r="G826" s="749" t="s">
        <v>610</v>
      </c>
      <c r="H826" s="749">
        <v>207116</v>
      </c>
      <c r="I826" s="749">
        <v>207116</v>
      </c>
      <c r="J826" s="749" t="s">
        <v>1524</v>
      </c>
      <c r="K826" s="749" t="s">
        <v>1525</v>
      </c>
      <c r="L826" s="752">
        <v>419.31666666666661</v>
      </c>
      <c r="M826" s="752">
        <v>9</v>
      </c>
      <c r="N826" s="753">
        <v>3773.8499999999995</v>
      </c>
    </row>
    <row r="827" spans="1:14" ht="14.45" customHeight="1" x14ac:dyDescent="0.2">
      <c r="A827" s="747" t="s">
        <v>578</v>
      </c>
      <c r="B827" s="748" t="s">
        <v>579</v>
      </c>
      <c r="C827" s="749" t="s">
        <v>603</v>
      </c>
      <c r="D827" s="750" t="s">
        <v>604</v>
      </c>
      <c r="E827" s="751">
        <v>50113013</v>
      </c>
      <c r="F827" s="750" t="s">
        <v>901</v>
      </c>
      <c r="G827" s="749" t="s">
        <v>610</v>
      </c>
      <c r="H827" s="749">
        <v>101076</v>
      </c>
      <c r="I827" s="749">
        <v>1076</v>
      </c>
      <c r="J827" s="749" t="s">
        <v>940</v>
      </c>
      <c r="K827" s="749" t="s">
        <v>823</v>
      </c>
      <c r="L827" s="752">
        <v>78.540000000000006</v>
      </c>
      <c r="M827" s="752">
        <v>26</v>
      </c>
      <c r="N827" s="753">
        <v>2042.0400000000002</v>
      </c>
    </row>
    <row r="828" spans="1:14" ht="14.45" customHeight="1" x14ac:dyDescent="0.2">
      <c r="A828" s="747" t="s">
        <v>578</v>
      </c>
      <c r="B828" s="748" t="s">
        <v>579</v>
      </c>
      <c r="C828" s="749" t="s">
        <v>603</v>
      </c>
      <c r="D828" s="750" t="s">
        <v>604</v>
      </c>
      <c r="E828" s="751">
        <v>50113013</v>
      </c>
      <c r="F828" s="750" t="s">
        <v>901</v>
      </c>
      <c r="G828" s="749" t="s">
        <v>617</v>
      </c>
      <c r="H828" s="749">
        <v>113453</v>
      </c>
      <c r="I828" s="749">
        <v>113453</v>
      </c>
      <c r="J828" s="749" t="s">
        <v>1526</v>
      </c>
      <c r="K828" s="749" t="s">
        <v>1527</v>
      </c>
      <c r="L828" s="752">
        <v>459.86470588235295</v>
      </c>
      <c r="M828" s="752">
        <v>17</v>
      </c>
      <c r="N828" s="753">
        <v>7817.7</v>
      </c>
    </row>
    <row r="829" spans="1:14" ht="14.45" customHeight="1" x14ac:dyDescent="0.2">
      <c r="A829" s="747" t="s">
        <v>578</v>
      </c>
      <c r="B829" s="748" t="s">
        <v>579</v>
      </c>
      <c r="C829" s="749" t="s">
        <v>603</v>
      </c>
      <c r="D829" s="750" t="s">
        <v>604</v>
      </c>
      <c r="E829" s="751">
        <v>50113013</v>
      </c>
      <c r="F829" s="750" t="s">
        <v>901</v>
      </c>
      <c r="G829" s="749" t="s">
        <v>610</v>
      </c>
      <c r="H829" s="749">
        <v>192359</v>
      </c>
      <c r="I829" s="749">
        <v>92359</v>
      </c>
      <c r="J829" s="749" t="s">
        <v>941</v>
      </c>
      <c r="K829" s="749" t="s">
        <v>942</v>
      </c>
      <c r="L829" s="752">
        <v>43.650000000000006</v>
      </c>
      <c r="M829" s="752">
        <v>40</v>
      </c>
      <c r="N829" s="753">
        <v>1746.0000000000002</v>
      </c>
    </row>
    <row r="830" spans="1:14" ht="14.45" customHeight="1" x14ac:dyDescent="0.2">
      <c r="A830" s="747" t="s">
        <v>578</v>
      </c>
      <c r="B830" s="748" t="s">
        <v>579</v>
      </c>
      <c r="C830" s="749" t="s">
        <v>603</v>
      </c>
      <c r="D830" s="750" t="s">
        <v>604</v>
      </c>
      <c r="E830" s="751">
        <v>50113013</v>
      </c>
      <c r="F830" s="750" t="s">
        <v>901</v>
      </c>
      <c r="G830" s="749" t="s">
        <v>580</v>
      </c>
      <c r="H830" s="749">
        <v>201030</v>
      </c>
      <c r="I830" s="749">
        <v>201030</v>
      </c>
      <c r="J830" s="749" t="s">
        <v>943</v>
      </c>
      <c r="K830" s="749" t="s">
        <v>944</v>
      </c>
      <c r="L830" s="752">
        <v>33.153599999999997</v>
      </c>
      <c r="M830" s="752">
        <v>250</v>
      </c>
      <c r="N830" s="753">
        <v>8288.4</v>
      </c>
    </row>
    <row r="831" spans="1:14" ht="14.45" customHeight="1" x14ac:dyDescent="0.2">
      <c r="A831" s="747" t="s">
        <v>578</v>
      </c>
      <c r="B831" s="748" t="s">
        <v>579</v>
      </c>
      <c r="C831" s="749" t="s">
        <v>603</v>
      </c>
      <c r="D831" s="750" t="s">
        <v>604</v>
      </c>
      <c r="E831" s="751">
        <v>50113013</v>
      </c>
      <c r="F831" s="750" t="s">
        <v>901</v>
      </c>
      <c r="G831" s="749" t="s">
        <v>610</v>
      </c>
      <c r="H831" s="749">
        <v>225175</v>
      </c>
      <c r="I831" s="749">
        <v>225175</v>
      </c>
      <c r="J831" s="749" t="s">
        <v>1528</v>
      </c>
      <c r="K831" s="749" t="s">
        <v>1529</v>
      </c>
      <c r="L831" s="752">
        <v>45.609999999999992</v>
      </c>
      <c r="M831" s="752">
        <v>3</v>
      </c>
      <c r="N831" s="753">
        <v>136.82999999999998</v>
      </c>
    </row>
    <row r="832" spans="1:14" ht="14.45" customHeight="1" x14ac:dyDescent="0.2">
      <c r="A832" s="747" t="s">
        <v>578</v>
      </c>
      <c r="B832" s="748" t="s">
        <v>579</v>
      </c>
      <c r="C832" s="749" t="s">
        <v>603</v>
      </c>
      <c r="D832" s="750" t="s">
        <v>604</v>
      </c>
      <c r="E832" s="751">
        <v>50113013</v>
      </c>
      <c r="F832" s="750" t="s">
        <v>901</v>
      </c>
      <c r="G832" s="749" t="s">
        <v>610</v>
      </c>
      <c r="H832" s="749">
        <v>225174</v>
      </c>
      <c r="I832" s="749">
        <v>225174</v>
      </c>
      <c r="J832" s="749" t="s">
        <v>1528</v>
      </c>
      <c r="K832" s="749" t="s">
        <v>1530</v>
      </c>
      <c r="L832" s="752">
        <v>42.99</v>
      </c>
      <c r="M832" s="752">
        <v>6</v>
      </c>
      <c r="N832" s="753">
        <v>257.94</v>
      </c>
    </row>
    <row r="833" spans="1:14" ht="14.45" customHeight="1" x14ac:dyDescent="0.2">
      <c r="A833" s="747" t="s">
        <v>578</v>
      </c>
      <c r="B833" s="748" t="s">
        <v>579</v>
      </c>
      <c r="C833" s="749" t="s">
        <v>603</v>
      </c>
      <c r="D833" s="750" t="s">
        <v>604</v>
      </c>
      <c r="E833" s="751">
        <v>50113013</v>
      </c>
      <c r="F833" s="750" t="s">
        <v>901</v>
      </c>
      <c r="G833" s="749" t="s">
        <v>610</v>
      </c>
      <c r="H833" s="749">
        <v>116600</v>
      </c>
      <c r="I833" s="749">
        <v>16600</v>
      </c>
      <c r="J833" s="749" t="s">
        <v>951</v>
      </c>
      <c r="K833" s="749" t="s">
        <v>953</v>
      </c>
      <c r="L833" s="752">
        <v>38.559294210943769</v>
      </c>
      <c r="M833" s="752">
        <v>1261</v>
      </c>
      <c r="N833" s="753">
        <v>48623.270000000091</v>
      </c>
    </row>
    <row r="834" spans="1:14" ht="14.45" customHeight="1" x14ac:dyDescent="0.2">
      <c r="A834" s="747" t="s">
        <v>578</v>
      </c>
      <c r="B834" s="748" t="s">
        <v>579</v>
      </c>
      <c r="C834" s="749" t="s">
        <v>603</v>
      </c>
      <c r="D834" s="750" t="s">
        <v>604</v>
      </c>
      <c r="E834" s="751">
        <v>50113013</v>
      </c>
      <c r="F834" s="750" t="s">
        <v>901</v>
      </c>
      <c r="G834" s="749" t="s">
        <v>610</v>
      </c>
      <c r="H834" s="749">
        <v>117149</v>
      </c>
      <c r="I834" s="749">
        <v>17149</v>
      </c>
      <c r="J834" s="749" t="s">
        <v>951</v>
      </c>
      <c r="K834" s="749" t="s">
        <v>952</v>
      </c>
      <c r="L834" s="752">
        <v>163.32000000000002</v>
      </c>
      <c r="M834" s="752">
        <v>3</v>
      </c>
      <c r="N834" s="753">
        <v>489.96000000000004</v>
      </c>
    </row>
    <row r="835" spans="1:14" ht="14.45" customHeight="1" x14ac:dyDescent="0.2">
      <c r="A835" s="747" t="s">
        <v>578</v>
      </c>
      <c r="B835" s="748" t="s">
        <v>579</v>
      </c>
      <c r="C835" s="749" t="s">
        <v>603</v>
      </c>
      <c r="D835" s="750" t="s">
        <v>604</v>
      </c>
      <c r="E835" s="751">
        <v>50113013</v>
      </c>
      <c r="F835" s="750" t="s">
        <v>901</v>
      </c>
      <c r="G835" s="749" t="s">
        <v>617</v>
      </c>
      <c r="H835" s="749">
        <v>166269</v>
      </c>
      <c r="I835" s="749">
        <v>166269</v>
      </c>
      <c r="J835" s="749" t="s">
        <v>1531</v>
      </c>
      <c r="K835" s="749" t="s">
        <v>1532</v>
      </c>
      <c r="L835" s="752">
        <v>53.049821428571427</v>
      </c>
      <c r="M835" s="752">
        <v>56</v>
      </c>
      <c r="N835" s="753">
        <v>2970.79</v>
      </c>
    </row>
    <row r="836" spans="1:14" ht="14.45" customHeight="1" x14ac:dyDescent="0.2">
      <c r="A836" s="747" t="s">
        <v>578</v>
      </c>
      <c r="B836" s="748" t="s">
        <v>579</v>
      </c>
      <c r="C836" s="749" t="s">
        <v>603</v>
      </c>
      <c r="D836" s="750" t="s">
        <v>604</v>
      </c>
      <c r="E836" s="751">
        <v>50113013</v>
      </c>
      <c r="F836" s="750" t="s">
        <v>901</v>
      </c>
      <c r="G836" s="749" t="s">
        <v>617</v>
      </c>
      <c r="H836" s="749">
        <v>166265</v>
      </c>
      <c r="I836" s="749">
        <v>166265</v>
      </c>
      <c r="J836" s="749" t="s">
        <v>1171</v>
      </c>
      <c r="K836" s="749" t="s">
        <v>1172</v>
      </c>
      <c r="L836" s="752">
        <v>33.39</v>
      </c>
      <c r="M836" s="752">
        <v>1</v>
      </c>
      <c r="N836" s="753">
        <v>33.39</v>
      </c>
    </row>
    <row r="837" spans="1:14" ht="14.45" customHeight="1" x14ac:dyDescent="0.2">
      <c r="A837" s="747" t="s">
        <v>578</v>
      </c>
      <c r="B837" s="748" t="s">
        <v>579</v>
      </c>
      <c r="C837" s="749" t="s">
        <v>603</v>
      </c>
      <c r="D837" s="750" t="s">
        <v>604</v>
      </c>
      <c r="E837" s="751">
        <v>50113013</v>
      </c>
      <c r="F837" s="750" t="s">
        <v>901</v>
      </c>
      <c r="G837" s="749" t="s">
        <v>617</v>
      </c>
      <c r="H837" s="749">
        <v>103708</v>
      </c>
      <c r="I837" s="749">
        <v>3708</v>
      </c>
      <c r="J837" s="749" t="s">
        <v>1533</v>
      </c>
      <c r="K837" s="749" t="s">
        <v>1534</v>
      </c>
      <c r="L837" s="752">
        <v>1128.7896969696969</v>
      </c>
      <c r="M837" s="752">
        <v>3.3</v>
      </c>
      <c r="N837" s="753">
        <v>3725.0059999999999</v>
      </c>
    </row>
    <row r="838" spans="1:14" ht="14.45" customHeight="1" x14ac:dyDescent="0.2">
      <c r="A838" s="747" t="s">
        <v>578</v>
      </c>
      <c r="B838" s="748" t="s">
        <v>579</v>
      </c>
      <c r="C838" s="749" t="s">
        <v>603</v>
      </c>
      <c r="D838" s="750" t="s">
        <v>604</v>
      </c>
      <c r="E838" s="751">
        <v>50113014</v>
      </c>
      <c r="F838" s="750" t="s">
        <v>1535</v>
      </c>
      <c r="G838" s="749" t="s">
        <v>617</v>
      </c>
      <c r="H838" s="749">
        <v>64942</v>
      </c>
      <c r="I838" s="749">
        <v>64942</v>
      </c>
      <c r="J838" s="749" t="s">
        <v>1536</v>
      </c>
      <c r="K838" s="749" t="s">
        <v>1537</v>
      </c>
      <c r="L838" s="752">
        <v>2113.7500000000005</v>
      </c>
      <c r="M838" s="752">
        <v>1</v>
      </c>
      <c r="N838" s="753">
        <v>2113.7500000000005</v>
      </c>
    </row>
    <row r="839" spans="1:14" ht="14.45" customHeight="1" x14ac:dyDescent="0.2">
      <c r="A839" s="747" t="s">
        <v>578</v>
      </c>
      <c r="B839" s="748" t="s">
        <v>579</v>
      </c>
      <c r="C839" s="749" t="s">
        <v>603</v>
      </c>
      <c r="D839" s="750" t="s">
        <v>604</v>
      </c>
      <c r="E839" s="751">
        <v>50113014</v>
      </c>
      <c r="F839" s="750" t="s">
        <v>1535</v>
      </c>
      <c r="G839" s="749" t="s">
        <v>617</v>
      </c>
      <c r="H839" s="749">
        <v>164401</v>
      </c>
      <c r="I839" s="749">
        <v>164401</v>
      </c>
      <c r="J839" s="749" t="s">
        <v>1538</v>
      </c>
      <c r="K839" s="749" t="s">
        <v>1539</v>
      </c>
      <c r="L839" s="752">
        <v>281.90954705605856</v>
      </c>
      <c r="M839" s="752">
        <v>11.1</v>
      </c>
      <c r="N839" s="753">
        <v>3129.1959723222499</v>
      </c>
    </row>
    <row r="840" spans="1:14" ht="14.45" customHeight="1" x14ac:dyDescent="0.2">
      <c r="A840" s="747" t="s">
        <v>578</v>
      </c>
      <c r="B840" s="748" t="s">
        <v>579</v>
      </c>
      <c r="C840" s="749" t="s">
        <v>603</v>
      </c>
      <c r="D840" s="750" t="s">
        <v>604</v>
      </c>
      <c r="E840" s="751">
        <v>50113014</v>
      </c>
      <c r="F840" s="750" t="s">
        <v>1535</v>
      </c>
      <c r="G840" s="749" t="s">
        <v>617</v>
      </c>
      <c r="H840" s="749">
        <v>164407</v>
      </c>
      <c r="I840" s="749">
        <v>164407</v>
      </c>
      <c r="J840" s="749" t="s">
        <v>1538</v>
      </c>
      <c r="K840" s="749" t="s">
        <v>1540</v>
      </c>
      <c r="L840" s="752">
        <v>735.50937499999998</v>
      </c>
      <c r="M840" s="752">
        <v>3.2</v>
      </c>
      <c r="N840" s="753">
        <v>2353.63</v>
      </c>
    </row>
    <row r="841" spans="1:14" ht="14.45" customHeight="1" x14ac:dyDescent="0.2">
      <c r="A841" s="747" t="s">
        <v>578</v>
      </c>
      <c r="B841" s="748" t="s">
        <v>579</v>
      </c>
      <c r="C841" s="749" t="s">
        <v>603</v>
      </c>
      <c r="D841" s="750" t="s">
        <v>604</v>
      </c>
      <c r="E841" s="751">
        <v>50113014</v>
      </c>
      <c r="F841" s="750" t="s">
        <v>1535</v>
      </c>
      <c r="G841" s="749" t="s">
        <v>610</v>
      </c>
      <c r="H841" s="749">
        <v>211845</v>
      </c>
      <c r="I841" s="749">
        <v>211845</v>
      </c>
      <c r="J841" s="749" t="s">
        <v>1541</v>
      </c>
      <c r="K841" s="749" t="s">
        <v>1542</v>
      </c>
      <c r="L841" s="752">
        <v>129.66000000000003</v>
      </c>
      <c r="M841" s="752">
        <v>1</v>
      </c>
      <c r="N841" s="753">
        <v>129.66000000000003</v>
      </c>
    </row>
    <row r="842" spans="1:14" ht="14.45" customHeight="1" x14ac:dyDescent="0.2">
      <c r="A842" s="747" t="s">
        <v>578</v>
      </c>
      <c r="B842" s="748" t="s">
        <v>579</v>
      </c>
      <c r="C842" s="749" t="s">
        <v>606</v>
      </c>
      <c r="D842" s="750" t="s">
        <v>607</v>
      </c>
      <c r="E842" s="751">
        <v>50113001</v>
      </c>
      <c r="F842" s="750" t="s">
        <v>609</v>
      </c>
      <c r="G842" s="749" t="s">
        <v>610</v>
      </c>
      <c r="H842" s="749">
        <v>100362</v>
      </c>
      <c r="I842" s="749">
        <v>362</v>
      </c>
      <c r="J842" s="749" t="s">
        <v>611</v>
      </c>
      <c r="K842" s="749" t="s">
        <v>612</v>
      </c>
      <c r="L842" s="752">
        <v>73.776410256410244</v>
      </c>
      <c r="M842" s="752">
        <v>39</v>
      </c>
      <c r="N842" s="753">
        <v>2877.2799999999997</v>
      </c>
    </row>
    <row r="843" spans="1:14" ht="14.45" customHeight="1" x14ac:dyDescent="0.2">
      <c r="A843" s="747" t="s">
        <v>578</v>
      </c>
      <c r="B843" s="748" t="s">
        <v>579</v>
      </c>
      <c r="C843" s="749" t="s">
        <v>606</v>
      </c>
      <c r="D843" s="750" t="s">
        <v>607</v>
      </c>
      <c r="E843" s="751">
        <v>50113001</v>
      </c>
      <c r="F843" s="750" t="s">
        <v>609</v>
      </c>
      <c r="G843" s="749" t="s">
        <v>610</v>
      </c>
      <c r="H843" s="749">
        <v>208456</v>
      </c>
      <c r="I843" s="749">
        <v>208456</v>
      </c>
      <c r="J843" s="749" t="s">
        <v>632</v>
      </c>
      <c r="K843" s="749" t="s">
        <v>633</v>
      </c>
      <c r="L843" s="752">
        <v>738.53999627401583</v>
      </c>
      <c r="M843" s="752">
        <v>12.150000000000007</v>
      </c>
      <c r="N843" s="753">
        <v>8973.2609547292977</v>
      </c>
    </row>
    <row r="844" spans="1:14" ht="14.45" customHeight="1" x14ac:dyDescent="0.2">
      <c r="A844" s="747" t="s">
        <v>578</v>
      </c>
      <c r="B844" s="748" t="s">
        <v>579</v>
      </c>
      <c r="C844" s="749" t="s">
        <v>606</v>
      </c>
      <c r="D844" s="750" t="s">
        <v>607</v>
      </c>
      <c r="E844" s="751">
        <v>50113001</v>
      </c>
      <c r="F844" s="750" t="s">
        <v>609</v>
      </c>
      <c r="G844" s="749" t="s">
        <v>610</v>
      </c>
      <c r="H844" s="749">
        <v>212884</v>
      </c>
      <c r="I844" s="749">
        <v>212884</v>
      </c>
      <c r="J844" s="749" t="s">
        <v>1180</v>
      </c>
      <c r="K844" s="749" t="s">
        <v>1181</v>
      </c>
      <c r="L844" s="752">
        <v>47.260857142857127</v>
      </c>
      <c r="M844" s="752">
        <v>70</v>
      </c>
      <c r="N844" s="753">
        <v>3308.2599999999989</v>
      </c>
    </row>
    <row r="845" spans="1:14" ht="14.45" customHeight="1" x14ac:dyDescent="0.2">
      <c r="A845" s="747" t="s">
        <v>578</v>
      </c>
      <c r="B845" s="748" t="s">
        <v>579</v>
      </c>
      <c r="C845" s="749" t="s">
        <v>606</v>
      </c>
      <c r="D845" s="750" t="s">
        <v>607</v>
      </c>
      <c r="E845" s="751">
        <v>50113001</v>
      </c>
      <c r="F845" s="750" t="s">
        <v>609</v>
      </c>
      <c r="G845" s="749" t="s">
        <v>610</v>
      </c>
      <c r="H845" s="749">
        <v>229192</v>
      </c>
      <c r="I845" s="749">
        <v>229192</v>
      </c>
      <c r="J845" s="749" t="s">
        <v>711</v>
      </c>
      <c r="K845" s="749" t="s">
        <v>713</v>
      </c>
      <c r="L845" s="752">
        <v>224.92</v>
      </c>
      <c r="M845" s="752">
        <v>2</v>
      </c>
      <c r="N845" s="753">
        <v>449.84</v>
      </c>
    </row>
    <row r="846" spans="1:14" ht="14.45" customHeight="1" x14ac:dyDescent="0.2">
      <c r="A846" s="747" t="s">
        <v>578</v>
      </c>
      <c r="B846" s="748" t="s">
        <v>579</v>
      </c>
      <c r="C846" s="749" t="s">
        <v>606</v>
      </c>
      <c r="D846" s="750" t="s">
        <v>607</v>
      </c>
      <c r="E846" s="751">
        <v>50113001</v>
      </c>
      <c r="F846" s="750" t="s">
        <v>609</v>
      </c>
      <c r="G846" s="749" t="s">
        <v>610</v>
      </c>
      <c r="H846" s="749">
        <v>198880</v>
      </c>
      <c r="I846" s="749">
        <v>98880</v>
      </c>
      <c r="J846" s="749" t="s">
        <v>1543</v>
      </c>
      <c r="K846" s="749" t="s">
        <v>1544</v>
      </c>
      <c r="L846" s="752">
        <v>201.29999999999995</v>
      </c>
      <c r="M846" s="752">
        <v>228</v>
      </c>
      <c r="N846" s="753">
        <v>45896.399999999987</v>
      </c>
    </row>
    <row r="847" spans="1:14" ht="14.45" customHeight="1" x14ac:dyDescent="0.2">
      <c r="A847" s="747" t="s">
        <v>578</v>
      </c>
      <c r="B847" s="748" t="s">
        <v>579</v>
      </c>
      <c r="C847" s="749" t="s">
        <v>606</v>
      </c>
      <c r="D847" s="750" t="s">
        <v>607</v>
      </c>
      <c r="E847" s="751">
        <v>50113001</v>
      </c>
      <c r="F847" s="750" t="s">
        <v>609</v>
      </c>
      <c r="G847" s="749" t="s">
        <v>610</v>
      </c>
      <c r="H847" s="749">
        <v>51366</v>
      </c>
      <c r="I847" s="749">
        <v>51366</v>
      </c>
      <c r="J847" s="749" t="s">
        <v>753</v>
      </c>
      <c r="K847" s="749" t="s">
        <v>754</v>
      </c>
      <c r="L847" s="752">
        <v>171.59999999999994</v>
      </c>
      <c r="M847" s="752">
        <v>12</v>
      </c>
      <c r="N847" s="753">
        <v>2059.1999999999994</v>
      </c>
    </row>
    <row r="848" spans="1:14" ht="14.45" customHeight="1" x14ac:dyDescent="0.2">
      <c r="A848" s="747" t="s">
        <v>578</v>
      </c>
      <c r="B848" s="748" t="s">
        <v>579</v>
      </c>
      <c r="C848" s="749" t="s">
        <v>606</v>
      </c>
      <c r="D848" s="750" t="s">
        <v>607</v>
      </c>
      <c r="E848" s="751">
        <v>50113001</v>
      </c>
      <c r="F848" s="750" t="s">
        <v>609</v>
      </c>
      <c r="G848" s="749" t="s">
        <v>610</v>
      </c>
      <c r="H848" s="749">
        <v>396574</v>
      </c>
      <c r="I848" s="749">
        <v>0</v>
      </c>
      <c r="J848" s="749" t="s">
        <v>1545</v>
      </c>
      <c r="K848" s="749" t="s">
        <v>1546</v>
      </c>
      <c r="L848" s="752">
        <v>137.62000000000003</v>
      </c>
      <c r="M848" s="752">
        <v>42</v>
      </c>
      <c r="N848" s="753">
        <v>5780.0400000000009</v>
      </c>
    </row>
    <row r="849" spans="1:14" ht="14.45" customHeight="1" x14ac:dyDescent="0.2">
      <c r="A849" s="747" t="s">
        <v>578</v>
      </c>
      <c r="B849" s="748" t="s">
        <v>579</v>
      </c>
      <c r="C849" s="749" t="s">
        <v>606</v>
      </c>
      <c r="D849" s="750" t="s">
        <v>607</v>
      </c>
      <c r="E849" s="751">
        <v>50113001</v>
      </c>
      <c r="F849" s="750" t="s">
        <v>609</v>
      </c>
      <c r="G849" s="749" t="s">
        <v>610</v>
      </c>
      <c r="H849" s="749">
        <v>930224</v>
      </c>
      <c r="I849" s="749">
        <v>0</v>
      </c>
      <c r="J849" s="749" t="s">
        <v>1321</v>
      </c>
      <c r="K849" s="749" t="s">
        <v>580</v>
      </c>
      <c r="L849" s="752">
        <v>111.72251479920108</v>
      </c>
      <c r="M849" s="752">
        <v>1</v>
      </c>
      <c r="N849" s="753">
        <v>111.72251479920108</v>
      </c>
    </row>
    <row r="850" spans="1:14" ht="14.45" customHeight="1" x14ac:dyDescent="0.2">
      <c r="A850" s="747" t="s">
        <v>578</v>
      </c>
      <c r="B850" s="748" t="s">
        <v>579</v>
      </c>
      <c r="C850" s="749" t="s">
        <v>606</v>
      </c>
      <c r="D850" s="750" t="s">
        <v>607</v>
      </c>
      <c r="E850" s="751">
        <v>50113001</v>
      </c>
      <c r="F850" s="750" t="s">
        <v>609</v>
      </c>
      <c r="G850" s="749" t="s">
        <v>610</v>
      </c>
      <c r="H850" s="749">
        <v>844940</v>
      </c>
      <c r="I850" s="749">
        <v>0</v>
      </c>
      <c r="J850" s="749" t="s">
        <v>1547</v>
      </c>
      <c r="K850" s="749" t="s">
        <v>580</v>
      </c>
      <c r="L850" s="752">
        <v>159.21175400295931</v>
      </c>
      <c r="M850" s="752">
        <v>47</v>
      </c>
      <c r="N850" s="753">
        <v>7482.9524381390875</v>
      </c>
    </row>
    <row r="851" spans="1:14" ht="14.45" customHeight="1" x14ac:dyDescent="0.2">
      <c r="A851" s="747" t="s">
        <v>578</v>
      </c>
      <c r="B851" s="748" t="s">
        <v>579</v>
      </c>
      <c r="C851" s="749" t="s">
        <v>606</v>
      </c>
      <c r="D851" s="750" t="s">
        <v>607</v>
      </c>
      <c r="E851" s="751">
        <v>50113001</v>
      </c>
      <c r="F851" s="750" t="s">
        <v>609</v>
      </c>
      <c r="G851" s="749" t="s">
        <v>610</v>
      </c>
      <c r="H851" s="749">
        <v>930589</v>
      </c>
      <c r="I851" s="749">
        <v>0</v>
      </c>
      <c r="J851" s="749" t="s">
        <v>1548</v>
      </c>
      <c r="K851" s="749" t="s">
        <v>580</v>
      </c>
      <c r="L851" s="752">
        <v>103.55866271814247</v>
      </c>
      <c r="M851" s="752">
        <v>32</v>
      </c>
      <c r="N851" s="753">
        <v>3313.8772069805591</v>
      </c>
    </row>
    <row r="852" spans="1:14" ht="14.45" customHeight="1" x14ac:dyDescent="0.2">
      <c r="A852" s="747" t="s">
        <v>578</v>
      </c>
      <c r="B852" s="748" t="s">
        <v>579</v>
      </c>
      <c r="C852" s="749" t="s">
        <v>606</v>
      </c>
      <c r="D852" s="750" t="s">
        <v>607</v>
      </c>
      <c r="E852" s="751">
        <v>50113001</v>
      </c>
      <c r="F852" s="750" t="s">
        <v>609</v>
      </c>
      <c r="G852" s="749" t="s">
        <v>610</v>
      </c>
      <c r="H852" s="749">
        <v>900441</v>
      </c>
      <c r="I852" s="749">
        <v>0</v>
      </c>
      <c r="J852" s="749" t="s">
        <v>1549</v>
      </c>
      <c r="K852" s="749" t="s">
        <v>1550</v>
      </c>
      <c r="L852" s="752">
        <v>197.44568583985796</v>
      </c>
      <c r="M852" s="752">
        <v>123</v>
      </c>
      <c r="N852" s="753">
        <v>24285.819358302528</v>
      </c>
    </row>
    <row r="853" spans="1:14" ht="14.45" customHeight="1" x14ac:dyDescent="0.2">
      <c r="A853" s="747" t="s">
        <v>578</v>
      </c>
      <c r="B853" s="748" t="s">
        <v>579</v>
      </c>
      <c r="C853" s="749" t="s">
        <v>606</v>
      </c>
      <c r="D853" s="750" t="s">
        <v>607</v>
      </c>
      <c r="E853" s="751">
        <v>50113001</v>
      </c>
      <c r="F853" s="750" t="s">
        <v>609</v>
      </c>
      <c r="G853" s="749" t="s">
        <v>610</v>
      </c>
      <c r="H853" s="749">
        <v>900321</v>
      </c>
      <c r="I853" s="749">
        <v>0</v>
      </c>
      <c r="J853" s="749" t="s">
        <v>1551</v>
      </c>
      <c r="K853" s="749" t="s">
        <v>580</v>
      </c>
      <c r="L853" s="752">
        <v>335.45940233175389</v>
      </c>
      <c r="M853" s="752">
        <v>12</v>
      </c>
      <c r="N853" s="753">
        <v>4025.5128279810469</v>
      </c>
    </row>
    <row r="854" spans="1:14" ht="14.45" customHeight="1" x14ac:dyDescent="0.2">
      <c r="A854" s="747" t="s">
        <v>578</v>
      </c>
      <c r="B854" s="748" t="s">
        <v>579</v>
      </c>
      <c r="C854" s="749" t="s">
        <v>606</v>
      </c>
      <c r="D854" s="750" t="s">
        <v>607</v>
      </c>
      <c r="E854" s="751">
        <v>50113001</v>
      </c>
      <c r="F854" s="750" t="s">
        <v>609</v>
      </c>
      <c r="G854" s="749" t="s">
        <v>610</v>
      </c>
      <c r="H854" s="749">
        <v>920117</v>
      </c>
      <c r="I854" s="749">
        <v>0</v>
      </c>
      <c r="J854" s="749" t="s">
        <v>1552</v>
      </c>
      <c r="K854" s="749" t="s">
        <v>1553</v>
      </c>
      <c r="L854" s="752">
        <v>95.095804278199751</v>
      </c>
      <c r="M854" s="752">
        <v>4</v>
      </c>
      <c r="N854" s="753">
        <v>380.383217112799</v>
      </c>
    </row>
    <row r="855" spans="1:14" ht="14.45" customHeight="1" x14ac:dyDescent="0.2">
      <c r="A855" s="747" t="s">
        <v>578</v>
      </c>
      <c r="B855" s="748" t="s">
        <v>579</v>
      </c>
      <c r="C855" s="749" t="s">
        <v>606</v>
      </c>
      <c r="D855" s="750" t="s">
        <v>607</v>
      </c>
      <c r="E855" s="751">
        <v>50113001</v>
      </c>
      <c r="F855" s="750" t="s">
        <v>609</v>
      </c>
      <c r="G855" s="749" t="s">
        <v>610</v>
      </c>
      <c r="H855" s="749">
        <v>900007</v>
      </c>
      <c r="I855" s="749">
        <v>0</v>
      </c>
      <c r="J855" s="749" t="s">
        <v>1554</v>
      </c>
      <c r="K855" s="749" t="s">
        <v>580</v>
      </c>
      <c r="L855" s="752">
        <v>62.43196281544671</v>
      </c>
      <c r="M855" s="752">
        <v>949</v>
      </c>
      <c r="N855" s="753">
        <v>59247.932711858928</v>
      </c>
    </row>
    <row r="856" spans="1:14" ht="14.45" customHeight="1" x14ac:dyDescent="0.2">
      <c r="A856" s="747" t="s">
        <v>578</v>
      </c>
      <c r="B856" s="748" t="s">
        <v>579</v>
      </c>
      <c r="C856" s="749" t="s">
        <v>606</v>
      </c>
      <c r="D856" s="750" t="s">
        <v>607</v>
      </c>
      <c r="E856" s="751">
        <v>50113001</v>
      </c>
      <c r="F856" s="750" t="s">
        <v>609</v>
      </c>
      <c r="G856" s="749" t="s">
        <v>610</v>
      </c>
      <c r="H856" s="749">
        <v>930241</v>
      </c>
      <c r="I856" s="749">
        <v>0</v>
      </c>
      <c r="J856" s="749" t="s">
        <v>1555</v>
      </c>
      <c r="K856" s="749" t="s">
        <v>580</v>
      </c>
      <c r="L856" s="752">
        <v>615.22180261502649</v>
      </c>
      <c r="M856" s="752">
        <v>48</v>
      </c>
      <c r="N856" s="753">
        <v>29530.646525521272</v>
      </c>
    </row>
    <row r="857" spans="1:14" ht="14.45" customHeight="1" x14ac:dyDescent="0.2">
      <c r="A857" s="747" t="s">
        <v>578</v>
      </c>
      <c r="B857" s="748" t="s">
        <v>579</v>
      </c>
      <c r="C857" s="749" t="s">
        <v>606</v>
      </c>
      <c r="D857" s="750" t="s">
        <v>607</v>
      </c>
      <c r="E857" s="751">
        <v>50113001</v>
      </c>
      <c r="F857" s="750" t="s">
        <v>609</v>
      </c>
      <c r="G857" s="749" t="s">
        <v>610</v>
      </c>
      <c r="H857" s="749">
        <v>921564</v>
      </c>
      <c r="I857" s="749">
        <v>0</v>
      </c>
      <c r="J857" s="749" t="s">
        <v>1556</v>
      </c>
      <c r="K857" s="749" t="s">
        <v>580</v>
      </c>
      <c r="L857" s="752">
        <v>127.29208503618186</v>
      </c>
      <c r="M857" s="752">
        <v>37</v>
      </c>
      <c r="N857" s="753">
        <v>4709.8071463387287</v>
      </c>
    </row>
    <row r="858" spans="1:14" ht="14.45" customHeight="1" x14ac:dyDescent="0.2">
      <c r="A858" s="747" t="s">
        <v>578</v>
      </c>
      <c r="B858" s="748" t="s">
        <v>579</v>
      </c>
      <c r="C858" s="749" t="s">
        <v>606</v>
      </c>
      <c r="D858" s="750" t="s">
        <v>607</v>
      </c>
      <c r="E858" s="751">
        <v>50113001</v>
      </c>
      <c r="F858" s="750" t="s">
        <v>609</v>
      </c>
      <c r="G858" s="749" t="s">
        <v>610</v>
      </c>
      <c r="H858" s="749">
        <v>500988</v>
      </c>
      <c r="I858" s="749">
        <v>0</v>
      </c>
      <c r="J858" s="749" t="s">
        <v>1557</v>
      </c>
      <c r="K858" s="749" t="s">
        <v>580</v>
      </c>
      <c r="L858" s="752">
        <v>237.76934027499095</v>
      </c>
      <c r="M858" s="752">
        <v>9</v>
      </c>
      <c r="N858" s="753">
        <v>2139.9240624749186</v>
      </c>
    </row>
    <row r="859" spans="1:14" ht="14.45" customHeight="1" x14ac:dyDescent="0.2">
      <c r="A859" s="747" t="s">
        <v>578</v>
      </c>
      <c r="B859" s="748" t="s">
        <v>579</v>
      </c>
      <c r="C859" s="749" t="s">
        <v>606</v>
      </c>
      <c r="D859" s="750" t="s">
        <v>607</v>
      </c>
      <c r="E859" s="751">
        <v>50113001</v>
      </c>
      <c r="F859" s="750" t="s">
        <v>609</v>
      </c>
      <c r="G859" s="749" t="s">
        <v>610</v>
      </c>
      <c r="H859" s="749">
        <v>102439</v>
      </c>
      <c r="I859" s="749">
        <v>2439</v>
      </c>
      <c r="J859" s="749" t="s">
        <v>1558</v>
      </c>
      <c r="K859" s="749" t="s">
        <v>1559</v>
      </c>
      <c r="L859" s="752">
        <v>285.08</v>
      </c>
      <c r="M859" s="752">
        <v>8</v>
      </c>
      <c r="N859" s="753">
        <v>2280.64</v>
      </c>
    </row>
    <row r="860" spans="1:14" ht="14.45" customHeight="1" x14ac:dyDescent="0.2">
      <c r="A860" s="747" t="s">
        <v>578</v>
      </c>
      <c r="B860" s="748" t="s">
        <v>579</v>
      </c>
      <c r="C860" s="749" t="s">
        <v>606</v>
      </c>
      <c r="D860" s="750" t="s">
        <v>607</v>
      </c>
      <c r="E860" s="751">
        <v>50113001</v>
      </c>
      <c r="F860" s="750" t="s">
        <v>609</v>
      </c>
      <c r="G860" s="749" t="s">
        <v>610</v>
      </c>
      <c r="H860" s="749">
        <v>100502</v>
      </c>
      <c r="I860" s="749">
        <v>502</v>
      </c>
      <c r="J860" s="749" t="s">
        <v>797</v>
      </c>
      <c r="K860" s="749" t="s">
        <v>798</v>
      </c>
      <c r="L860" s="752">
        <v>254.72800000000007</v>
      </c>
      <c r="M860" s="752">
        <v>40</v>
      </c>
      <c r="N860" s="753">
        <v>10189.120000000003</v>
      </c>
    </row>
    <row r="861" spans="1:14" ht="14.45" customHeight="1" x14ac:dyDescent="0.2">
      <c r="A861" s="747" t="s">
        <v>578</v>
      </c>
      <c r="B861" s="748" t="s">
        <v>579</v>
      </c>
      <c r="C861" s="749" t="s">
        <v>606</v>
      </c>
      <c r="D861" s="750" t="s">
        <v>607</v>
      </c>
      <c r="E861" s="751">
        <v>50113001</v>
      </c>
      <c r="F861" s="750" t="s">
        <v>609</v>
      </c>
      <c r="G861" s="749" t="s">
        <v>610</v>
      </c>
      <c r="H861" s="749">
        <v>113441</v>
      </c>
      <c r="I861" s="749">
        <v>13441</v>
      </c>
      <c r="J861" s="749" t="s">
        <v>1560</v>
      </c>
      <c r="K861" s="749" t="s">
        <v>1544</v>
      </c>
      <c r="L861" s="752">
        <v>246.49985387261822</v>
      </c>
      <c r="M861" s="752">
        <v>134</v>
      </c>
      <c r="N861" s="753">
        <v>33030.980418930842</v>
      </c>
    </row>
    <row r="862" spans="1:14" ht="14.45" customHeight="1" x14ac:dyDescent="0.2">
      <c r="A862" s="747" t="s">
        <v>578</v>
      </c>
      <c r="B862" s="748" t="s">
        <v>579</v>
      </c>
      <c r="C862" s="749" t="s">
        <v>606</v>
      </c>
      <c r="D862" s="750" t="s">
        <v>607</v>
      </c>
      <c r="E862" s="751">
        <v>50113001</v>
      </c>
      <c r="F862" s="750" t="s">
        <v>609</v>
      </c>
      <c r="G862" s="749" t="s">
        <v>610</v>
      </c>
      <c r="H862" s="749">
        <v>208646</v>
      </c>
      <c r="I862" s="749">
        <v>208646</v>
      </c>
      <c r="J862" s="749" t="s">
        <v>844</v>
      </c>
      <c r="K862" s="749" t="s">
        <v>1561</v>
      </c>
      <c r="L862" s="752">
        <v>65.27489130434779</v>
      </c>
      <c r="M862" s="752">
        <v>92</v>
      </c>
      <c r="N862" s="753">
        <v>6005.2899999999972</v>
      </c>
    </row>
    <row r="863" spans="1:14" ht="14.45" customHeight="1" x14ac:dyDescent="0.2">
      <c r="A863" s="747" t="s">
        <v>578</v>
      </c>
      <c r="B863" s="748" t="s">
        <v>579</v>
      </c>
      <c r="C863" s="749" t="s">
        <v>606</v>
      </c>
      <c r="D863" s="750" t="s">
        <v>607</v>
      </c>
      <c r="E863" s="751">
        <v>50113001</v>
      </c>
      <c r="F863" s="750" t="s">
        <v>609</v>
      </c>
      <c r="G863" s="749" t="s">
        <v>610</v>
      </c>
      <c r="H863" s="749">
        <v>128178</v>
      </c>
      <c r="I863" s="749">
        <v>28178</v>
      </c>
      <c r="J863" s="749" t="s">
        <v>1562</v>
      </c>
      <c r="K863" s="749" t="s">
        <v>1563</v>
      </c>
      <c r="L863" s="752">
        <v>1306.1448387096773</v>
      </c>
      <c r="M863" s="752">
        <v>31</v>
      </c>
      <c r="N863" s="753">
        <v>40490.49</v>
      </c>
    </row>
    <row r="864" spans="1:14" ht="14.45" customHeight="1" x14ac:dyDescent="0.2">
      <c r="A864" s="747" t="s">
        <v>578</v>
      </c>
      <c r="B864" s="748" t="s">
        <v>579</v>
      </c>
      <c r="C864" s="749" t="s">
        <v>606</v>
      </c>
      <c r="D864" s="750" t="s">
        <v>607</v>
      </c>
      <c r="E864" s="751">
        <v>50113001</v>
      </c>
      <c r="F864" s="750" t="s">
        <v>609</v>
      </c>
      <c r="G864" s="749" t="s">
        <v>610</v>
      </c>
      <c r="H864" s="749">
        <v>153347</v>
      </c>
      <c r="I864" s="749">
        <v>153347</v>
      </c>
      <c r="J864" s="749" t="s">
        <v>1564</v>
      </c>
      <c r="K864" s="749" t="s">
        <v>1565</v>
      </c>
      <c r="L864" s="752">
        <v>4908.7122591075931</v>
      </c>
      <c r="M864" s="752">
        <v>204</v>
      </c>
      <c r="N864" s="753">
        <v>1001377.3008579491</v>
      </c>
    </row>
    <row r="865" spans="1:14" ht="14.45" customHeight="1" x14ac:dyDescent="0.2">
      <c r="A865" s="747" t="s">
        <v>578</v>
      </c>
      <c r="B865" s="748" t="s">
        <v>579</v>
      </c>
      <c r="C865" s="749" t="s">
        <v>606</v>
      </c>
      <c r="D865" s="750" t="s">
        <v>607</v>
      </c>
      <c r="E865" s="751">
        <v>50113001</v>
      </c>
      <c r="F865" s="750" t="s">
        <v>609</v>
      </c>
      <c r="G865" s="749" t="s">
        <v>610</v>
      </c>
      <c r="H865" s="749">
        <v>153346</v>
      </c>
      <c r="I865" s="749">
        <v>153346</v>
      </c>
      <c r="J865" s="749" t="s">
        <v>1564</v>
      </c>
      <c r="K865" s="749" t="s">
        <v>1566</v>
      </c>
      <c r="L865" s="752">
        <v>2795.4299979384791</v>
      </c>
      <c r="M865" s="752">
        <v>150</v>
      </c>
      <c r="N865" s="753">
        <v>419314.49969077186</v>
      </c>
    </row>
    <row r="866" spans="1:14" ht="14.45" customHeight="1" x14ac:dyDescent="0.2">
      <c r="A866" s="747" t="s">
        <v>578</v>
      </c>
      <c r="B866" s="748" t="s">
        <v>579</v>
      </c>
      <c r="C866" s="749" t="s">
        <v>606</v>
      </c>
      <c r="D866" s="750" t="s">
        <v>607</v>
      </c>
      <c r="E866" s="751">
        <v>50113001</v>
      </c>
      <c r="F866" s="750" t="s">
        <v>609</v>
      </c>
      <c r="G866" s="749" t="s">
        <v>610</v>
      </c>
      <c r="H866" s="749">
        <v>501924</v>
      </c>
      <c r="I866" s="749">
        <v>9999999</v>
      </c>
      <c r="J866" s="749" t="s">
        <v>1567</v>
      </c>
      <c r="K866" s="749" t="s">
        <v>1568</v>
      </c>
      <c r="L866" s="752">
        <v>10810.8</v>
      </c>
      <c r="M866" s="752">
        <v>1</v>
      </c>
      <c r="N866" s="753">
        <v>10810.8</v>
      </c>
    </row>
    <row r="867" spans="1:14" ht="14.45" customHeight="1" x14ac:dyDescent="0.2">
      <c r="A867" s="747" t="s">
        <v>578</v>
      </c>
      <c r="B867" s="748" t="s">
        <v>579</v>
      </c>
      <c r="C867" s="749" t="s">
        <v>606</v>
      </c>
      <c r="D867" s="750" t="s">
        <v>607</v>
      </c>
      <c r="E867" s="751">
        <v>50113009</v>
      </c>
      <c r="F867" s="750" t="s">
        <v>1569</v>
      </c>
      <c r="G867" s="749" t="s">
        <v>610</v>
      </c>
      <c r="H867" s="749">
        <v>29817</v>
      </c>
      <c r="I867" s="749">
        <v>29817</v>
      </c>
      <c r="J867" s="749" t="s">
        <v>1570</v>
      </c>
      <c r="K867" s="749" t="s">
        <v>1571</v>
      </c>
      <c r="L867" s="752">
        <v>29495.998055555552</v>
      </c>
      <c r="M867" s="752">
        <v>36</v>
      </c>
      <c r="N867" s="753">
        <v>1061855.93</v>
      </c>
    </row>
    <row r="868" spans="1:14" ht="14.45" customHeight="1" thickBot="1" x14ac:dyDescent="0.25">
      <c r="A868" s="754" t="s">
        <v>578</v>
      </c>
      <c r="B868" s="755" t="s">
        <v>579</v>
      </c>
      <c r="C868" s="756" t="s">
        <v>606</v>
      </c>
      <c r="D868" s="757" t="s">
        <v>607</v>
      </c>
      <c r="E868" s="758">
        <v>50113013</v>
      </c>
      <c r="F868" s="757" t="s">
        <v>901</v>
      </c>
      <c r="G868" s="756" t="s">
        <v>610</v>
      </c>
      <c r="H868" s="756">
        <v>101066</v>
      </c>
      <c r="I868" s="756">
        <v>1066</v>
      </c>
      <c r="J868" s="756" t="s">
        <v>933</v>
      </c>
      <c r="K868" s="756" t="s">
        <v>934</v>
      </c>
      <c r="L868" s="759">
        <v>57.335862068965525</v>
      </c>
      <c r="M868" s="759">
        <v>29</v>
      </c>
      <c r="N868" s="760">
        <v>1662.7400000000002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B1F9B07-A550-4780-A14E-4F618048E5C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1572</v>
      </c>
      <c r="B5" s="745">
        <v>9991.3549999999977</v>
      </c>
      <c r="C5" s="765">
        <v>0.10790311182662372</v>
      </c>
      <c r="D5" s="745">
        <v>82604.260000000009</v>
      </c>
      <c r="E5" s="765">
        <v>0.89209688817337629</v>
      </c>
      <c r="F5" s="746">
        <v>92595.615000000005</v>
      </c>
    </row>
    <row r="6" spans="1:6" ht="14.45" customHeight="1" x14ac:dyDescent="0.2">
      <c r="A6" s="776" t="s">
        <v>1573</v>
      </c>
      <c r="B6" s="752">
        <v>13668.304999999997</v>
      </c>
      <c r="C6" s="766">
        <v>0.11760825325809453</v>
      </c>
      <c r="D6" s="752">
        <v>102550.62199999997</v>
      </c>
      <c r="E6" s="766">
        <v>0.88239174674190546</v>
      </c>
      <c r="F6" s="753">
        <v>116218.92699999997</v>
      </c>
    </row>
    <row r="7" spans="1:6" ht="14.45" customHeight="1" x14ac:dyDescent="0.2">
      <c r="A7" s="776" t="s">
        <v>1574</v>
      </c>
      <c r="B7" s="752">
        <v>193.33</v>
      </c>
      <c r="C7" s="766">
        <v>9.3715310598899634E-2</v>
      </c>
      <c r="D7" s="752">
        <v>1869.6200000000001</v>
      </c>
      <c r="E7" s="766">
        <v>0.9062846894011003</v>
      </c>
      <c r="F7" s="753">
        <v>2062.9500000000003</v>
      </c>
    </row>
    <row r="8" spans="1:6" ht="14.45" customHeight="1" thickBot="1" x14ac:dyDescent="0.25">
      <c r="A8" s="777" t="s">
        <v>1575</v>
      </c>
      <c r="B8" s="768">
        <v>132689.47933333335</v>
      </c>
      <c r="C8" s="769">
        <v>0.18736303678759059</v>
      </c>
      <c r="D8" s="768">
        <v>575505.05897232261</v>
      </c>
      <c r="E8" s="769">
        <v>0.81263696321240941</v>
      </c>
      <c r="F8" s="770">
        <v>708194.53830565594</v>
      </c>
    </row>
    <row r="9" spans="1:6" ht="14.45" customHeight="1" thickBot="1" x14ac:dyDescent="0.25">
      <c r="A9" s="771" t="s">
        <v>3</v>
      </c>
      <c r="B9" s="772">
        <v>156542.46933333334</v>
      </c>
      <c r="C9" s="773">
        <v>0.17032666012181003</v>
      </c>
      <c r="D9" s="772">
        <v>762529.56097232259</v>
      </c>
      <c r="E9" s="773">
        <v>0.82967333987819003</v>
      </c>
      <c r="F9" s="774">
        <v>919072.03030565591</v>
      </c>
    </row>
    <row r="10" spans="1:6" ht="14.45" customHeight="1" thickBot="1" x14ac:dyDescent="0.25"/>
    <row r="11" spans="1:6" ht="14.45" customHeight="1" x14ac:dyDescent="0.2">
      <c r="A11" s="775" t="s">
        <v>1576</v>
      </c>
      <c r="B11" s="745"/>
      <c r="C11" s="765">
        <v>0</v>
      </c>
      <c r="D11" s="745">
        <v>121.16</v>
      </c>
      <c r="E11" s="765">
        <v>1</v>
      </c>
      <c r="F11" s="746">
        <v>121.16</v>
      </c>
    </row>
    <row r="12" spans="1:6" ht="14.45" customHeight="1" x14ac:dyDescent="0.2">
      <c r="A12" s="776" t="s">
        <v>1577</v>
      </c>
      <c r="B12" s="752"/>
      <c r="C12" s="766">
        <v>0</v>
      </c>
      <c r="D12" s="752">
        <v>30175.48</v>
      </c>
      <c r="E12" s="766">
        <v>1</v>
      </c>
      <c r="F12" s="753">
        <v>30175.48</v>
      </c>
    </row>
    <row r="13" spans="1:6" ht="14.45" customHeight="1" x14ac:dyDescent="0.2">
      <c r="A13" s="776" t="s">
        <v>1578</v>
      </c>
      <c r="B13" s="752"/>
      <c r="C13" s="766">
        <v>0</v>
      </c>
      <c r="D13" s="752">
        <v>86.93</v>
      </c>
      <c r="E13" s="766">
        <v>1</v>
      </c>
      <c r="F13" s="753">
        <v>86.93</v>
      </c>
    </row>
    <row r="14" spans="1:6" ht="14.45" customHeight="1" x14ac:dyDescent="0.2">
      <c r="A14" s="776" t="s">
        <v>1579</v>
      </c>
      <c r="B14" s="752"/>
      <c r="C14" s="766">
        <v>0</v>
      </c>
      <c r="D14" s="752">
        <v>3036</v>
      </c>
      <c r="E14" s="766">
        <v>1</v>
      </c>
      <c r="F14" s="753">
        <v>3036</v>
      </c>
    </row>
    <row r="15" spans="1:6" ht="14.45" customHeight="1" x14ac:dyDescent="0.2">
      <c r="A15" s="776" t="s">
        <v>1580</v>
      </c>
      <c r="B15" s="752"/>
      <c r="C15" s="766">
        <v>0</v>
      </c>
      <c r="D15" s="752">
        <v>2127.2000000000003</v>
      </c>
      <c r="E15" s="766">
        <v>1</v>
      </c>
      <c r="F15" s="753">
        <v>2127.2000000000003</v>
      </c>
    </row>
    <row r="16" spans="1:6" ht="14.45" customHeight="1" x14ac:dyDescent="0.2">
      <c r="A16" s="776" t="s">
        <v>1581</v>
      </c>
      <c r="B16" s="752">
        <v>324.3</v>
      </c>
      <c r="C16" s="766">
        <v>0.48727349220182115</v>
      </c>
      <c r="D16" s="752">
        <v>341.24</v>
      </c>
      <c r="E16" s="766">
        <v>0.51272650779817897</v>
      </c>
      <c r="F16" s="753">
        <v>665.54</v>
      </c>
    </row>
    <row r="17" spans="1:6" ht="14.45" customHeight="1" x14ac:dyDescent="0.2">
      <c r="A17" s="776" t="s">
        <v>1582</v>
      </c>
      <c r="B17" s="752"/>
      <c r="C17" s="766">
        <v>0</v>
      </c>
      <c r="D17" s="752">
        <v>15.490000000000004</v>
      </c>
      <c r="E17" s="766">
        <v>1</v>
      </c>
      <c r="F17" s="753">
        <v>15.490000000000004</v>
      </c>
    </row>
    <row r="18" spans="1:6" ht="14.45" customHeight="1" x14ac:dyDescent="0.2">
      <c r="A18" s="776" t="s">
        <v>1583</v>
      </c>
      <c r="B18" s="752"/>
      <c r="C18" s="766">
        <v>0</v>
      </c>
      <c r="D18" s="752">
        <v>162106.79999999999</v>
      </c>
      <c r="E18" s="766">
        <v>1</v>
      </c>
      <c r="F18" s="753">
        <v>162106.79999999999</v>
      </c>
    </row>
    <row r="19" spans="1:6" ht="14.45" customHeight="1" x14ac:dyDescent="0.2">
      <c r="A19" s="776" t="s">
        <v>1584</v>
      </c>
      <c r="B19" s="752"/>
      <c r="C19" s="766">
        <v>0</v>
      </c>
      <c r="D19" s="752">
        <v>417.17999999999995</v>
      </c>
      <c r="E19" s="766">
        <v>1</v>
      </c>
      <c r="F19" s="753">
        <v>417.17999999999995</v>
      </c>
    </row>
    <row r="20" spans="1:6" ht="14.45" customHeight="1" x14ac:dyDescent="0.2">
      <c r="A20" s="776" t="s">
        <v>1585</v>
      </c>
      <c r="B20" s="752"/>
      <c r="C20" s="766">
        <v>0</v>
      </c>
      <c r="D20" s="752">
        <v>1124.3100000000002</v>
      </c>
      <c r="E20" s="766">
        <v>1</v>
      </c>
      <c r="F20" s="753">
        <v>1124.3100000000002</v>
      </c>
    </row>
    <row r="21" spans="1:6" ht="14.45" customHeight="1" x14ac:dyDescent="0.2">
      <c r="A21" s="776" t="s">
        <v>1586</v>
      </c>
      <c r="B21" s="752"/>
      <c r="C21" s="766">
        <v>0</v>
      </c>
      <c r="D21" s="752">
        <v>4672.2300000000014</v>
      </c>
      <c r="E21" s="766">
        <v>1</v>
      </c>
      <c r="F21" s="753">
        <v>4672.2300000000014</v>
      </c>
    </row>
    <row r="22" spans="1:6" ht="14.45" customHeight="1" x14ac:dyDescent="0.2">
      <c r="A22" s="776" t="s">
        <v>1587</v>
      </c>
      <c r="B22" s="752"/>
      <c r="C22" s="766">
        <v>0</v>
      </c>
      <c r="D22" s="752">
        <v>2203.61</v>
      </c>
      <c r="E22" s="766">
        <v>1</v>
      </c>
      <c r="F22" s="753">
        <v>2203.61</v>
      </c>
    </row>
    <row r="23" spans="1:6" ht="14.45" customHeight="1" x14ac:dyDescent="0.2">
      <c r="A23" s="776" t="s">
        <v>1588</v>
      </c>
      <c r="B23" s="752"/>
      <c r="C23" s="766">
        <v>0</v>
      </c>
      <c r="D23" s="752">
        <v>1031.02</v>
      </c>
      <c r="E23" s="766">
        <v>1</v>
      </c>
      <c r="F23" s="753">
        <v>1031.02</v>
      </c>
    </row>
    <row r="24" spans="1:6" ht="14.45" customHeight="1" x14ac:dyDescent="0.2">
      <c r="A24" s="776" t="s">
        <v>1589</v>
      </c>
      <c r="B24" s="752">
        <v>3087.5400000000004</v>
      </c>
      <c r="C24" s="766">
        <v>0.62568824815639668</v>
      </c>
      <c r="D24" s="752">
        <v>1847.0900000000001</v>
      </c>
      <c r="E24" s="766">
        <v>0.37431175184360321</v>
      </c>
      <c r="F24" s="753">
        <v>4934.630000000001</v>
      </c>
    </row>
    <row r="25" spans="1:6" ht="14.45" customHeight="1" x14ac:dyDescent="0.2">
      <c r="A25" s="776" t="s">
        <v>1590</v>
      </c>
      <c r="B25" s="752"/>
      <c r="C25" s="766">
        <v>0</v>
      </c>
      <c r="D25" s="752">
        <v>231.41</v>
      </c>
      <c r="E25" s="766">
        <v>1</v>
      </c>
      <c r="F25" s="753">
        <v>231.41</v>
      </c>
    </row>
    <row r="26" spans="1:6" ht="14.45" customHeight="1" x14ac:dyDescent="0.2">
      <c r="A26" s="776" t="s">
        <v>1591</v>
      </c>
      <c r="B26" s="752"/>
      <c r="C26" s="766">
        <v>0</v>
      </c>
      <c r="D26" s="752">
        <v>27.93</v>
      </c>
      <c r="E26" s="766">
        <v>1</v>
      </c>
      <c r="F26" s="753">
        <v>27.93</v>
      </c>
    </row>
    <row r="27" spans="1:6" ht="14.45" customHeight="1" x14ac:dyDescent="0.2">
      <c r="A27" s="776" t="s">
        <v>1592</v>
      </c>
      <c r="B27" s="752">
        <v>453.68999999999988</v>
      </c>
      <c r="C27" s="766">
        <v>0.94495126218445391</v>
      </c>
      <c r="D27" s="752">
        <v>26.43</v>
      </c>
      <c r="E27" s="766">
        <v>5.5048737815546124E-2</v>
      </c>
      <c r="F27" s="753">
        <v>480.11999999999989</v>
      </c>
    </row>
    <row r="28" spans="1:6" ht="14.45" customHeight="1" x14ac:dyDescent="0.2">
      <c r="A28" s="776" t="s">
        <v>1593</v>
      </c>
      <c r="B28" s="752"/>
      <c r="C28" s="766">
        <v>0</v>
      </c>
      <c r="D28" s="752">
        <v>90.14</v>
      </c>
      <c r="E28" s="766">
        <v>1</v>
      </c>
      <c r="F28" s="753">
        <v>90.14</v>
      </c>
    </row>
    <row r="29" spans="1:6" ht="14.45" customHeight="1" x14ac:dyDescent="0.2">
      <c r="A29" s="776" t="s">
        <v>1594</v>
      </c>
      <c r="B29" s="752"/>
      <c r="C29" s="766">
        <v>0</v>
      </c>
      <c r="D29" s="752">
        <v>50.52</v>
      </c>
      <c r="E29" s="766">
        <v>1</v>
      </c>
      <c r="F29" s="753">
        <v>50.52</v>
      </c>
    </row>
    <row r="30" spans="1:6" ht="14.45" customHeight="1" x14ac:dyDescent="0.2">
      <c r="A30" s="776" t="s">
        <v>1595</v>
      </c>
      <c r="B30" s="752"/>
      <c r="C30" s="766">
        <v>0</v>
      </c>
      <c r="D30" s="752">
        <v>130.57</v>
      </c>
      <c r="E30" s="766">
        <v>1</v>
      </c>
      <c r="F30" s="753">
        <v>130.57</v>
      </c>
    </row>
    <row r="31" spans="1:6" ht="14.45" customHeight="1" x14ac:dyDescent="0.2">
      <c r="A31" s="776" t="s">
        <v>1596</v>
      </c>
      <c r="B31" s="752"/>
      <c r="C31" s="766">
        <v>0</v>
      </c>
      <c r="D31" s="752">
        <v>2529.2099999999996</v>
      </c>
      <c r="E31" s="766">
        <v>1</v>
      </c>
      <c r="F31" s="753">
        <v>2529.2099999999996</v>
      </c>
    </row>
    <row r="32" spans="1:6" ht="14.45" customHeight="1" x14ac:dyDescent="0.2">
      <c r="A32" s="776" t="s">
        <v>1597</v>
      </c>
      <c r="B32" s="752"/>
      <c r="C32" s="766">
        <v>0</v>
      </c>
      <c r="D32" s="752">
        <v>169.79</v>
      </c>
      <c r="E32" s="766">
        <v>1</v>
      </c>
      <c r="F32" s="753">
        <v>169.79</v>
      </c>
    </row>
    <row r="33" spans="1:6" ht="14.45" customHeight="1" x14ac:dyDescent="0.2">
      <c r="A33" s="776" t="s">
        <v>1598</v>
      </c>
      <c r="B33" s="752"/>
      <c r="C33" s="766">
        <v>0</v>
      </c>
      <c r="D33" s="752">
        <v>84.139999999999986</v>
      </c>
      <c r="E33" s="766">
        <v>1</v>
      </c>
      <c r="F33" s="753">
        <v>84.139999999999986</v>
      </c>
    </row>
    <row r="34" spans="1:6" ht="14.45" customHeight="1" x14ac:dyDescent="0.2">
      <c r="A34" s="776" t="s">
        <v>1599</v>
      </c>
      <c r="B34" s="752"/>
      <c r="C34" s="766">
        <v>0</v>
      </c>
      <c r="D34" s="752">
        <v>921.73</v>
      </c>
      <c r="E34" s="766">
        <v>1</v>
      </c>
      <c r="F34" s="753">
        <v>921.73</v>
      </c>
    </row>
    <row r="35" spans="1:6" ht="14.45" customHeight="1" x14ac:dyDescent="0.2">
      <c r="A35" s="776" t="s">
        <v>1600</v>
      </c>
      <c r="B35" s="752"/>
      <c r="C35" s="766">
        <v>0</v>
      </c>
      <c r="D35" s="752">
        <v>18.29</v>
      </c>
      <c r="E35" s="766">
        <v>1</v>
      </c>
      <c r="F35" s="753">
        <v>18.29</v>
      </c>
    </row>
    <row r="36" spans="1:6" ht="14.45" customHeight="1" x14ac:dyDescent="0.2">
      <c r="A36" s="776" t="s">
        <v>1601</v>
      </c>
      <c r="B36" s="752">
        <v>193.11</v>
      </c>
      <c r="C36" s="766">
        <v>1</v>
      </c>
      <c r="D36" s="752"/>
      <c r="E36" s="766">
        <v>0</v>
      </c>
      <c r="F36" s="753">
        <v>193.11</v>
      </c>
    </row>
    <row r="37" spans="1:6" ht="14.45" customHeight="1" x14ac:dyDescent="0.2">
      <c r="A37" s="776" t="s">
        <v>1602</v>
      </c>
      <c r="B37" s="752"/>
      <c r="C37" s="766">
        <v>0</v>
      </c>
      <c r="D37" s="752">
        <v>19.010000000000002</v>
      </c>
      <c r="E37" s="766">
        <v>1</v>
      </c>
      <c r="F37" s="753">
        <v>19.010000000000002</v>
      </c>
    </row>
    <row r="38" spans="1:6" ht="14.45" customHeight="1" x14ac:dyDescent="0.2">
      <c r="A38" s="776" t="s">
        <v>1603</v>
      </c>
      <c r="B38" s="752"/>
      <c r="C38" s="766">
        <v>0</v>
      </c>
      <c r="D38" s="752">
        <v>260.02999999999992</v>
      </c>
      <c r="E38" s="766">
        <v>1</v>
      </c>
      <c r="F38" s="753">
        <v>260.02999999999992</v>
      </c>
    </row>
    <row r="39" spans="1:6" ht="14.45" customHeight="1" x14ac:dyDescent="0.2">
      <c r="A39" s="776" t="s">
        <v>1604</v>
      </c>
      <c r="B39" s="752"/>
      <c r="C39" s="766">
        <v>0</v>
      </c>
      <c r="D39" s="752">
        <v>148.97999999999999</v>
      </c>
      <c r="E39" s="766">
        <v>1</v>
      </c>
      <c r="F39" s="753">
        <v>148.97999999999999</v>
      </c>
    </row>
    <row r="40" spans="1:6" ht="14.45" customHeight="1" x14ac:dyDescent="0.2">
      <c r="A40" s="776" t="s">
        <v>1605</v>
      </c>
      <c r="B40" s="752"/>
      <c r="C40" s="766">
        <v>0</v>
      </c>
      <c r="D40" s="752">
        <v>561.46</v>
      </c>
      <c r="E40" s="766">
        <v>1</v>
      </c>
      <c r="F40" s="753">
        <v>561.46</v>
      </c>
    </row>
    <row r="41" spans="1:6" ht="14.45" customHeight="1" x14ac:dyDescent="0.2">
      <c r="A41" s="776" t="s">
        <v>1606</v>
      </c>
      <c r="B41" s="752"/>
      <c r="C41" s="766">
        <v>0</v>
      </c>
      <c r="D41" s="752">
        <v>137.97999999999999</v>
      </c>
      <c r="E41" s="766">
        <v>1</v>
      </c>
      <c r="F41" s="753">
        <v>137.97999999999999</v>
      </c>
    </row>
    <row r="42" spans="1:6" ht="14.45" customHeight="1" x14ac:dyDescent="0.2">
      <c r="A42" s="776" t="s">
        <v>1607</v>
      </c>
      <c r="B42" s="752"/>
      <c r="C42" s="766">
        <v>0</v>
      </c>
      <c r="D42" s="752">
        <v>57.889999999999986</v>
      </c>
      <c r="E42" s="766">
        <v>1</v>
      </c>
      <c r="F42" s="753">
        <v>57.889999999999986</v>
      </c>
    </row>
    <row r="43" spans="1:6" ht="14.45" customHeight="1" x14ac:dyDescent="0.2">
      <c r="A43" s="776" t="s">
        <v>1608</v>
      </c>
      <c r="B43" s="752"/>
      <c r="C43" s="766">
        <v>0</v>
      </c>
      <c r="D43" s="752">
        <v>74.449999999999989</v>
      </c>
      <c r="E43" s="766">
        <v>1</v>
      </c>
      <c r="F43" s="753">
        <v>74.449999999999989</v>
      </c>
    </row>
    <row r="44" spans="1:6" ht="14.45" customHeight="1" x14ac:dyDescent="0.2">
      <c r="A44" s="776" t="s">
        <v>1609</v>
      </c>
      <c r="B44" s="752"/>
      <c r="C44" s="766">
        <v>0</v>
      </c>
      <c r="D44" s="752">
        <v>46247.149999999994</v>
      </c>
      <c r="E44" s="766">
        <v>1</v>
      </c>
      <c r="F44" s="753">
        <v>46247.149999999994</v>
      </c>
    </row>
    <row r="45" spans="1:6" ht="14.45" customHeight="1" x14ac:dyDescent="0.2">
      <c r="A45" s="776" t="s">
        <v>1610</v>
      </c>
      <c r="B45" s="752"/>
      <c r="C45" s="766">
        <v>0</v>
      </c>
      <c r="D45" s="752">
        <v>614.23000000000047</v>
      </c>
      <c r="E45" s="766">
        <v>1</v>
      </c>
      <c r="F45" s="753">
        <v>614.23000000000047</v>
      </c>
    </row>
    <row r="46" spans="1:6" ht="14.45" customHeight="1" x14ac:dyDescent="0.2">
      <c r="A46" s="776" t="s">
        <v>1611</v>
      </c>
      <c r="B46" s="752"/>
      <c r="C46" s="766">
        <v>0</v>
      </c>
      <c r="D46" s="752">
        <v>1509.7719999999997</v>
      </c>
      <c r="E46" s="766">
        <v>1</v>
      </c>
      <c r="F46" s="753">
        <v>1509.7719999999997</v>
      </c>
    </row>
    <row r="47" spans="1:6" ht="14.45" customHeight="1" x14ac:dyDescent="0.2">
      <c r="A47" s="776" t="s">
        <v>1612</v>
      </c>
      <c r="B47" s="752">
        <v>11159.5</v>
      </c>
      <c r="C47" s="766">
        <v>1</v>
      </c>
      <c r="D47" s="752"/>
      <c r="E47" s="766">
        <v>0</v>
      </c>
      <c r="F47" s="753">
        <v>11159.5</v>
      </c>
    </row>
    <row r="48" spans="1:6" ht="14.45" customHeight="1" x14ac:dyDescent="0.2">
      <c r="A48" s="776" t="s">
        <v>1613</v>
      </c>
      <c r="B48" s="752">
        <v>1069.1899999999998</v>
      </c>
      <c r="C48" s="766">
        <v>0.32804786377234019</v>
      </c>
      <c r="D48" s="752">
        <v>2190.0600000000004</v>
      </c>
      <c r="E48" s="766">
        <v>0.67195213622765981</v>
      </c>
      <c r="F48" s="753">
        <v>3259.25</v>
      </c>
    </row>
    <row r="49" spans="1:6" ht="14.45" customHeight="1" x14ac:dyDescent="0.2">
      <c r="A49" s="776" t="s">
        <v>1614</v>
      </c>
      <c r="B49" s="752">
        <v>25051.605</v>
      </c>
      <c r="C49" s="766">
        <v>1</v>
      </c>
      <c r="D49" s="752"/>
      <c r="E49" s="766">
        <v>0</v>
      </c>
      <c r="F49" s="753">
        <v>25051.605</v>
      </c>
    </row>
    <row r="50" spans="1:6" ht="14.45" customHeight="1" x14ac:dyDescent="0.2">
      <c r="A50" s="776" t="s">
        <v>1615</v>
      </c>
      <c r="B50" s="752">
        <v>369.59999999999997</v>
      </c>
      <c r="C50" s="766">
        <v>1</v>
      </c>
      <c r="D50" s="752"/>
      <c r="E50" s="766">
        <v>0</v>
      </c>
      <c r="F50" s="753">
        <v>369.59999999999997</v>
      </c>
    </row>
    <row r="51" spans="1:6" ht="14.45" customHeight="1" x14ac:dyDescent="0.2">
      <c r="A51" s="776" t="s">
        <v>1616</v>
      </c>
      <c r="B51" s="752"/>
      <c r="C51" s="766">
        <v>0</v>
      </c>
      <c r="D51" s="752">
        <v>19877.769999999993</v>
      </c>
      <c r="E51" s="766">
        <v>1</v>
      </c>
      <c r="F51" s="753">
        <v>19877.769999999993</v>
      </c>
    </row>
    <row r="52" spans="1:6" ht="14.45" customHeight="1" x14ac:dyDescent="0.2">
      <c r="A52" s="776" t="s">
        <v>1617</v>
      </c>
      <c r="B52" s="752"/>
      <c r="C52" s="766">
        <v>0</v>
      </c>
      <c r="D52" s="752">
        <v>7358.51</v>
      </c>
      <c r="E52" s="766">
        <v>1</v>
      </c>
      <c r="F52" s="753">
        <v>7358.51</v>
      </c>
    </row>
    <row r="53" spans="1:6" ht="14.45" customHeight="1" x14ac:dyDescent="0.2">
      <c r="A53" s="776" t="s">
        <v>1618</v>
      </c>
      <c r="B53" s="752"/>
      <c r="C53" s="766">
        <v>0</v>
      </c>
      <c r="D53" s="752">
        <v>3070.96</v>
      </c>
      <c r="E53" s="766">
        <v>1</v>
      </c>
      <c r="F53" s="753">
        <v>3070.96</v>
      </c>
    </row>
    <row r="54" spans="1:6" ht="14.45" customHeight="1" x14ac:dyDescent="0.2">
      <c r="A54" s="776" t="s">
        <v>1619</v>
      </c>
      <c r="B54" s="752">
        <v>8161.0143333333326</v>
      </c>
      <c r="C54" s="766">
        <v>0.87830526663314357</v>
      </c>
      <c r="D54" s="752">
        <v>1130.76</v>
      </c>
      <c r="E54" s="766">
        <v>0.12169473336685642</v>
      </c>
      <c r="F54" s="753">
        <v>9291.7743333333328</v>
      </c>
    </row>
    <row r="55" spans="1:6" ht="14.45" customHeight="1" x14ac:dyDescent="0.2">
      <c r="A55" s="776" t="s">
        <v>1620</v>
      </c>
      <c r="B55" s="752"/>
      <c r="C55" s="766">
        <v>0</v>
      </c>
      <c r="D55" s="752">
        <v>3725.0059999999999</v>
      </c>
      <c r="E55" s="766">
        <v>1</v>
      </c>
      <c r="F55" s="753">
        <v>3725.0059999999999</v>
      </c>
    </row>
    <row r="56" spans="1:6" ht="14.45" customHeight="1" x14ac:dyDescent="0.2">
      <c r="A56" s="776" t="s">
        <v>1621</v>
      </c>
      <c r="B56" s="752"/>
      <c r="C56" s="766">
        <v>0</v>
      </c>
      <c r="D56" s="752">
        <v>7596.5759723222509</v>
      </c>
      <c r="E56" s="766">
        <v>1</v>
      </c>
      <c r="F56" s="753">
        <v>7596.5759723222509</v>
      </c>
    </row>
    <row r="57" spans="1:6" ht="14.45" customHeight="1" x14ac:dyDescent="0.2">
      <c r="A57" s="776" t="s">
        <v>1622</v>
      </c>
      <c r="B57" s="752"/>
      <c r="C57" s="766">
        <v>0</v>
      </c>
      <c r="D57" s="752">
        <v>119.17999999999999</v>
      </c>
      <c r="E57" s="766">
        <v>1</v>
      </c>
      <c r="F57" s="753">
        <v>119.17999999999999</v>
      </c>
    </row>
    <row r="58" spans="1:6" ht="14.45" customHeight="1" x14ac:dyDescent="0.2">
      <c r="A58" s="776" t="s">
        <v>1623</v>
      </c>
      <c r="B58" s="752"/>
      <c r="C58" s="766">
        <v>0</v>
      </c>
      <c r="D58" s="752">
        <v>44701.799999999996</v>
      </c>
      <c r="E58" s="766">
        <v>1</v>
      </c>
      <c r="F58" s="753">
        <v>44701.799999999996</v>
      </c>
    </row>
    <row r="59" spans="1:6" ht="14.45" customHeight="1" x14ac:dyDescent="0.2">
      <c r="A59" s="776" t="s">
        <v>1624</v>
      </c>
      <c r="B59" s="752"/>
      <c r="C59" s="766">
        <v>0</v>
      </c>
      <c r="D59" s="752">
        <v>911.76</v>
      </c>
      <c r="E59" s="766">
        <v>1</v>
      </c>
      <c r="F59" s="753">
        <v>911.76</v>
      </c>
    </row>
    <row r="60" spans="1:6" ht="14.45" customHeight="1" x14ac:dyDescent="0.2">
      <c r="A60" s="776" t="s">
        <v>1625</v>
      </c>
      <c r="B60" s="752">
        <v>9342.3599999999988</v>
      </c>
      <c r="C60" s="766">
        <v>0.24313165868347489</v>
      </c>
      <c r="D60" s="752">
        <v>29082.746999999988</v>
      </c>
      <c r="E60" s="766">
        <v>0.75686834131652503</v>
      </c>
      <c r="F60" s="753">
        <v>38425.106999999989</v>
      </c>
    </row>
    <row r="61" spans="1:6" ht="14.45" customHeight="1" x14ac:dyDescent="0.2">
      <c r="A61" s="776" t="s">
        <v>1626</v>
      </c>
      <c r="B61" s="752"/>
      <c r="C61" s="766">
        <v>0</v>
      </c>
      <c r="D61" s="752">
        <v>5577</v>
      </c>
      <c r="E61" s="766">
        <v>1</v>
      </c>
      <c r="F61" s="753">
        <v>5577</v>
      </c>
    </row>
    <row r="62" spans="1:6" ht="14.45" customHeight="1" x14ac:dyDescent="0.2">
      <c r="A62" s="776" t="s">
        <v>1627</v>
      </c>
      <c r="B62" s="752"/>
      <c r="C62" s="766">
        <v>0</v>
      </c>
      <c r="D62" s="752">
        <v>38772.819999999992</v>
      </c>
      <c r="E62" s="766">
        <v>1</v>
      </c>
      <c r="F62" s="753">
        <v>38772.819999999992</v>
      </c>
    </row>
    <row r="63" spans="1:6" ht="14.45" customHeight="1" x14ac:dyDescent="0.2">
      <c r="A63" s="776" t="s">
        <v>1628</v>
      </c>
      <c r="B63" s="752"/>
      <c r="C63" s="766">
        <v>0</v>
      </c>
      <c r="D63" s="752">
        <v>1399.4800000000002</v>
      </c>
      <c r="E63" s="766">
        <v>1</v>
      </c>
      <c r="F63" s="753">
        <v>1399.4800000000002</v>
      </c>
    </row>
    <row r="64" spans="1:6" ht="14.45" customHeight="1" x14ac:dyDescent="0.2">
      <c r="A64" s="776" t="s">
        <v>1629</v>
      </c>
      <c r="B64" s="752"/>
      <c r="C64" s="766">
        <v>0</v>
      </c>
      <c r="D64" s="752">
        <v>2170.6</v>
      </c>
      <c r="E64" s="766">
        <v>1</v>
      </c>
      <c r="F64" s="753">
        <v>2170.6</v>
      </c>
    </row>
    <row r="65" spans="1:6" ht="14.45" customHeight="1" x14ac:dyDescent="0.2">
      <c r="A65" s="776" t="s">
        <v>1630</v>
      </c>
      <c r="B65" s="752">
        <v>237.15</v>
      </c>
      <c r="C65" s="766">
        <v>0.18528791311821236</v>
      </c>
      <c r="D65" s="752">
        <v>1042.75</v>
      </c>
      <c r="E65" s="766">
        <v>0.81471208688178753</v>
      </c>
      <c r="F65" s="753">
        <v>1279.9000000000001</v>
      </c>
    </row>
    <row r="66" spans="1:6" ht="14.45" customHeight="1" x14ac:dyDescent="0.2">
      <c r="A66" s="776" t="s">
        <v>1631</v>
      </c>
      <c r="B66" s="752"/>
      <c r="C66" s="766">
        <v>0</v>
      </c>
      <c r="D66" s="752">
        <v>133.66000000000003</v>
      </c>
      <c r="E66" s="766">
        <v>1</v>
      </c>
      <c r="F66" s="753">
        <v>133.66000000000003</v>
      </c>
    </row>
    <row r="67" spans="1:6" ht="14.45" customHeight="1" x14ac:dyDescent="0.2">
      <c r="A67" s="776" t="s">
        <v>1632</v>
      </c>
      <c r="B67" s="752"/>
      <c r="C67" s="766">
        <v>0</v>
      </c>
      <c r="D67" s="752">
        <v>94.330000000000013</v>
      </c>
      <c r="E67" s="766">
        <v>1</v>
      </c>
      <c r="F67" s="753">
        <v>94.330000000000013</v>
      </c>
    </row>
    <row r="68" spans="1:6" ht="14.45" customHeight="1" x14ac:dyDescent="0.2">
      <c r="A68" s="776" t="s">
        <v>1633</v>
      </c>
      <c r="B68" s="752"/>
      <c r="C68" s="766">
        <v>0</v>
      </c>
      <c r="D68" s="752">
        <v>633.29000000000008</v>
      </c>
      <c r="E68" s="766">
        <v>1</v>
      </c>
      <c r="F68" s="753">
        <v>633.29000000000008</v>
      </c>
    </row>
    <row r="69" spans="1:6" ht="14.45" customHeight="1" x14ac:dyDescent="0.2">
      <c r="A69" s="776" t="s">
        <v>1634</v>
      </c>
      <c r="B69" s="752">
        <v>7020.1299999999992</v>
      </c>
      <c r="C69" s="766">
        <v>0.31072710123097885</v>
      </c>
      <c r="D69" s="752">
        <v>15572.46</v>
      </c>
      <c r="E69" s="766">
        <v>0.6892728987690212</v>
      </c>
      <c r="F69" s="753">
        <v>22592.589999999997</v>
      </c>
    </row>
    <row r="70" spans="1:6" ht="14.45" customHeight="1" x14ac:dyDescent="0.2">
      <c r="A70" s="776" t="s">
        <v>1635</v>
      </c>
      <c r="B70" s="752">
        <v>595.79</v>
      </c>
      <c r="C70" s="766">
        <v>0.56894707691132385</v>
      </c>
      <c r="D70" s="752">
        <v>451.39</v>
      </c>
      <c r="E70" s="766">
        <v>0.43105292308867632</v>
      </c>
      <c r="F70" s="753">
        <v>1047.1799999999998</v>
      </c>
    </row>
    <row r="71" spans="1:6" ht="14.45" customHeight="1" x14ac:dyDescent="0.2">
      <c r="A71" s="776" t="s">
        <v>1636</v>
      </c>
      <c r="B71" s="752">
        <v>72868.02</v>
      </c>
      <c r="C71" s="766">
        <v>0.76306162002582778</v>
      </c>
      <c r="D71" s="752">
        <v>22626.260000000002</v>
      </c>
      <c r="E71" s="766">
        <v>0.2369383799741723</v>
      </c>
      <c r="F71" s="753">
        <v>95494.28</v>
      </c>
    </row>
    <row r="72" spans="1:6" ht="14.45" customHeight="1" x14ac:dyDescent="0.2">
      <c r="A72" s="776" t="s">
        <v>1637</v>
      </c>
      <c r="B72" s="752"/>
      <c r="C72" s="766">
        <v>0</v>
      </c>
      <c r="D72" s="752">
        <v>98.15</v>
      </c>
      <c r="E72" s="766">
        <v>1</v>
      </c>
      <c r="F72" s="753">
        <v>98.15</v>
      </c>
    </row>
    <row r="73" spans="1:6" ht="14.45" customHeight="1" x14ac:dyDescent="0.2">
      <c r="A73" s="776" t="s">
        <v>1638</v>
      </c>
      <c r="B73" s="752"/>
      <c r="C73" s="766">
        <v>0</v>
      </c>
      <c r="D73" s="752">
        <v>91.450000000000017</v>
      </c>
      <c r="E73" s="766">
        <v>1</v>
      </c>
      <c r="F73" s="753">
        <v>91.450000000000017</v>
      </c>
    </row>
    <row r="74" spans="1:6" ht="14.45" customHeight="1" x14ac:dyDescent="0.2">
      <c r="A74" s="776" t="s">
        <v>1639</v>
      </c>
      <c r="B74" s="752"/>
      <c r="C74" s="766">
        <v>0</v>
      </c>
      <c r="D74" s="752">
        <v>49.81</v>
      </c>
      <c r="E74" s="766">
        <v>1</v>
      </c>
      <c r="F74" s="753">
        <v>49.81</v>
      </c>
    </row>
    <row r="75" spans="1:6" ht="14.45" customHeight="1" x14ac:dyDescent="0.2">
      <c r="A75" s="776" t="s">
        <v>1640</v>
      </c>
      <c r="B75" s="752"/>
      <c r="C75" s="766">
        <v>0</v>
      </c>
      <c r="D75" s="752">
        <v>112.74000000000001</v>
      </c>
      <c r="E75" s="766">
        <v>1</v>
      </c>
      <c r="F75" s="753">
        <v>112.74000000000001</v>
      </c>
    </row>
    <row r="76" spans="1:6" ht="14.45" customHeight="1" x14ac:dyDescent="0.2">
      <c r="A76" s="776" t="s">
        <v>1641</v>
      </c>
      <c r="B76" s="752">
        <v>74.040000000000006</v>
      </c>
      <c r="C76" s="766">
        <v>1</v>
      </c>
      <c r="D76" s="752"/>
      <c r="E76" s="766">
        <v>0</v>
      </c>
      <c r="F76" s="753">
        <v>74.040000000000006</v>
      </c>
    </row>
    <row r="77" spans="1:6" ht="14.45" customHeight="1" x14ac:dyDescent="0.2">
      <c r="A77" s="776" t="s">
        <v>1642</v>
      </c>
      <c r="B77" s="752"/>
      <c r="C77" s="766">
        <v>0</v>
      </c>
      <c r="D77" s="752">
        <v>704</v>
      </c>
      <c r="E77" s="766">
        <v>1</v>
      </c>
      <c r="F77" s="753">
        <v>704</v>
      </c>
    </row>
    <row r="78" spans="1:6" ht="14.45" customHeight="1" x14ac:dyDescent="0.2">
      <c r="A78" s="776" t="s">
        <v>1643</v>
      </c>
      <c r="B78" s="752"/>
      <c r="C78" s="766">
        <v>0</v>
      </c>
      <c r="D78" s="752">
        <v>69.780000000000015</v>
      </c>
      <c r="E78" s="766">
        <v>1</v>
      </c>
      <c r="F78" s="753">
        <v>69.780000000000015</v>
      </c>
    </row>
    <row r="79" spans="1:6" ht="14.45" customHeight="1" x14ac:dyDescent="0.2">
      <c r="A79" s="776" t="s">
        <v>1644</v>
      </c>
      <c r="B79" s="752"/>
      <c r="C79" s="766">
        <v>0</v>
      </c>
      <c r="D79" s="752">
        <v>105.05999999999996</v>
      </c>
      <c r="E79" s="766">
        <v>1</v>
      </c>
      <c r="F79" s="753">
        <v>105.05999999999996</v>
      </c>
    </row>
    <row r="80" spans="1:6" ht="14.45" customHeight="1" x14ac:dyDescent="0.2">
      <c r="A80" s="776" t="s">
        <v>1645</v>
      </c>
      <c r="B80" s="752"/>
      <c r="C80" s="766">
        <v>0</v>
      </c>
      <c r="D80" s="752">
        <v>1316.74</v>
      </c>
      <c r="E80" s="766">
        <v>1</v>
      </c>
      <c r="F80" s="753">
        <v>1316.74</v>
      </c>
    </row>
    <row r="81" spans="1:6" ht="14.45" customHeight="1" x14ac:dyDescent="0.2">
      <c r="A81" s="776" t="s">
        <v>1646</v>
      </c>
      <c r="B81" s="752">
        <v>453.66</v>
      </c>
      <c r="C81" s="766">
        <v>1</v>
      </c>
      <c r="D81" s="752"/>
      <c r="E81" s="766">
        <v>0</v>
      </c>
      <c r="F81" s="753">
        <v>453.66</v>
      </c>
    </row>
    <row r="82" spans="1:6" ht="14.45" customHeight="1" x14ac:dyDescent="0.2">
      <c r="A82" s="776" t="s">
        <v>1647</v>
      </c>
      <c r="B82" s="752"/>
      <c r="C82" s="766">
        <v>0</v>
      </c>
      <c r="D82" s="752">
        <v>28.51</v>
      </c>
      <c r="E82" s="766">
        <v>1</v>
      </c>
      <c r="F82" s="753">
        <v>28.51</v>
      </c>
    </row>
    <row r="83" spans="1:6" ht="14.45" customHeight="1" x14ac:dyDescent="0.2">
      <c r="A83" s="776" t="s">
        <v>1648</v>
      </c>
      <c r="B83" s="752"/>
      <c r="C83" s="766">
        <v>0</v>
      </c>
      <c r="D83" s="752">
        <v>1539.3599999999997</v>
      </c>
      <c r="E83" s="766">
        <v>1</v>
      </c>
      <c r="F83" s="753">
        <v>1539.3599999999997</v>
      </c>
    </row>
    <row r="84" spans="1:6" ht="14.45" customHeight="1" x14ac:dyDescent="0.2">
      <c r="A84" s="776" t="s">
        <v>1649</v>
      </c>
      <c r="B84" s="752">
        <v>157.43</v>
      </c>
      <c r="C84" s="766">
        <v>1</v>
      </c>
      <c r="D84" s="752"/>
      <c r="E84" s="766">
        <v>0</v>
      </c>
      <c r="F84" s="753">
        <v>157.43</v>
      </c>
    </row>
    <row r="85" spans="1:6" ht="14.45" customHeight="1" x14ac:dyDescent="0.2">
      <c r="A85" s="776" t="s">
        <v>1650</v>
      </c>
      <c r="B85" s="752">
        <v>7031.1000000000022</v>
      </c>
      <c r="C85" s="766">
        <v>1</v>
      </c>
      <c r="D85" s="752"/>
      <c r="E85" s="766">
        <v>0</v>
      </c>
      <c r="F85" s="753">
        <v>7031.1000000000022</v>
      </c>
    </row>
    <row r="86" spans="1:6" ht="14.45" customHeight="1" x14ac:dyDescent="0.2">
      <c r="A86" s="776" t="s">
        <v>1651</v>
      </c>
      <c r="B86" s="752"/>
      <c r="C86" s="766">
        <v>0</v>
      </c>
      <c r="D86" s="752">
        <v>137010.20000000001</v>
      </c>
      <c r="E86" s="766">
        <v>1</v>
      </c>
      <c r="F86" s="753">
        <v>137010.20000000001</v>
      </c>
    </row>
    <row r="87" spans="1:6" ht="14.45" customHeight="1" x14ac:dyDescent="0.2">
      <c r="A87" s="776" t="s">
        <v>1652</v>
      </c>
      <c r="B87" s="752"/>
      <c r="C87" s="766">
        <v>0</v>
      </c>
      <c r="D87" s="752">
        <v>1478.77</v>
      </c>
      <c r="E87" s="766">
        <v>1</v>
      </c>
      <c r="F87" s="753">
        <v>1478.77</v>
      </c>
    </row>
    <row r="88" spans="1:6" ht="14.45" customHeight="1" x14ac:dyDescent="0.2">
      <c r="A88" s="776" t="s">
        <v>1653</v>
      </c>
      <c r="B88" s="752"/>
      <c r="C88" s="766">
        <v>0</v>
      </c>
      <c r="D88" s="752">
        <v>7817.7</v>
      </c>
      <c r="E88" s="766">
        <v>1</v>
      </c>
      <c r="F88" s="753">
        <v>7817.7</v>
      </c>
    </row>
    <row r="89" spans="1:6" ht="14.45" customHeight="1" x14ac:dyDescent="0.2">
      <c r="A89" s="776" t="s">
        <v>1654</v>
      </c>
      <c r="B89" s="752"/>
      <c r="C89" s="766">
        <v>0</v>
      </c>
      <c r="D89" s="752">
        <v>595.72000000000014</v>
      </c>
      <c r="E89" s="766">
        <v>1</v>
      </c>
      <c r="F89" s="753">
        <v>595.72000000000014</v>
      </c>
    </row>
    <row r="90" spans="1:6" ht="14.45" customHeight="1" x14ac:dyDescent="0.2">
      <c r="A90" s="776" t="s">
        <v>1655</v>
      </c>
      <c r="B90" s="752"/>
      <c r="C90" s="766">
        <v>0</v>
      </c>
      <c r="D90" s="752">
        <v>139724.99</v>
      </c>
      <c r="E90" s="766">
        <v>1</v>
      </c>
      <c r="F90" s="753">
        <v>139724.99</v>
      </c>
    </row>
    <row r="91" spans="1:6" ht="14.45" customHeight="1" thickBot="1" x14ac:dyDescent="0.25">
      <c r="A91" s="777" t="s">
        <v>1656</v>
      </c>
      <c r="B91" s="768">
        <v>8893.24</v>
      </c>
      <c r="C91" s="769">
        <v>0.9641622758516013</v>
      </c>
      <c r="D91" s="768">
        <v>330.56</v>
      </c>
      <c r="E91" s="769">
        <v>3.5837724148398711E-2</v>
      </c>
      <c r="F91" s="770">
        <v>9223.7999999999993</v>
      </c>
    </row>
    <row r="92" spans="1:6" ht="14.45" customHeight="1" thickBot="1" x14ac:dyDescent="0.25">
      <c r="A92" s="771" t="s">
        <v>3</v>
      </c>
      <c r="B92" s="772">
        <v>156542.46933333334</v>
      </c>
      <c r="C92" s="773">
        <v>0.17032666012181008</v>
      </c>
      <c r="D92" s="772">
        <v>762529.56097232236</v>
      </c>
      <c r="E92" s="773">
        <v>0.82967333987818992</v>
      </c>
      <c r="F92" s="774">
        <v>919072.03030565567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97CFB0B-3A22-4F39-B1EF-6489D3CB184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801.5</v>
      </c>
      <c r="G3" s="47">
        <f>SUBTOTAL(9,G6:G1048576)</f>
        <v>156542.46933333337</v>
      </c>
      <c r="H3" s="48">
        <f>IF(M3=0,0,G3/M3)</f>
        <v>0.17032666012181014</v>
      </c>
      <c r="I3" s="47">
        <f>SUBTOTAL(9,I6:I1048576)</f>
        <v>4296.7000000000007</v>
      </c>
      <c r="J3" s="47">
        <f>SUBTOTAL(9,J6:J1048576)</f>
        <v>762529.56097232189</v>
      </c>
      <c r="K3" s="48">
        <f>IF(M3=0,0,J3/M3)</f>
        <v>0.8296733398781897</v>
      </c>
      <c r="L3" s="47">
        <f>SUBTOTAL(9,L6:L1048576)</f>
        <v>5098.2</v>
      </c>
      <c r="M3" s="49">
        <f>SUBTOTAL(9,M6:M1048576)</f>
        <v>919072.03030565544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592</v>
      </c>
      <c r="B6" s="741" t="s">
        <v>1657</v>
      </c>
      <c r="C6" s="741" t="s">
        <v>1658</v>
      </c>
      <c r="D6" s="741" t="s">
        <v>667</v>
      </c>
      <c r="E6" s="741" t="s">
        <v>1659</v>
      </c>
      <c r="F6" s="745"/>
      <c r="G6" s="745"/>
      <c r="H6" s="765">
        <v>0</v>
      </c>
      <c r="I6" s="745">
        <v>10</v>
      </c>
      <c r="J6" s="745">
        <v>165.77999999999997</v>
      </c>
      <c r="K6" s="765">
        <v>1</v>
      </c>
      <c r="L6" s="745">
        <v>10</v>
      </c>
      <c r="M6" s="746">
        <v>165.77999999999997</v>
      </c>
    </row>
    <row r="7" spans="1:13" ht="14.45" customHeight="1" x14ac:dyDescent="0.2">
      <c r="A7" s="747" t="s">
        <v>592</v>
      </c>
      <c r="B7" s="748" t="s">
        <v>1657</v>
      </c>
      <c r="C7" s="748" t="s">
        <v>1660</v>
      </c>
      <c r="D7" s="748" t="s">
        <v>983</v>
      </c>
      <c r="E7" s="748" t="s">
        <v>1661</v>
      </c>
      <c r="F7" s="752"/>
      <c r="G7" s="752"/>
      <c r="H7" s="766">
        <v>0</v>
      </c>
      <c r="I7" s="752">
        <v>17</v>
      </c>
      <c r="J7" s="752">
        <v>729.56999999999994</v>
      </c>
      <c r="K7" s="766">
        <v>1</v>
      </c>
      <c r="L7" s="752">
        <v>17</v>
      </c>
      <c r="M7" s="753">
        <v>729.56999999999994</v>
      </c>
    </row>
    <row r="8" spans="1:13" ht="14.45" customHeight="1" x14ac:dyDescent="0.2">
      <c r="A8" s="747" t="s">
        <v>592</v>
      </c>
      <c r="B8" s="748" t="s">
        <v>1662</v>
      </c>
      <c r="C8" s="748" t="s">
        <v>1663</v>
      </c>
      <c r="D8" s="748" t="s">
        <v>839</v>
      </c>
      <c r="E8" s="748" t="s">
        <v>1664</v>
      </c>
      <c r="F8" s="752"/>
      <c r="G8" s="752"/>
      <c r="H8" s="766">
        <v>0</v>
      </c>
      <c r="I8" s="752">
        <v>1</v>
      </c>
      <c r="J8" s="752">
        <v>114.15</v>
      </c>
      <c r="K8" s="766">
        <v>1</v>
      </c>
      <c r="L8" s="752">
        <v>1</v>
      </c>
      <c r="M8" s="753">
        <v>114.15</v>
      </c>
    </row>
    <row r="9" spans="1:13" ht="14.45" customHeight="1" x14ac:dyDescent="0.2">
      <c r="A9" s="747" t="s">
        <v>592</v>
      </c>
      <c r="B9" s="748" t="s">
        <v>1665</v>
      </c>
      <c r="C9" s="748" t="s">
        <v>1666</v>
      </c>
      <c r="D9" s="748" t="s">
        <v>727</v>
      </c>
      <c r="E9" s="748" t="s">
        <v>1667</v>
      </c>
      <c r="F9" s="752"/>
      <c r="G9" s="752"/>
      <c r="H9" s="766">
        <v>0</v>
      </c>
      <c r="I9" s="752">
        <v>23</v>
      </c>
      <c r="J9" s="752">
        <v>75900</v>
      </c>
      <c r="K9" s="766">
        <v>1</v>
      </c>
      <c r="L9" s="752">
        <v>23</v>
      </c>
      <c r="M9" s="753">
        <v>75900</v>
      </c>
    </row>
    <row r="10" spans="1:13" ht="14.45" customHeight="1" x14ac:dyDescent="0.2">
      <c r="A10" s="747" t="s">
        <v>592</v>
      </c>
      <c r="B10" s="748" t="s">
        <v>1665</v>
      </c>
      <c r="C10" s="748" t="s">
        <v>1668</v>
      </c>
      <c r="D10" s="748" t="s">
        <v>729</v>
      </c>
      <c r="E10" s="748" t="s">
        <v>1669</v>
      </c>
      <c r="F10" s="752"/>
      <c r="G10" s="752"/>
      <c r="H10" s="766">
        <v>0</v>
      </c>
      <c r="I10" s="752">
        <v>2</v>
      </c>
      <c r="J10" s="752">
        <v>406.8</v>
      </c>
      <c r="K10" s="766">
        <v>1</v>
      </c>
      <c r="L10" s="752">
        <v>2</v>
      </c>
      <c r="M10" s="753">
        <v>406.8</v>
      </c>
    </row>
    <row r="11" spans="1:13" ht="14.45" customHeight="1" x14ac:dyDescent="0.2">
      <c r="A11" s="747" t="s">
        <v>592</v>
      </c>
      <c r="B11" s="748" t="s">
        <v>1670</v>
      </c>
      <c r="C11" s="748" t="s">
        <v>1671</v>
      </c>
      <c r="D11" s="748" t="s">
        <v>1364</v>
      </c>
      <c r="E11" s="748" t="s">
        <v>1672</v>
      </c>
      <c r="F11" s="752"/>
      <c r="G11" s="752"/>
      <c r="H11" s="766">
        <v>0</v>
      </c>
      <c r="I11" s="752">
        <v>1</v>
      </c>
      <c r="J11" s="752">
        <v>140.23999999999998</v>
      </c>
      <c r="K11" s="766">
        <v>1</v>
      </c>
      <c r="L11" s="752">
        <v>1</v>
      </c>
      <c r="M11" s="753">
        <v>140.23999999999998</v>
      </c>
    </row>
    <row r="12" spans="1:13" ht="14.45" customHeight="1" x14ac:dyDescent="0.2">
      <c r="A12" s="747" t="s">
        <v>592</v>
      </c>
      <c r="B12" s="748" t="s">
        <v>1673</v>
      </c>
      <c r="C12" s="748" t="s">
        <v>1674</v>
      </c>
      <c r="D12" s="748" t="s">
        <v>884</v>
      </c>
      <c r="E12" s="748" t="s">
        <v>1675</v>
      </c>
      <c r="F12" s="752"/>
      <c r="G12" s="752"/>
      <c r="H12" s="766">
        <v>0</v>
      </c>
      <c r="I12" s="752">
        <v>1</v>
      </c>
      <c r="J12" s="752">
        <v>84.139999999999986</v>
      </c>
      <c r="K12" s="766">
        <v>1</v>
      </c>
      <c r="L12" s="752">
        <v>1</v>
      </c>
      <c r="M12" s="753">
        <v>84.139999999999986</v>
      </c>
    </row>
    <row r="13" spans="1:13" ht="14.45" customHeight="1" x14ac:dyDescent="0.2">
      <c r="A13" s="747" t="s">
        <v>592</v>
      </c>
      <c r="B13" s="748" t="s">
        <v>1676</v>
      </c>
      <c r="C13" s="748" t="s">
        <v>1677</v>
      </c>
      <c r="D13" s="748" t="s">
        <v>1678</v>
      </c>
      <c r="E13" s="748" t="s">
        <v>647</v>
      </c>
      <c r="F13" s="752">
        <v>1</v>
      </c>
      <c r="G13" s="752">
        <v>26.149999999999995</v>
      </c>
      <c r="H13" s="766">
        <v>1</v>
      </c>
      <c r="I13" s="752"/>
      <c r="J13" s="752"/>
      <c r="K13" s="766">
        <v>0</v>
      </c>
      <c r="L13" s="752">
        <v>1</v>
      </c>
      <c r="M13" s="753">
        <v>26.149999999999995</v>
      </c>
    </row>
    <row r="14" spans="1:13" ht="14.45" customHeight="1" x14ac:dyDescent="0.2">
      <c r="A14" s="747" t="s">
        <v>592</v>
      </c>
      <c r="B14" s="748" t="s">
        <v>1679</v>
      </c>
      <c r="C14" s="748" t="s">
        <v>1680</v>
      </c>
      <c r="D14" s="748" t="s">
        <v>1681</v>
      </c>
      <c r="E14" s="748" t="s">
        <v>1682</v>
      </c>
      <c r="F14" s="752"/>
      <c r="G14" s="752"/>
      <c r="H14" s="766">
        <v>0</v>
      </c>
      <c r="I14" s="752">
        <v>1</v>
      </c>
      <c r="J14" s="752">
        <v>21.21</v>
      </c>
      <c r="K14" s="766">
        <v>1</v>
      </c>
      <c r="L14" s="752">
        <v>1</v>
      </c>
      <c r="M14" s="753">
        <v>21.21</v>
      </c>
    </row>
    <row r="15" spans="1:13" ht="14.45" customHeight="1" x14ac:dyDescent="0.2">
      <c r="A15" s="747" t="s">
        <v>592</v>
      </c>
      <c r="B15" s="748" t="s">
        <v>1683</v>
      </c>
      <c r="C15" s="748" t="s">
        <v>1684</v>
      </c>
      <c r="D15" s="748" t="s">
        <v>837</v>
      </c>
      <c r="E15" s="748" t="s">
        <v>662</v>
      </c>
      <c r="F15" s="752"/>
      <c r="G15" s="752"/>
      <c r="H15" s="766">
        <v>0</v>
      </c>
      <c r="I15" s="752">
        <v>1</v>
      </c>
      <c r="J15" s="752">
        <v>162.79</v>
      </c>
      <c r="K15" s="766">
        <v>1</v>
      </c>
      <c r="L15" s="752">
        <v>1</v>
      </c>
      <c r="M15" s="753">
        <v>162.79</v>
      </c>
    </row>
    <row r="16" spans="1:13" ht="14.45" customHeight="1" x14ac:dyDescent="0.2">
      <c r="A16" s="747" t="s">
        <v>592</v>
      </c>
      <c r="B16" s="748" t="s">
        <v>1685</v>
      </c>
      <c r="C16" s="748" t="s">
        <v>1686</v>
      </c>
      <c r="D16" s="748" t="s">
        <v>1687</v>
      </c>
      <c r="E16" s="748" t="s">
        <v>1688</v>
      </c>
      <c r="F16" s="752"/>
      <c r="G16" s="752"/>
      <c r="H16" s="766">
        <v>0</v>
      </c>
      <c r="I16" s="752">
        <v>1</v>
      </c>
      <c r="J16" s="752">
        <v>30.180000000000007</v>
      </c>
      <c r="K16" s="766">
        <v>1</v>
      </c>
      <c r="L16" s="752">
        <v>1</v>
      </c>
      <c r="M16" s="753">
        <v>30.180000000000007</v>
      </c>
    </row>
    <row r="17" spans="1:13" ht="14.45" customHeight="1" x14ac:dyDescent="0.2">
      <c r="A17" s="747" t="s">
        <v>592</v>
      </c>
      <c r="B17" s="748" t="s">
        <v>1689</v>
      </c>
      <c r="C17" s="748" t="s">
        <v>1690</v>
      </c>
      <c r="D17" s="748" t="s">
        <v>1691</v>
      </c>
      <c r="E17" s="748" t="s">
        <v>1692</v>
      </c>
      <c r="F17" s="752"/>
      <c r="G17" s="752"/>
      <c r="H17" s="766">
        <v>0</v>
      </c>
      <c r="I17" s="752">
        <v>1</v>
      </c>
      <c r="J17" s="752">
        <v>260.02999999999992</v>
      </c>
      <c r="K17" s="766">
        <v>1</v>
      </c>
      <c r="L17" s="752">
        <v>1</v>
      </c>
      <c r="M17" s="753">
        <v>260.02999999999992</v>
      </c>
    </row>
    <row r="18" spans="1:13" ht="14.45" customHeight="1" x14ac:dyDescent="0.2">
      <c r="A18" s="747" t="s">
        <v>592</v>
      </c>
      <c r="B18" s="748" t="s">
        <v>1693</v>
      </c>
      <c r="C18" s="748" t="s">
        <v>1694</v>
      </c>
      <c r="D18" s="748" t="s">
        <v>1695</v>
      </c>
      <c r="E18" s="748" t="s">
        <v>1696</v>
      </c>
      <c r="F18" s="752"/>
      <c r="G18" s="752"/>
      <c r="H18" s="766">
        <v>0</v>
      </c>
      <c r="I18" s="752">
        <v>1</v>
      </c>
      <c r="J18" s="752">
        <v>69.370000000000033</v>
      </c>
      <c r="K18" s="766">
        <v>1</v>
      </c>
      <c r="L18" s="752">
        <v>1</v>
      </c>
      <c r="M18" s="753">
        <v>69.370000000000033</v>
      </c>
    </row>
    <row r="19" spans="1:13" ht="14.45" customHeight="1" x14ac:dyDescent="0.2">
      <c r="A19" s="747" t="s">
        <v>592</v>
      </c>
      <c r="B19" s="748" t="s">
        <v>1697</v>
      </c>
      <c r="C19" s="748" t="s">
        <v>1698</v>
      </c>
      <c r="D19" s="748" t="s">
        <v>780</v>
      </c>
      <c r="E19" s="748" t="s">
        <v>781</v>
      </c>
      <c r="F19" s="752"/>
      <c r="G19" s="752"/>
      <c r="H19" s="766">
        <v>0</v>
      </c>
      <c r="I19" s="752">
        <v>1</v>
      </c>
      <c r="J19" s="752">
        <v>137.97999999999999</v>
      </c>
      <c r="K19" s="766">
        <v>1</v>
      </c>
      <c r="L19" s="752">
        <v>1</v>
      </c>
      <c r="M19" s="753">
        <v>137.97999999999999</v>
      </c>
    </row>
    <row r="20" spans="1:13" ht="14.45" customHeight="1" x14ac:dyDescent="0.2">
      <c r="A20" s="747" t="s">
        <v>592</v>
      </c>
      <c r="B20" s="748" t="s">
        <v>1699</v>
      </c>
      <c r="C20" s="748" t="s">
        <v>1700</v>
      </c>
      <c r="D20" s="748" t="s">
        <v>673</v>
      </c>
      <c r="E20" s="748" t="s">
        <v>1701</v>
      </c>
      <c r="F20" s="752"/>
      <c r="G20" s="752"/>
      <c r="H20" s="766">
        <v>0</v>
      </c>
      <c r="I20" s="752">
        <v>16</v>
      </c>
      <c r="J20" s="752">
        <v>455.93000000000006</v>
      </c>
      <c r="K20" s="766">
        <v>1</v>
      </c>
      <c r="L20" s="752">
        <v>16</v>
      </c>
      <c r="M20" s="753">
        <v>455.93000000000006</v>
      </c>
    </row>
    <row r="21" spans="1:13" ht="14.45" customHeight="1" x14ac:dyDescent="0.2">
      <c r="A21" s="747" t="s">
        <v>592</v>
      </c>
      <c r="B21" s="748" t="s">
        <v>1699</v>
      </c>
      <c r="C21" s="748" t="s">
        <v>1702</v>
      </c>
      <c r="D21" s="748" t="s">
        <v>846</v>
      </c>
      <c r="E21" s="748" t="s">
        <v>1703</v>
      </c>
      <c r="F21" s="752"/>
      <c r="G21" s="752"/>
      <c r="H21" s="766">
        <v>0</v>
      </c>
      <c r="I21" s="752">
        <v>11</v>
      </c>
      <c r="J21" s="752">
        <v>714.40000000000009</v>
      </c>
      <c r="K21" s="766">
        <v>1</v>
      </c>
      <c r="L21" s="752">
        <v>11</v>
      </c>
      <c r="M21" s="753">
        <v>714.40000000000009</v>
      </c>
    </row>
    <row r="22" spans="1:13" ht="14.45" customHeight="1" x14ac:dyDescent="0.2">
      <c r="A22" s="747" t="s">
        <v>592</v>
      </c>
      <c r="B22" s="748" t="s">
        <v>1704</v>
      </c>
      <c r="C22" s="748" t="s">
        <v>1705</v>
      </c>
      <c r="D22" s="748" t="s">
        <v>1706</v>
      </c>
      <c r="E22" s="748" t="s">
        <v>1707</v>
      </c>
      <c r="F22" s="752"/>
      <c r="G22" s="752"/>
      <c r="H22" s="766">
        <v>0</v>
      </c>
      <c r="I22" s="752">
        <v>0.20000000000000018</v>
      </c>
      <c r="J22" s="752">
        <v>614.23000000000047</v>
      </c>
      <c r="K22" s="766">
        <v>1</v>
      </c>
      <c r="L22" s="752">
        <v>0.20000000000000018</v>
      </c>
      <c r="M22" s="753">
        <v>614.23000000000047</v>
      </c>
    </row>
    <row r="23" spans="1:13" ht="14.45" customHeight="1" x14ac:dyDescent="0.2">
      <c r="A23" s="747" t="s">
        <v>592</v>
      </c>
      <c r="B23" s="748" t="s">
        <v>1708</v>
      </c>
      <c r="C23" s="748" t="s">
        <v>1709</v>
      </c>
      <c r="D23" s="748" t="s">
        <v>1160</v>
      </c>
      <c r="E23" s="748" t="s">
        <v>1710</v>
      </c>
      <c r="F23" s="752"/>
      <c r="G23" s="752"/>
      <c r="H23" s="766">
        <v>0</v>
      </c>
      <c r="I23" s="752">
        <v>7</v>
      </c>
      <c r="J23" s="752">
        <v>800.67</v>
      </c>
      <c r="K23" s="766">
        <v>1</v>
      </c>
      <c r="L23" s="752">
        <v>7</v>
      </c>
      <c r="M23" s="753">
        <v>800.67</v>
      </c>
    </row>
    <row r="24" spans="1:13" ht="14.45" customHeight="1" x14ac:dyDescent="0.2">
      <c r="A24" s="747" t="s">
        <v>592</v>
      </c>
      <c r="B24" s="748" t="s">
        <v>1708</v>
      </c>
      <c r="C24" s="748" t="s">
        <v>1711</v>
      </c>
      <c r="D24" s="748" t="s">
        <v>1712</v>
      </c>
      <c r="E24" s="748" t="s">
        <v>1713</v>
      </c>
      <c r="F24" s="752"/>
      <c r="G24" s="752"/>
      <c r="H24" s="766">
        <v>0</v>
      </c>
      <c r="I24" s="752">
        <v>1</v>
      </c>
      <c r="J24" s="752">
        <v>111.18999999999997</v>
      </c>
      <c r="K24" s="766">
        <v>1</v>
      </c>
      <c r="L24" s="752">
        <v>1</v>
      </c>
      <c r="M24" s="753">
        <v>111.18999999999997</v>
      </c>
    </row>
    <row r="25" spans="1:13" ht="14.45" customHeight="1" x14ac:dyDescent="0.2">
      <c r="A25" s="747" t="s">
        <v>592</v>
      </c>
      <c r="B25" s="748" t="s">
        <v>1714</v>
      </c>
      <c r="C25" s="748" t="s">
        <v>1715</v>
      </c>
      <c r="D25" s="748" t="s">
        <v>1716</v>
      </c>
      <c r="E25" s="748" t="s">
        <v>1717</v>
      </c>
      <c r="F25" s="752"/>
      <c r="G25" s="752"/>
      <c r="H25" s="766">
        <v>0</v>
      </c>
      <c r="I25" s="752">
        <v>1</v>
      </c>
      <c r="J25" s="752">
        <v>198.88</v>
      </c>
      <c r="K25" s="766">
        <v>1</v>
      </c>
      <c r="L25" s="752">
        <v>1</v>
      </c>
      <c r="M25" s="753">
        <v>198.88</v>
      </c>
    </row>
    <row r="26" spans="1:13" ht="14.45" customHeight="1" x14ac:dyDescent="0.2">
      <c r="A26" s="747" t="s">
        <v>592</v>
      </c>
      <c r="B26" s="748" t="s">
        <v>1718</v>
      </c>
      <c r="C26" s="748" t="s">
        <v>1719</v>
      </c>
      <c r="D26" s="748" t="s">
        <v>1720</v>
      </c>
      <c r="E26" s="748" t="s">
        <v>1721</v>
      </c>
      <c r="F26" s="752">
        <v>90</v>
      </c>
      <c r="G26" s="752">
        <v>2871.0999999999995</v>
      </c>
      <c r="H26" s="766">
        <v>1</v>
      </c>
      <c r="I26" s="752"/>
      <c r="J26" s="752"/>
      <c r="K26" s="766">
        <v>0</v>
      </c>
      <c r="L26" s="752">
        <v>90</v>
      </c>
      <c r="M26" s="753">
        <v>2871.0999999999995</v>
      </c>
    </row>
    <row r="27" spans="1:13" ht="14.45" customHeight="1" x14ac:dyDescent="0.2">
      <c r="A27" s="747" t="s">
        <v>592</v>
      </c>
      <c r="B27" s="748" t="s">
        <v>1722</v>
      </c>
      <c r="C27" s="748" t="s">
        <v>1723</v>
      </c>
      <c r="D27" s="748" t="s">
        <v>1724</v>
      </c>
      <c r="E27" s="748" t="s">
        <v>1725</v>
      </c>
      <c r="F27" s="752">
        <v>9</v>
      </c>
      <c r="G27" s="752">
        <v>310.40999999999997</v>
      </c>
      <c r="H27" s="766">
        <v>1</v>
      </c>
      <c r="I27" s="752"/>
      <c r="J27" s="752"/>
      <c r="K27" s="766">
        <v>0</v>
      </c>
      <c r="L27" s="752">
        <v>9</v>
      </c>
      <c r="M27" s="753">
        <v>310.40999999999997</v>
      </c>
    </row>
    <row r="28" spans="1:13" ht="14.45" customHeight="1" x14ac:dyDescent="0.2">
      <c r="A28" s="747" t="s">
        <v>592</v>
      </c>
      <c r="B28" s="748" t="s">
        <v>1722</v>
      </c>
      <c r="C28" s="748" t="s">
        <v>1726</v>
      </c>
      <c r="D28" s="748" t="s">
        <v>1727</v>
      </c>
      <c r="E28" s="748" t="s">
        <v>1728</v>
      </c>
      <c r="F28" s="752"/>
      <c r="G28" s="752"/>
      <c r="H28" s="766">
        <v>0</v>
      </c>
      <c r="I28" s="752">
        <v>1</v>
      </c>
      <c r="J28" s="752">
        <v>147.15</v>
      </c>
      <c r="K28" s="766">
        <v>1</v>
      </c>
      <c r="L28" s="752">
        <v>1</v>
      </c>
      <c r="M28" s="753">
        <v>147.15</v>
      </c>
    </row>
    <row r="29" spans="1:13" ht="14.45" customHeight="1" x14ac:dyDescent="0.2">
      <c r="A29" s="747" t="s">
        <v>592</v>
      </c>
      <c r="B29" s="748" t="s">
        <v>1729</v>
      </c>
      <c r="C29" s="748" t="s">
        <v>1730</v>
      </c>
      <c r="D29" s="748" t="s">
        <v>644</v>
      </c>
      <c r="E29" s="748" t="s">
        <v>645</v>
      </c>
      <c r="F29" s="752">
        <v>2</v>
      </c>
      <c r="G29" s="752">
        <v>184.79999999999998</v>
      </c>
      <c r="H29" s="766">
        <v>1</v>
      </c>
      <c r="I29" s="752"/>
      <c r="J29" s="752"/>
      <c r="K29" s="766">
        <v>0</v>
      </c>
      <c r="L29" s="752">
        <v>2</v>
      </c>
      <c r="M29" s="753">
        <v>184.79999999999998</v>
      </c>
    </row>
    <row r="30" spans="1:13" ht="14.45" customHeight="1" x14ac:dyDescent="0.2">
      <c r="A30" s="747" t="s">
        <v>592</v>
      </c>
      <c r="B30" s="748" t="s">
        <v>1731</v>
      </c>
      <c r="C30" s="748" t="s">
        <v>1732</v>
      </c>
      <c r="D30" s="748" t="s">
        <v>1733</v>
      </c>
      <c r="E30" s="748" t="s">
        <v>1734</v>
      </c>
      <c r="F30" s="752"/>
      <c r="G30" s="752"/>
      <c r="H30" s="766">
        <v>0</v>
      </c>
      <c r="I30" s="752">
        <v>6.6</v>
      </c>
      <c r="J30" s="752">
        <v>1011.1199999999999</v>
      </c>
      <c r="K30" s="766">
        <v>1</v>
      </c>
      <c r="L30" s="752">
        <v>6.6</v>
      </c>
      <c r="M30" s="753">
        <v>1011.1199999999999</v>
      </c>
    </row>
    <row r="31" spans="1:13" ht="14.45" customHeight="1" x14ac:dyDescent="0.2">
      <c r="A31" s="747" t="s">
        <v>592</v>
      </c>
      <c r="B31" s="748" t="s">
        <v>1731</v>
      </c>
      <c r="C31" s="748" t="s">
        <v>1735</v>
      </c>
      <c r="D31" s="748" t="s">
        <v>1733</v>
      </c>
      <c r="E31" s="748" t="s">
        <v>1736</v>
      </c>
      <c r="F31" s="752"/>
      <c r="G31" s="752"/>
      <c r="H31" s="766">
        <v>0</v>
      </c>
      <c r="I31" s="752">
        <v>11.5</v>
      </c>
      <c r="J31" s="752">
        <v>3033.3599999999997</v>
      </c>
      <c r="K31" s="766">
        <v>1</v>
      </c>
      <c r="L31" s="752">
        <v>11.5</v>
      </c>
      <c r="M31" s="753">
        <v>3033.3599999999997</v>
      </c>
    </row>
    <row r="32" spans="1:13" ht="14.45" customHeight="1" x14ac:dyDescent="0.2">
      <c r="A32" s="747" t="s">
        <v>592</v>
      </c>
      <c r="B32" s="748" t="s">
        <v>1737</v>
      </c>
      <c r="C32" s="748" t="s">
        <v>1738</v>
      </c>
      <c r="D32" s="748" t="s">
        <v>1739</v>
      </c>
      <c r="E32" s="748" t="s">
        <v>1740</v>
      </c>
      <c r="F32" s="752">
        <v>7.5</v>
      </c>
      <c r="G32" s="752">
        <v>2794.2150000000001</v>
      </c>
      <c r="H32" s="766">
        <v>1</v>
      </c>
      <c r="I32" s="752"/>
      <c r="J32" s="752"/>
      <c r="K32" s="766">
        <v>0</v>
      </c>
      <c r="L32" s="752">
        <v>7.5</v>
      </c>
      <c r="M32" s="753">
        <v>2794.2150000000001</v>
      </c>
    </row>
    <row r="33" spans="1:13" ht="14.45" customHeight="1" x14ac:dyDescent="0.2">
      <c r="A33" s="747" t="s">
        <v>592</v>
      </c>
      <c r="B33" s="748" t="s">
        <v>1741</v>
      </c>
      <c r="C33" s="748" t="s">
        <v>1742</v>
      </c>
      <c r="D33" s="748" t="s">
        <v>626</v>
      </c>
      <c r="E33" s="748" t="s">
        <v>627</v>
      </c>
      <c r="F33" s="752"/>
      <c r="G33" s="752"/>
      <c r="H33" s="766">
        <v>0</v>
      </c>
      <c r="I33" s="752">
        <v>1</v>
      </c>
      <c r="J33" s="752">
        <v>16.200000000000003</v>
      </c>
      <c r="K33" s="766">
        <v>1</v>
      </c>
      <c r="L33" s="752">
        <v>1</v>
      </c>
      <c r="M33" s="753">
        <v>16.200000000000003</v>
      </c>
    </row>
    <row r="34" spans="1:13" ht="14.45" customHeight="1" x14ac:dyDescent="0.2">
      <c r="A34" s="747" t="s">
        <v>592</v>
      </c>
      <c r="B34" s="748" t="s">
        <v>1743</v>
      </c>
      <c r="C34" s="748" t="s">
        <v>1744</v>
      </c>
      <c r="D34" s="748" t="s">
        <v>1745</v>
      </c>
      <c r="E34" s="748" t="s">
        <v>1746</v>
      </c>
      <c r="F34" s="752">
        <v>65</v>
      </c>
      <c r="G34" s="752">
        <v>2821.16</v>
      </c>
      <c r="H34" s="766">
        <v>1</v>
      </c>
      <c r="I34" s="752"/>
      <c r="J34" s="752"/>
      <c r="K34" s="766">
        <v>0</v>
      </c>
      <c r="L34" s="752">
        <v>65</v>
      </c>
      <c r="M34" s="753">
        <v>2821.16</v>
      </c>
    </row>
    <row r="35" spans="1:13" ht="14.45" customHeight="1" x14ac:dyDescent="0.2">
      <c r="A35" s="747" t="s">
        <v>592</v>
      </c>
      <c r="B35" s="748" t="s">
        <v>1747</v>
      </c>
      <c r="C35" s="748" t="s">
        <v>1748</v>
      </c>
      <c r="D35" s="748" t="s">
        <v>800</v>
      </c>
      <c r="E35" s="748" t="s">
        <v>803</v>
      </c>
      <c r="F35" s="752">
        <v>34</v>
      </c>
      <c r="G35" s="752">
        <v>2489.3299999999995</v>
      </c>
      <c r="H35" s="766">
        <v>1</v>
      </c>
      <c r="I35" s="752"/>
      <c r="J35" s="752"/>
      <c r="K35" s="766">
        <v>0</v>
      </c>
      <c r="L35" s="752">
        <v>34</v>
      </c>
      <c r="M35" s="753">
        <v>2489.3299999999995</v>
      </c>
    </row>
    <row r="36" spans="1:13" ht="14.45" customHeight="1" x14ac:dyDescent="0.2">
      <c r="A36" s="747" t="s">
        <v>592</v>
      </c>
      <c r="B36" s="748" t="s">
        <v>1747</v>
      </c>
      <c r="C36" s="748" t="s">
        <v>1749</v>
      </c>
      <c r="D36" s="748" t="s">
        <v>800</v>
      </c>
      <c r="E36" s="748" t="s">
        <v>801</v>
      </c>
      <c r="F36" s="752">
        <v>10</v>
      </c>
      <c r="G36" s="752">
        <v>1942.8000000000002</v>
      </c>
      <c r="H36" s="766">
        <v>1</v>
      </c>
      <c r="I36" s="752"/>
      <c r="J36" s="752"/>
      <c r="K36" s="766">
        <v>0</v>
      </c>
      <c r="L36" s="752">
        <v>10</v>
      </c>
      <c r="M36" s="753">
        <v>1942.8000000000002</v>
      </c>
    </row>
    <row r="37" spans="1:13" ht="14.45" customHeight="1" x14ac:dyDescent="0.2">
      <c r="A37" s="747" t="s">
        <v>592</v>
      </c>
      <c r="B37" s="748" t="s">
        <v>1747</v>
      </c>
      <c r="C37" s="748" t="s">
        <v>1750</v>
      </c>
      <c r="D37" s="748" t="s">
        <v>816</v>
      </c>
      <c r="E37" s="748" t="s">
        <v>818</v>
      </c>
      <c r="F37" s="752"/>
      <c r="G37" s="752"/>
      <c r="H37" s="766">
        <v>0</v>
      </c>
      <c r="I37" s="752">
        <v>152</v>
      </c>
      <c r="J37" s="752">
        <v>5098.9319999999998</v>
      </c>
      <c r="K37" s="766">
        <v>1</v>
      </c>
      <c r="L37" s="752">
        <v>152</v>
      </c>
      <c r="M37" s="753">
        <v>5098.9319999999998</v>
      </c>
    </row>
    <row r="38" spans="1:13" ht="14.45" customHeight="1" x14ac:dyDescent="0.2">
      <c r="A38" s="747" t="s">
        <v>592</v>
      </c>
      <c r="B38" s="748" t="s">
        <v>1747</v>
      </c>
      <c r="C38" s="748" t="s">
        <v>1751</v>
      </c>
      <c r="D38" s="748" t="s">
        <v>816</v>
      </c>
      <c r="E38" s="748" t="s">
        <v>1752</v>
      </c>
      <c r="F38" s="752"/>
      <c r="G38" s="752"/>
      <c r="H38" s="766">
        <v>0</v>
      </c>
      <c r="I38" s="752">
        <v>24</v>
      </c>
      <c r="J38" s="752">
        <v>1216.56</v>
      </c>
      <c r="K38" s="766">
        <v>1</v>
      </c>
      <c r="L38" s="752">
        <v>24</v>
      </c>
      <c r="M38" s="753">
        <v>1216.56</v>
      </c>
    </row>
    <row r="39" spans="1:13" ht="14.45" customHeight="1" x14ac:dyDescent="0.2">
      <c r="A39" s="747" t="s">
        <v>592</v>
      </c>
      <c r="B39" s="748" t="s">
        <v>1747</v>
      </c>
      <c r="C39" s="748" t="s">
        <v>1753</v>
      </c>
      <c r="D39" s="748" t="s">
        <v>816</v>
      </c>
      <c r="E39" s="748" t="s">
        <v>1754</v>
      </c>
      <c r="F39" s="752"/>
      <c r="G39" s="752"/>
      <c r="H39" s="766">
        <v>0</v>
      </c>
      <c r="I39" s="752">
        <v>180</v>
      </c>
      <c r="J39" s="752">
        <v>9115.2499999999982</v>
      </c>
      <c r="K39" s="766">
        <v>1</v>
      </c>
      <c r="L39" s="752">
        <v>180</v>
      </c>
      <c r="M39" s="753">
        <v>9115.2499999999982</v>
      </c>
    </row>
    <row r="40" spans="1:13" ht="14.45" customHeight="1" x14ac:dyDescent="0.2">
      <c r="A40" s="747" t="s">
        <v>592</v>
      </c>
      <c r="B40" s="748" t="s">
        <v>1755</v>
      </c>
      <c r="C40" s="748" t="s">
        <v>1756</v>
      </c>
      <c r="D40" s="748" t="s">
        <v>1757</v>
      </c>
      <c r="E40" s="748" t="s">
        <v>1758</v>
      </c>
      <c r="F40" s="752"/>
      <c r="G40" s="752"/>
      <c r="H40" s="766">
        <v>0</v>
      </c>
      <c r="I40" s="752">
        <v>2</v>
      </c>
      <c r="J40" s="752">
        <v>451</v>
      </c>
      <c r="K40" s="766">
        <v>1</v>
      </c>
      <c r="L40" s="752">
        <v>2</v>
      </c>
      <c r="M40" s="753">
        <v>451</v>
      </c>
    </row>
    <row r="41" spans="1:13" ht="14.45" customHeight="1" x14ac:dyDescent="0.2">
      <c r="A41" s="747" t="s">
        <v>592</v>
      </c>
      <c r="B41" s="748" t="s">
        <v>1759</v>
      </c>
      <c r="C41" s="748" t="s">
        <v>1760</v>
      </c>
      <c r="D41" s="748" t="s">
        <v>1761</v>
      </c>
      <c r="E41" s="748" t="s">
        <v>1762</v>
      </c>
      <c r="F41" s="752"/>
      <c r="G41" s="752"/>
      <c r="H41" s="766">
        <v>0</v>
      </c>
      <c r="I41" s="752">
        <v>1</v>
      </c>
      <c r="J41" s="752">
        <v>237.26</v>
      </c>
      <c r="K41" s="766">
        <v>1</v>
      </c>
      <c r="L41" s="752">
        <v>1</v>
      </c>
      <c r="M41" s="753">
        <v>237.26</v>
      </c>
    </row>
    <row r="42" spans="1:13" ht="14.45" customHeight="1" x14ac:dyDescent="0.2">
      <c r="A42" s="747" t="s">
        <v>592</v>
      </c>
      <c r="B42" s="748" t="s">
        <v>1763</v>
      </c>
      <c r="C42" s="748" t="s">
        <v>1764</v>
      </c>
      <c r="D42" s="748" t="s">
        <v>1765</v>
      </c>
      <c r="E42" s="748" t="s">
        <v>1766</v>
      </c>
      <c r="F42" s="752"/>
      <c r="G42" s="752"/>
      <c r="H42" s="766">
        <v>0</v>
      </c>
      <c r="I42" s="752">
        <v>31</v>
      </c>
      <c r="J42" s="752">
        <v>282.76</v>
      </c>
      <c r="K42" s="766">
        <v>1</v>
      </c>
      <c r="L42" s="752">
        <v>31</v>
      </c>
      <c r="M42" s="753">
        <v>282.76</v>
      </c>
    </row>
    <row r="43" spans="1:13" ht="14.45" customHeight="1" x14ac:dyDescent="0.2">
      <c r="A43" s="747" t="s">
        <v>592</v>
      </c>
      <c r="B43" s="748" t="s">
        <v>1767</v>
      </c>
      <c r="C43" s="748" t="s">
        <v>1768</v>
      </c>
      <c r="D43" s="748" t="s">
        <v>894</v>
      </c>
      <c r="E43" s="748" t="s">
        <v>1769</v>
      </c>
      <c r="F43" s="752">
        <v>5</v>
      </c>
      <c r="G43" s="752">
        <v>228.33999999999997</v>
      </c>
      <c r="H43" s="766">
        <v>1</v>
      </c>
      <c r="I43" s="752"/>
      <c r="J43" s="752"/>
      <c r="K43" s="766">
        <v>0</v>
      </c>
      <c r="L43" s="752">
        <v>5</v>
      </c>
      <c r="M43" s="753">
        <v>228.33999999999997</v>
      </c>
    </row>
    <row r="44" spans="1:13" ht="14.45" customHeight="1" x14ac:dyDescent="0.2">
      <c r="A44" s="747" t="s">
        <v>592</v>
      </c>
      <c r="B44" s="748" t="s">
        <v>1767</v>
      </c>
      <c r="C44" s="748" t="s">
        <v>1770</v>
      </c>
      <c r="D44" s="748" t="s">
        <v>894</v>
      </c>
      <c r="E44" s="748" t="s">
        <v>1769</v>
      </c>
      <c r="F44" s="752"/>
      <c r="G44" s="752"/>
      <c r="H44" s="766">
        <v>0</v>
      </c>
      <c r="I44" s="752">
        <v>2</v>
      </c>
      <c r="J44" s="752">
        <v>90.98</v>
      </c>
      <c r="K44" s="766">
        <v>1</v>
      </c>
      <c r="L44" s="752">
        <v>2</v>
      </c>
      <c r="M44" s="753">
        <v>90.98</v>
      </c>
    </row>
    <row r="45" spans="1:13" ht="14.45" customHeight="1" x14ac:dyDescent="0.2">
      <c r="A45" s="747" t="s">
        <v>592</v>
      </c>
      <c r="B45" s="748" t="s">
        <v>1771</v>
      </c>
      <c r="C45" s="748" t="s">
        <v>1772</v>
      </c>
      <c r="D45" s="748" t="s">
        <v>657</v>
      </c>
      <c r="E45" s="748" t="s">
        <v>1773</v>
      </c>
      <c r="F45" s="752"/>
      <c r="G45" s="752"/>
      <c r="H45" s="766">
        <v>0</v>
      </c>
      <c r="I45" s="752">
        <v>10</v>
      </c>
      <c r="J45" s="752">
        <v>704</v>
      </c>
      <c r="K45" s="766">
        <v>1</v>
      </c>
      <c r="L45" s="752">
        <v>10</v>
      </c>
      <c r="M45" s="753">
        <v>704</v>
      </c>
    </row>
    <row r="46" spans="1:13" ht="14.45" customHeight="1" x14ac:dyDescent="0.2">
      <c r="A46" s="747" t="s">
        <v>592</v>
      </c>
      <c r="B46" s="748" t="s">
        <v>1774</v>
      </c>
      <c r="C46" s="748" t="s">
        <v>1775</v>
      </c>
      <c r="D46" s="748" t="s">
        <v>892</v>
      </c>
      <c r="E46" s="748" t="s">
        <v>1776</v>
      </c>
      <c r="F46" s="752"/>
      <c r="G46" s="752"/>
      <c r="H46" s="766">
        <v>0</v>
      </c>
      <c r="I46" s="752">
        <v>1</v>
      </c>
      <c r="J46" s="752">
        <v>28.51</v>
      </c>
      <c r="K46" s="766">
        <v>1</v>
      </c>
      <c r="L46" s="752">
        <v>1</v>
      </c>
      <c r="M46" s="753">
        <v>28.51</v>
      </c>
    </row>
    <row r="47" spans="1:13" ht="14.45" customHeight="1" x14ac:dyDescent="0.2">
      <c r="A47" s="747" t="s">
        <v>597</v>
      </c>
      <c r="B47" s="748" t="s">
        <v>1777</v>
      </c>
      <c r="C47" s="748" t="s">
        <v>1778</v>
      </c>
      <c r="D47" s="748" t="s">
        <v>1111</v>
      </c>
      <c r="E47" s="748" t="s">
        <v>1208</v>
      </c>
      <c r="F47" s="752"/>
      <c r="G47" s="752"/>
      <c r="H47" s="766">
        <v>0</v>
      </c>
      <c r="I47" s="752">
        <v>2</v>
      </c>
      <c r="J47" s="752">
        <v>121.16</v>
      </c>
      <c r="K47" s="766">
        <v>1</v>
      </c>
      <c r="L47" s="752">
        <v>2</v>
      </c>
      <c r="M47" s="753">
        <v>121.16</v>
      </c>
    </row>
    <row r="48" spans="1:13" ht="14.45" customHeight="1" x14ac:dyDescent="0.2">
      <c r="A48" s="747" t="s">
        <v>597</v>
      </c>
      <c r="B48" s="748" t="s">
        <v>1657</v>
      </c>
      <c r="C48" s="748" t="s">
        <v>1658</v>
      </c>
      <c r="D48" s="748" t="s">
        <v>667</v>
      </c>
      <c r="E48" s="748" t="s">
        <v>1659</v>
      </c>
      <c r="F48" s="752"/>
      <c r="G48" s="752"/>
      <c r="H48" s="766">
        <v>0</v>
      </c>
      <c r="I48" s="752">
        <v>6</v>
      </c>
      <c r="J48" s="752">
        <v>99.460000000000022</v>
      </c>
      <c r="K48" s="766">
        <v>1</v>
      </c>
      <c r="L48" s="752">
        <v>6</v>
      </c>
      <c r="M48" s="753">
        <v>99.460000000000022</v>
      </c>
    </row>
    <row r="49" spans="1:13" ht="14.45" customHeight="1" x14ac:dyDescent="0.2">
      <c r="A49" s="747" t="s">
        <v>597</v>
      </c>
      <c r="B49" s="748" t="s">
        <v>1662</v>
      </c>
      <c r="C49" s="748" t="s">
        <v>1663</v>
      </c>
      <c r="D49" s="748" t="s">
        <v>839</v>
      </c>
      <c r="E49" s="748" t="s">
        <v>1664</v>
      </c>
      <c r="F49" s="752"/>
      <c r="G49" s="752"/>
      <c r="H49" s="766">
        <v>0</v>
      </c>
      <c r="I49" s="752">
        <v>3</v>
      </c>
      <c r="J49" s="752">
        <v>342.32</v>
      </c>
      <c r="K49" s="766">
        <v>1</v>
      </c>
      <c r="L49" s="752">
        <v>3</v>
      </c>
      <c r="M49" s="753">
        <v>342.32</v>
      </c>
    </row>
    <row r="50" spans="1:13" ht="14.45" customHeight="1" x14ac:dyDescent="0.2">
      <c r="A50" s="747" t="s">
        <v>597</v>
      </c>
      <c r="B50" s="748" t="s">
        <v>1779</v>
      </c>
      <c r="C50" s="748" t="s">
        <v>1780</v>
      </c>
      <c r="D50" s="748" t="s">
        <v>1781</v>
      </c>
      <c r="E50" s="748" t="s">
        <v>1118</v>
      </c>
      <c r="F50" s="752"/>
      <c r="G50" s="752"/>
      <c r="H50" s="766">
        <v>0</v>
      </c>
      <c r="I50" s="752">
        <v>1</v>
      </c>
      <c r="J50" s="752">
        <v>98.07</v>
      </c>
      <c r="K50" s="766">
        <v>1</v>
      </c>
      <c r="L50" s="752">
        <v>1</v>
      </c>
      <c r="M50" s="753">
        <v>98.07</v>
      </c>
    </row>
    <row r="51" spans="1:13" ht="14.45" customHeight="1" x14ac:dyDescent="0.2">
      <c r="A51" s="747" t="s">
        <v>597</v>
      </c>
      <c r="B51" s="748" t="s">
        <v>1779</v>
      </c>
      <c r="C51" s="748" t="s">
        <v>1782</v>
      </c>
      <c r="D51" s="748" t="s">
        <v>1781</v>
      </c>
      <c r="E51" s="748" t="s">
        <v>1783</v>
      </c>
      <c r="F51" s="752"/>
      <c r="G51" s="752"/>
      <c r="H51" s="766">
        <v>0</v>
      </c>
      <c r="I51" s="752">
        <v>1</v>
      </c>
      <c r="J51" s="752">
        <v>81.09</v>
      </c>
      <c r="K51" s="766">
        <v>1</v>
      </c>
      <c r="L51" s="752">
        <v>1</v>
      </c>
      <c r="M51" s="753">
        <v>81.09</v>
      </c>
    </row>
    <row r="52" spans="1:13" ht="14.45" customHeight="1" x14ac:dyDescent="0.2">
      <c r="A52" s="747" t="s">
        <v>597</v>
      </c>
      <c r="B52" s="748" t="s">
        <v>1784</v>
      </c>
      <c r="C52" s="748" t="s">
        <v>1785</v>
      </c>
      <c r="D52" s="748" t="s">
        <v>1786</v>
      </c>
      <c r="E52" s="748" t="s">
        <v>1787</v>
      </c>
      <c r="F52" s="752"/>
      <c r="G52" s="752"/>
      <c r="H52" s="766">
        <v>0</v>
      </c>
      <c r="I52" s="752">
        <v>1</v>
      </c>
      <c r="J52" s="752">
        <v>15.490000000000004</v>
      </c>
      <c r="K52" s="766">
        <v>1</v>
      </c>
      <c r="L52" s="752">
        <v>1</v>
      </c>
      <c r="M52" s="753">
        <v>15.490000000000004</v>
      </c>
    </row>
    <row r="53" spans="1:13" ht="14.45" customHeight="1" x14ac:dyDescent="0.2">
      <c r="A53" s="747" t="s">
        <v>597</v>
      </c>
      <c r="B53" s="748" t="s">
        <v>1665</v>
      </c>
      <c r="C53" s="748" t="s">
        <v>1666</v>
      </c>
      <c r="D53" s="748" t="s">
        <v>727</v>
      </c>
      <c r="E53" s="748" t="s">
        <v>1667</v>
      </c>
      <c r="F53" s="752"/>
      <c r="G53" s="752"/>
      <c r="H53" s="766">
        <v>0</v>
      </c>
      <c r="I53" s="752">
        <v>18</v>
      </c>
      <c r="J53" s="752">
        <v>59400</v>
      </c>
      <c r="K53" s="766">
        <v>1</v>
      </c>
      <c r="L53" s="752">
        <v>18</v>
      </c>
      <c r="M53" s="753">
        <v>59400</v>
      </c>
    </row>
    <row r="54" spans="1:13" ht="14.45" customHeight="1" x14ac:dyDescent="0.2">
      <c r="A54" s="747" t="s">
        <v>597</v>
      </c>
      <c r="B54" s="748" t="s">
        <v>1788</v>
      </c>
      <c r="C54" s="748" t="s">
        <v>1789</v>
      </c>
      <c r="D54" s="748" t="s">
        <v>1790</v>
      </c>
      <c r="E54" s="748" t="s">
        <v>1791</v>
      </c>
      <c r="F54" s="752"/>
      <c r="G54" s="752"/>
      <c r="H54" s="766">
        <v>0</v>
      </c>
      <c r="I54" s="752">
        <v>1</v>
      </c>
      <c r="J54" s="752">
        <v>138.94999999999999</v>
      </c>
      <c r="K54" s="766">
        <v>1</v>
      </c>
      <c r="L54" s="752">
        <v>1</v>
      </c>
      <c r="M54" s="753">
        <v>138.94999999999999</v>
      </c>
    </row>
    <row r="55" spans="1:13" ht="14.45" customHeight="1" x14ac:dyDescent="0.2">
      <c r="A55" s="747" t="s">
        <v>597</v>
      </c>
      <c r="B55" s="748" t="s">
        <v>1792</v>
      </c>
      <c r="C55" s="748" t="s">
        <v>1793</v>
      </c>
      <c r="D55" s="748" t="s">
        <v>1006</v>
      </c>
      <c r="E55" s="748" t="s">
        <v>1794</v>
      </c>
      <c r="F55" s="752"/>
      <c r="G55" s="752"/>
      <c r="H55" s="766">
        <v>0</v>
      </c>
      <c r="I55" s="752">
        <v>2</v>
      </c>
      <c r="J55" s="752">
        <v>63.3</v>
      </c>
      <c r="K55" s="766">
        <v>1</v>
      </c>
      <c r="L55" s="752">
        <v>2</v>
      </c>
      <c r="M55" s="753">
        <v>63.3</v>
      </c>
    </row>
    <row r="56" spans="1:13" ht="14.45" customHeight="1" x14ac:dyDescent="0.2">
      <c r="A56" s="747" t="s">
        <v>597</v>
      </c>
      <c r="B56" s="748" t="s">
        <v>1795</v>
      </c>
      <c r="C56" s="748" t="s">
        <v>1796</v>
      </c>
      <c r="D56" s="748" t="s">
        <v>1017</v>
      </c>
      <c r="E56" s="748" t="s">
        <v>1797</v>
      </c>
      <c r="F56" s="752"/>
      <c r="G56" s="752"/>
      <c r="H56" s="766">
        <v>0</v>
      </c>
      <c r="I56" s="752">
        <v>4</v>
      </c>
      <c r="J56" s="752">
        <v>169.41999999999996</v>
      </c>
      <c r="K56" s="766">
        <v>1</v>
      </c>
      <c r="L56" s="752">
        <v>4</v>
      </c>
      <c r="M56" s="753">
        <v>169.41999999999996</v>
      </c>
    </row>
    <row r="57" spans="1:13" ht="14.45" customHeight="1" x14ac:dyDescent="0.2">
      <c r="A57" s="747" t="s">
        <v>597</v>
      </c>
      <c r="B57" s="748" t="s">
        <v>1795</v>
      </c>
      <c r="C57" s="748" t="s">
        <v>1798</v>
      </c>
      <c r="D57" s="748" t="s">
        <v>1019</v>
      </c>
      <c r="E57" s="748" t="s">
        <v>1799</v>
      </c>
      <c r="F57" s="752"/>
      <c r="G57" s="752"/>
      <c r="H57" s="766">
        <v>0</v>
      </c>
      <c r="I57" s="752">
        <v>3</v>
      </c>
      <c r="J57" s="752">
        <v>179.31</v>
      </c>
      <c r="K57" s="766">
        <v>1</v>
      </c>
      <c r="L57" s="752">
        <v>3</v>
      </c>
      <c r="M57" s="753">
        <v>179.31</v>
      </c>
    </row>
    <row r="58" spans="1:13" ht="14.45" customHeight="1" x14ac:dyDescent="0.2">
      <c r="A58" s="747" t="s">
        <v>597</v>
      </c>
      <c r="B58" s="748" t="s">
        <v>1673</v>
      </c>
      <c r="C58" s="748" t="s">
        <v>1800</v>
      </c>
      <c r="D58" s="748" t="s">
        <v>972</v>
      </c>
      <c r="E58" s="748" t="s">
        <v>973</v>
      </c>
      <c r="F58" s="752">
        <v>1</v>
      </c>
      <c r="G58" s="752">
        <v>97.489999999999981</v>
      </c>
      <c r="H58" s="766">
        <v>1</v>
      </c>
      <c r="I58" s="752"/>
      <c r="J58" s="752"/>
      <c r="K58" s="766">
        <v>0</v>
      </c>
      <c r="L58" s="752">
        <v>1</v>
      </c>
      <c r="M58" s="753">
        <v>97.489999999999981</v>
      </c>
    </row>
    <row r="59" spans="1:13" ht="14.45" customHeight="1" x14ac:dyDescent="0.2">
      <c r="A59" s="747" t="s">
        <v>597</v>
      </c>
      <c r="B59" s="748" t="s">
        <v>1673</v>
      </c>
      <c r="C59" s="748" t="s">
        <v>1801</v>
      </c>
      <c r="D59" s="748" t="s">
        <v>974</v>
      </c>
      <c r="E59" s="748" t="s">
        <v>975</v>
      </c>
      <c r="F59" s="752"/>
      <c r="G59" s="752"/>
      <c r="H59" s="766">
        <v>0</v>
      </c>
      <c r="I59" s="752">
        <v>1</v>
      </c>
      <c r="J59" s="752">
        <v>291.65000000000009</v>
      </c>
      <c r="K59" s="766">
        <v>1</v>
      </c>
      <c r="L59" s="752">
        <v>1</v>
      </c>
      <c r="M59" s="753">
        <v>291.65000000000009</v>
      </c>
    </row>
    <row r="60" spans="1:13" ht="14.45" customHeight="1" x14ac:dyDescent="0.2">
      <c r="A60" s="747" t="s">
        <v>597</v>
      </c>
      <c r="B60" s="748" t="s">
        <v>1802</v>
      </c>
      <c r="C60" s="748" t="s">
        <v>1803</v>
      </c>
      <c r="D60" s="748" t="s">
        <v>970</v>
      </c>
      <c r="E60" s="748" t="s">
        <v>627</v>
      </c>
      <c r="F60" s="752"/>
      <c r="G60" s="752"/>
      <c r="H60" s="766">
        <v>0</v>
      </c>
      <c r="I60" s="752">
        <v>1</v>
      </c>
      <c r="J60" s="752">
        <v>110.45</v>
      </c>
      <c r="K60" s="766">
        <v>1</v>
      </c>
      <c r="L60" s="752">
        <v>1</v>
      </c>
      <c r="M60" s="753">
        <v>110.45</v>
      </c>
    </row>
    <row r="61" spans="1:13" ht="14.45" customHeight="1" x14ac:dyDescent="0.2">
      <c r="A61" s="747" t="s">
        <v>597</v>
      </c>
      <c r="B61" s="748" t="s">
        <v>1804</v>
      </c>
      <c r="C61" s="748" t="s">
        <v>1805</v>
      </c>
      <c r="D61" s="748" t="s">
        <v>1806</v>
      </c>
      <c r="E61" s="748" t="s">
        <v>1807</v>
      </c>
      <c r="F61" s="752"/>
      <c r="G61" s="752"/>
      <c r="H61" s="766">
        <v>0</v>
      </c>
      <c r="I61" s="752">
        <v>1</v>
      </c>
      <c r="J61" s="752">
        <v>27.93</v>
      </c>
      <c r="K61" s="766">
        <v>1</v>
      </c>
      <c r="L61" s="752">
        <v>1</v>
      </c>
      <c r="M61" s="753">
        <v>27.93</v>
      </c>
    </row>
    <row r="62" spans="1:13" ht="14.45" customHeight="1" x14ac:dyDescent="0.2">
      <c r="A62" s="747" t="s">
        <v>597</v>
      </c>
      <c r="B62" s="748" t="s">
        <v>1676</v>
      </c>
      <c r="C62" s="748" t="s">
        <v>1677</v>
      </c>
      <c r="D62" s="748" t="s">
        <v>1678</v>
      </c>
      <c r="E62" s="748" t="s">
        <v>647</v>
      </c>
      <c r="F62" s="752">
        <v>1</v>
      </c>
      <c r="G62" s="752">
        <v>25.88</v>
      </c>
      <c r="H62" s="766">
        <v>1</v>
      </c>
      <c r="I62" s="752"/>
      <c r="J62" s="752"/>
      <c r="K62" s="766">
        <v>0</v>
      </c>
      <c r="L62" s="752">
        <v>1</v>
      </c>
      <c r="M62" s="753">
        <v>25.88</v>
      </c>
    </row>
    <row r="63" spans="1:13" ht="14.45" customHeight="1" x14ac:dyDescent="0.2">
      <c r="A63" s="747" t="s">
        <v>597</v>
      </c>
      <c r="B63" s="748" t="s">
        <v>1676</v>
      </c>
      <c r="C63" s="748" t="s">
        <v>1808</v>
      </c>
      <c r="D63" s="748" t="s">
        <v>1678</v>
      </c>
      <c r="E63" s="748" t="s">
        <v>979</v>
      </c>
      <c r="F63" s="752"/>
      <c r="G63" s="752"/>
      <c r="H63" s="766">
        <v>0</v>
      </c>
      <c r="I63" s="752">
        <v>1</v>
      </c>
      <c r="J63" s="752">
        <v>26.43</v>
      </c>
      <c r="K63" s="766">
        <v>1</v>
      </c>
      <c r="L63" s="752">
        <v>1</v>
      </c>
      <c r="M63" s="753">
        <v>26.43</v>
      </c>
    </row>
    <row r="64" spans="1:13" ht="14.45" customHeight="1" x14ac:dyDescent="0.2">
      <c r="A64" s="747" t="s">
        <v>597</v>
      </c>
      <c r="B64" s="748" t="s">
        <v>1679</v>
      </c>
      <c r="C64" s="748" t="s">
        <v>1809</v>
      </c>
      <c r="D64" s="748" t="s">
        <v>1681</v>
      </c>
      <c r="E64" s="748" t="s">
        <v>1773</v>
      </c>
      <c r="F64" s="752"/>
      <c r="G64" s="752"/>
      <c r="H64" s="766">
        <v>0</v>
      </c>
      <c r="I64" s="752">
        <v>1</v>
      </c>
      <c r="J64" s="752">
        <v>14.99</v>
      </c>
      <c r="K64" s="766">
        <v>1</v>
      </c>
      <c r="L64" s="752">
        <v>1</v>
      </c>
      <c r="M64" s="753">
        <v>14.99</v>
      </c>
    </row>
    <row r="65" spans="1:13" ht="14.45" customHeight="1" x14ac:dyDescent="0.2">
      <c r="A65" s="747" t="s">
        <v>597</v>
      </c>
      <c r="B65" s="748" t="s">
        <v>1810</v>
      </c>
      <c r="C65" s="748" t="s">
        <v>1811</v>
      </c>
      <c r="D65" s="748" t="s">
        <v>1812</v>
      </c>
      <c r="E65" s="748" t="s">
        <v>1813</v>
      </c>
      <c r="F65" s="752"/>
      <c r="G65" s="752"/>
      <c r="H65" s="766">
        <v>0</v>
      </c>
      <c r="I65" s="752">
        <v>1</v>
      </c>
      <c r="J65" s="752">
        <v>50.52</v>
      </c>
      <c r="K65" s="766">
        <v>1</v>
      </c>
      <c r="L65" s="752">
        <v>1</v>
      </c>
      <c r="M65" s="753">
        <v>50.52</v>
      </c>
    </row>
    <row r="66" spans="1:13" ht="14.45" customHeight="1" x14ac:dyDescent="0.2">
      <c r="A66" s="747" t="s">
        <v>597</v>
      </c>
      <c r="B66" s="748" t="s">
        <v>1814</v>
      </c>
      <c r="C66" s="748" t="s">
        <v>1815</v>
      </c>
      <c r="D66" s="748" t="s">
        <v>1816</v>
      </c>
      <c r="E66" s="748" t="s">
        <v>1817</v>
      </c>
      <c r="F66" s="752"/>
      <c r="G66" s="752"/>
      <c r="H66" s="766">
        <v>0</v>
      </c>
      <c r="I66" s="752">
        <v>1</v>
      </c>
      <c r="J66" s="752">
        <v>130.57</v>
      </c>
      <c r="K66" s="766">
        <v>1</v>
      </c>
      <c r="L66" s="752">
        <v>1</v>
      </c>
      <c r="M66" s="753">
        <v>130.57</v>
      </c>
    </row>
    <row r="67" spans="1:13" ht="14.45" customHeight="1" x14ac:dyDescent="0.2">
      <c r="A67" s="747" t="s">
        <v>597</v>
      </c>
      <c r="B67" s="748" t="s">
        <v>1683</v>
      </c>
      <c r="C67" s="748" t="s">
        <v>1818</v>
      </c>
      <c r="D67" s="748" t="s">
        <v>1101</v>
      </c>
      <c r="E67" s="748" t="s">
        <v>647</v>
      </c>
      <c r="F67" s="752"/>
      <c r="G67" s="752"/>
      <c r="H67" s="766">
        <v>0</v>
      </c>
      <c r="I67" s="752">
        <v>1</v>
      </c>
      <c r="J67" s="752">
        <v>86.080000000000013</v>
      </c>
      <c r="K67" s="766">
        <v>1</v>
      </c>
      <c r="L67" s="752">
        <v>1</v>
      </c>
      <c r="M67" s="753">
        <v>86.080000000000013</v>
      </c>
    </row>
    <row r="68" spans="1:13" ht="14.45" customHeight="1" x14ac:dyDescent="0.2">
      <c r="A68" s="747" t="s">
        <v>597</v>
      </c>
      <c r="B68" s="748" t="s">
        <v>1683</v>
      </c>
      <c r="C68" s="748" t="s">
        <v>1819</v>
      </c>
      <c r="D68" s="748" t="s">
        <v>1101</v>
      </c>
      <c r="E68" s="748" t="s">
        <v>1820</v>
      </c>
      <c r="F68" s="752"/>
      <c r="G68" s="752"/>
      <c r="H68" s="766">
        <v>0</v>
      </c>
      <c r="I68" s="752">
        <v>1</v>
      </c>
      <c r="J68" s="752">
        <v>219.57</v>
      </c>
      <c r="K68" s="766">
        <v>1</v>
      </c>
      <c r="L68" s="752">
        <v>1</v>
      </c>
      <c r="M68" s="753">
        <v>219.57</v>
      </c>
    </row>
    <row r="69" spans="1:13" ht="14.45" customHeight="1" x14ac:dyDescent="0.2">
      <c r="A69" s="747" t="s">
        <v>597</v>
      </c>
      <c r="B69" s="748" t="s">
        <v>1685</v>
      </c>
      <c r="C69" s="748" t="s">
        <v>1821</v>
      </c>
      <c r="D69" s="748" t="s">
        <v>1687</v>
      </c>
      <c r="E69" s="748" t="s">
        <v>1822</v>
      </c>
      <c r="F69" s="752"/>
      <c r="G69" s="752"/>
      <c r="H69" s="766">
        <v>0</v>
      </c>
      <c r="I69" s="752">
        <v>1</v>
      </c>
      <c r="J69" s="752">
        <v>14.759999999999996</v>
      </c>
      <c r="K69" s="766">
        <v>1</v>
      </c>
      <c r="L69" s="752">
        <v>1</v>
      </c>
      <c r="M69" s="753">
        <v>14.759999999999996</v>
      </c>
    </row>
    <row r="70" spans="1:13" ht="14.45" customHeight="1" x14ac:dyDescent="0.2">
      <c r="A70" s="747" t="s">
        <v>597</v>
      </c>
      <c r="B70" s="748" t="s">
        <v>1823</v>
      </c>
      <c r="C70" s="748" t="s">
        <v>1824</v>
      </c>
      <c r="D70" s="748" t="s">
        <v>1825</v>
      </c>
      <c r="E70" s="748" t="s">
        <v>1826</v>
      </c>
      <c r="F70" s="752"/>
      <c r="G70" s="752"/>
      <c r="H70" s="766">
        <v>0</v>
      </c>
      <c r="I70" s="752">
        <v>1</v>
      </c>
      <c r="J70" s="752">
        <v>158.97999999999999</v>
      </c>
      <c r="K70" s="766">
        <v>1</v>
      </c>
      <c r="L70" s="752">
        <v>1</v>
      </c>
      <c r="M70" s="753">
        <v>158.97999999999999</v>
      </c>
    </row>
    <row r="71" spans="1:13" ht="14.45" customHeight="1" x14ac:dyDescent="0.2">
      <c r="A71" s="747" t="s">
        <v>597</v>
      </c>
      <c r="B71" s="748" t="s">
        <v>1823</v>
      </c>
      <c r="C71" s="748" t="s">
        <v>1827</v>
      </c>
      <c r="D71" s="748" t="s">
        <v>1825</v>
      </c>
      <c r="E71" s="748" t="s">
        <v>1828</v>
      </c>
      <c r="F71" s="752"/>
      <c r="G71" s="752"/>
      <c r="H71" s="766">
        <v>0</v>
      </c>
      <c r="I71" s="752">
        <v>3</v>
      </c>
      <c r="J71" s="752">
        <v>762.75</v>
      </c>
      <c r="K71" s="766">
        <v>1</v>
      </c>
      <c r="L71" s="752">
        <v>3</v>
      </c>
      <c r="M71" s="753">
        <v>762.75</v>
      </c>
    </row>
    <row r="72" spans="1:13" ht="14.45" customHeight="1" x14ac:dyDescent="0.2">
      <c r="A72" s="747" t="s">
        <v>597</v>
      </c>
      <c r="B72" s="748" t="s">
        <v>1829</v>
      </c>
      <c r="C72" s="748" t="s">
        <v>1830</v>
      </c>
      <c r="D72" s="748" t="s">
        <v>1831</v>
      </c>
      <c r="E72" s="748" t="s">
        <v>1832</v>
      </c>
      <c r="F72" s="752"/>
      <c r="G72" s="752"/>
      <c r="H72" s="766">
        <v>0</v>
      </c>
      <c r="I72" s="752">
        <v>1</v>
      </c>
      <c r="J72" s="752">
        <v>148.97999999999999</v>
      </c>
      <c r="K72" s="766">
        <v>1</v>
      </c>
      <c r="L72" s="752">
        <v>1</v>
      </c>
      <c r="M72" s="753">
        <v>148.97999999999999</v>
      </c>
    </row>
    <row r="73" spans="1:13" ht="14.45" customHeight="1" x14ac:dyDescent="0.2">
      <c r="A73" s="747" t="s">
        <v>597</v>
      </c>
      <c r="B73" s="748" t="s">
        <v>1693</v>
      </c>
      <c r="C73" s="748" t="s">
        <v>1833</v>
      </c>
      <c r="D73" s="748" t="s">
        <v>1834</v>
      </c>
      <c r="E73" s="748" t="s">
        <v>1835</v>
      </c>
      <c r="F73" s="752"/>
      <c r="G73" s="752"/>
      <c r="H73" s="766">
        <v>0</v>
      </c>
      <c r="I73" s="752">
        <v>1</v>
      </c>
      <c r="J73" s="752">
        <v>164.03000000000003</v>
      </c>
      <c r="K73" s="766">
        <v>1</v>
      </c>
      <c r="L73" s="752">
        <v>1</v>
      </c>
      <c r="M73" s="753">
        <v>164.03000000000003</v>
      </c>
    </row>
    <row r="74" spans="1:13" ht="14.45" customHeight="1" x14ac:dyDescent="0.2">
      <c r="A74" s="747" t="s">
        <v>597</v>
      </c>
      <c r="B74" s="748" t="s">
        <v>1836</v>
      </c>
      <c r="C74" s="748" t="s">
        <v>1837</v>
      </c>
      <c r="D74" s="748" t="s">
        <v>1838</v>
      </c>
      <c r="E74" s="748" t="s">
        <v>1839</v>
      </c>
      <c r="F74" s="752"/>
      <c r="G74" s="752"/>
      <c r="H74" s="766">
        <v>0</v>
      </c>
      <c r="I74" s="752">
        <v>1</v>
      </c>
      <c r="J74" s="752">
        <v>57.889999999999986</v>
      </c>
      <c r="K74" s="766">
        <v>1</v>
      </c>
      <c r="L74" s="752">
        <v>1</v>
      </c>
      <c r="M74" s="753">
        <v>57.889999999999986</v>
      </c>
    </row>
    <row r="75" spans="1:13" ht="14.45" customHeight="1" x14ac:dyDescent="0.2">
      <c r="A75" s="747" t="s">
        <v>597</v>
      </c>
      <c r="B75" s="748" t="s">
        <v>1840</v>
      </c>
      <c r="C75" s="748" t="s">
        <v>1841</v>
      </c>
      <c r="D75" s="748" t="s">
        <v>1004</v>
      </c>
      <c r="E75" s="748" t="s">
        <v>1842</v>
      </c>
      <c r="F75" s="752"/>
      <c r="G75" s="752"/>
      <c r="H75" s="766">
        <v>0</v>
      </c>
      <c r="I75" s="752">
        <v>1</v>
      </c>
      <c r="J75" s="752">
        <v>74.449999999999989</v>
      </c>
      <c r="K75" s="766">
        <v>1</v>
      </c>
      <c r="L75" s="752">
        <v>1</v>
      </c>
      <c r="M75" s="753">
        <v>74.449999999999989</v>
      </c>
    </row>
    <row r="76" spans="1:13" ht="14.45" customHeight="1" x14ac:dyDescent="0.2">
      <c r="A76" s="747" t="s">
        <v>597</v>
      </c>
      <c r="B76" s="748" t="s">
        <v>1699</v>
      </c>
      <c r="C76" s="748" t="s">
        <v>1702</v>
      </c>
      <c r="D76" s="748" t="s">
        <v>846</v>
      </c>
      <c r="E76" s="748" t="s">
        <v>1703</v>
      </c>
      <c r="F76" s="752"/>
      <c r="G76" s="752"/>
      <c r="H76" s="766">
        <v>0</v>
      </c>
      <c r="I76" s="752">
        <v>11</v>
      </c>
      <c r="J76" s="752">
        <v>714.08</v>
      </c>
      <c r="K76" s="766">
        <v>1</v>
      </c>
      <c r="L76" s="752">
        <v>11</v>
      </c>
      <c r="M76" s="753">
        <v>714.08</v>
      </c>
    </row>
    <row r="77" spans="1:13" ht="14.45" customHeight="1" x14ac:dyDescent="0.2">
      <c r="A77" s="747" t="s">
        <v>597</v>
      </c>
      <c r="B77" s="748" t="s">
        <v>1843</v>
      </c>
      <c r="C77" s="748" t="s">
        <v>1844</v>
      </c>
      <c r="D77" s="748" t="s">
        <v>1845</v>
      </c>
      <c r="E77" s="748" t="s">
        <v>1846</v>
      </c>
      <c r="F77" s="752"/>
      <c r="G77" s="752"/>
      <c r="H77" s="766">
        <v>0</v>
      </c>
      <c r="I77" s="752">
        <v>2</v>
      </c>
      <c r="J77" s="752">
        <v>184.18</v>
      </c>
      <c r="K77" s="766">
        <v>1</v>
      </c>
      <c r="L77" s="752">
        <v>2</v>
      </c>
      <c r="M77" s="753">
        <v>184.18</v>
      </c>
    </row>
    <row r="78" spans="1:13" ht="14.45" customHeight="1" x14ac:dyDescent="0.2">
      <c r="A78" s="747" t="s">
        <v>597</v>
      </c>
      <c r="B78" s="748" t="s">
        <v>1843</v>
      </c>
      <c r="C78" s="748" t="s">
        <v>1847</v>
      </c>
      <c r="D78" s="748" t="s">
        <v>1848</v>
      </c>
      <c r="E78" s="748" t="s">
        <v>1849</v>
      </c>
      <c r="F78" s="752"/>
      <c r="G78" s="752"/>
      <c r="H78" s="766">
        <v>0</v>
      </c>
      <c r="I78" s="752">
        <v>1</v>
      </c>
      <c r="J78" s="752">
        <v>49.38</v>
      </c>
      <c r="K78" s="766">
        <v>1</v>
      </c>
      <c r="L78" s="752">
        <v>1</v>
      </c>
      <c r="M78" s="753">
        <v>49.38</v>
      </c>
    </row>
    <row r="79" spans="1:13" ht="14.45" customHeight="1" x14ac:dyDescent="0.2">
      <c r="A79" s="747" t="s">
        <v>597</v>
      </c>
      <c r="B79" s="748" t="s">
        <v>1843</v>
      </c>
      <c r="C79" s="748" t="s">
        <v>1850</v>
      </c>
      <c r="D79" s="748" t="s">
        <v>1845</v>
      </c>
      <c r="E79" s="748" t="s">
        <v>1851</v>
      </c>
      <c r="F79" s="752"/>
      <c r="G79" s="752"/>
      <c r="H79" s="766">
        <v>0</v>
      </c>
      <c r="I79" s="752">
        <v>1</v>
      </c>
      <c r="J79" s="752">
        <v>77.660000000000011</v>
      </c>
      <c r="K79" s="766">
        <v>1</v>
      </c>
      <c r="L79" s="752">
        <v>1</v>
      </c>
      <c r="M79" s="753">
        <v>77.660000000000011</v>
      </c>
    </row>
    <row r="80" spans="1:13" ht="14.45" customHeight="1" x14ac:dyDescent="0.2">
      <c r="A80" s="747" t="s">
        <v>597</v>
      </c>
      <c r="B80" s="748" t="s">
        <v>1843</v>
      </c>
      <c r="C80" s="748" t="s">
        <v>1852</v>
      </c>
      <c r="D80" s="748" t="s">
        <v>1845</v>
      </c>
      <c r="E80" s="748" t="s">
        <v>1853</v>
      </c>
      <c r="F80" s="752"/>
      <c r="G80" s="752"/>
      <c r="H80" s="766">
        <v>0</v>
      </c>
      <c r="I80" s="752">
        <v>1</v>
      </c>
      <c r="J80" s="752">
        <v>61.110000000000021</v>
      </c>
      <c r="K80" s="766">
        <v>1</v>
      </c>
      <c r="L80" s="752">
        <v>1</v>
      </c>
      <c r="M80" s="753">
        <v>61.110000000000021</v>
      </c>
    </row>
    <row r="81" spans="1:13" ht="14.45" customHeight="1" x14ac:dyDescent="0.2">
      <c r="A81" s="747" t="s">
        <v>597</v>
      </c>
      <c r="B81" s="748" t="s">
        <v>1708</v>
      </c>
      <c r="C81" s="748" t="s">
        <v>1709</v>
      </c>
      <c r="D81" s="748" t="s">
        <v>1160</v>
      </c>
      <c r="E81" s="748" t="s">
        <v>1710</v>
      </c>
      <c r="F81" s="752"/>
      <c r="G81" s="752"/>
      <c r="H81" s="766">
        <v>0</v>
      </c>
      <c r="I81" s="752">
        <v>1</v>
      </c>
      <c r="J81" s="752">
        <v>114.81999999999996</v>
      </c>
      <c r="K81" s="766">
        <v>1</v>
      </c>
      <c r="L81" s="752">
        <v>1</v>
      </c>
      <c r="M81" s="753">
        <v>114.81999999999996</v>
      </c>
    </row>
    <row r="82" spans="1:13" ht="14.45" customHeight="1" x14ac:dyDescent="0.2">
      <c r="A82" s="747" t="s">
        <v>597</v>
      </c>
      <c r="B82" s="748" t="s">
        <v>1722</v>
      </c>
      <c r="C82" s="748" t="s">
        <v>1723</v>
      </c>
      <c r="D82" s="748" t="s">
        <v>1724</v>
      </c>
      <c r="E82" s="748" t="s">
        <v>1725</v>
      </c>
      <c r="F82" s="752">
        <v>14</v>
      </c>
      <c r="G82" s="752">
        <v>482.85999999999996</v>
      </c>
      <c r="H82" s="766">
        <v>1</v>
      </c>
      <c r="I82" s="752"/>
      <c r="J82" s="752"/>
      <c r="K82" s="766">
        <v>0</v>
      </c>
      <c r="L82" s="752">
        <v>14</v>
      </c>
      <c r="M82" s="753">
        <v>482.85999999999996</v>
      </c>
    </row>
    <row r="83" spans="1:13" ht="14.45" customHeight="1" x14ac:dyDescent="0.2">
      <c r="A83" s="747" t="s">
        <v>597</v>
      </c>
      <c r="B83" s="748" t="s">
        <v>1854</v>
      </c>
      <c r="C83" s="748" t="s">
        <v>1855</v>
      </c>
      <c r="D83" s="748" t="s">
        <v>1856</v>
      </c>
      <c r="E83" s="748" t="s">
        <v>1728</v>
      </c>
      <c r="F83" s="752">
        <v>1.5</v>
      </c>
      <c r="G83" s="752">
        <v>3192.3450000000003</v>
      </c>
      <c r="H83" s="766">
        <v>1</v>
      </c>
      <c r="I83" s="752"/>
      <c r="J83" s="752"/>
      <c r="K83" s="766">
        <v>0</v>
      </c>
      <c r="L83" s="752">
        <v>1.5</v>
      </c>
      <c r="M83" s="753">
        <v>3192.3450000000003</v>
      </c>
    </row>
    <row r="84" spans="1:13" ht="14.45" customHeight="1" x14ac:dyDescent="0.2">
      <c r="A84" s="747" t="s">
        <v>597</v>
      </c>
      <c r="B84" s="748" t="s">
        <v>1729</v>
      </c>
      <c r="C84" s="748" t="s">
        <v>1730</v>
      </c>
      <c r="D84" s="748" t="s">
        <v>644</v>
      </c>
      <c r="E84" s="748" t="s">
        <v>645</v>
      </c>
      <c r="F84" s="752">
        <v>1</v>
      </c>
      <c r="G84" s="752">
        <v>92.399999999999991</v>
      </c>
      <c r="H84" s="766">
        <v>1</v>
      </c>
      <c r="I84" s="752"/>
      <c r="J84" s="752"/>
      <c r="K84" s="766">
        <v>0</v>
      </c>
      <c r="L84" s="752">
        <v>1</v>
      </c>
      <c r="M84" s="753">
        <v>92.399999999999991</v>
      </c>
    </row>
    <row r="85" spans="1:13" ht="14.45" customHeight="1" x14ac:dyDescent="0.2">
      <c r="A85" s="747" t="s">
        <v>597</v>
      </c>
      <c r="B85" s="748" t="s">
        <v>1731</v>
      </c>
      <c r="C85" s="748" t="s">
        <v>1732</v>
      </c>
      <c r="D85" s="748" t="s">
        <v>1733</v>
      </c>
      <c r="E85" s="748" t="s">
        <v>1734</v>
      </c>
      <c r="F85" s="752"/>
      <c r="G85" s="752"/>
      <c r="H85" s="766">
        <v>0</v>
      </c>
      <c r="I85" s="752">
        <v>1.2</v>
      </c>
      <c r="J85" s="752">
        <v>180.83999999999997</v>
      </c>
      <c r="K85" s="766">
        <v>1</v>
      </c>
      <c r="L85" s="752">
        <v>1.2</v>
      </c>
      <c r="M85" s="753">
        <v>180.83999999999997</v>
      </c>
    </row>
    <row r="86" spans="1:13" ht="14.45" customHeight="1" x14ac:dyDescent="0.2">
      <c r="A86" s="747" t="s">
        <v>597</v>
      </c>
      <c r="B86" s="748" t="s">
        <v>1731</v>
      </c>
      <c r="C86" s="748" t="s">
        <v>1735</v>
      </c>
      <c r="D86" s="748" t="s">
        <v>1733</v>
      </c>
      <c r="E86" s="748" t="s">
        <v>1736</v>
      </c>
      <c r="F86" s="752"/>
      <c r="G86" s="752"/>
      <c r="H86" s="766">
        <v>0</v>
      </c>
      <c r="I86" s="752">
        <v>14.3</v>
      </c>
      <c r="J86" s="752">
        <v>3795.77</v>
      </c>
      <c r="K86" s="766">
        <v>1</v>
      </c>
      <c r="L86" s="752">
        <v>14.3</v>
      </c>
      <c r="M86" s="753">
        <v>3795.77</v>
      </c>
    </row>
    <row r="87" spans="1:13" ht="14.45" customHeight="1" x14ac:dyDescent="0.2">
      <c r="A87" s="747" t="s">
        <v>597</v>
      </c>
      <c r="B87" s="748" t="s">
        <v>1857</v>
      </c>
      <c r="C87" s="748" t="s">
        <v>1858</v>
      </c>
      <c r="D87" s="748" t="s">
        <v>1859</v>
      </c>
      <c r="E87" s="748" t="s">
        <v>1860</v>
      </c>
      <c r="F87" s="752"/>
      <c r="G87" s="752"/>
      <c r="H87" s="766">
        <v>0</v>
      </c>
      <c r="I87" s="752">
        <v>2</v>
      </c>
      <c r="J87" s="752">
        <v>66.78</v>
      </c>
      <c r="K87" s="766">
        <v>1</v>
      </c>
      <c r="L87" s="752">
        <v>2</v>
      </c>
      <c r="M87" s="753">
        <v>66.78</v>
      </c>
    </row>
    <row r="88" spans="1:13" ht="14.45" customHeight="1" x14ac:dyDescent="0.2">
      <c r="A88" s="747" t="s">
        <v>597</v>
      </c>
      <c r="B88" s="748" t="s">
        <v>1741</v>
      </c>
      <c r="C88" s="748" t="s">
        <v>1861</v>
      </c>
      <c r="D88" s="748" t="s">
        <v>626</v>
      </c>
      <c r="E88" s="748" t="s">
        <v>960</v>
      </c>
      <c r="F88" s="752"/>
      <c r="G88" s="752"/>
      <c r="H88" s="766">
        <v>0</v>
      </c>
      <c r="I88" s="752">
        <v>1</v>
      </c>
      <c r="J88" s="752">
        <v>49.039999999999992</v>
      </c>
      <c r="K88" s="766">
        <v>1</v>
      </c>
      <c r="L88" s="752">
        <v>1</v>
      </c>
      <c r="M88" s="753">
        <v>49.039999999999992</v>
      </c>
    </row>
    <row r="89" spans="1:13" ht="14.45" customHeight="1" x14ac:dyDescent="0.2">
      <c r="A89" s="747" t="s">
        <v>597</v>
      </c>
      <c r="B89" s="748" t="s">
        <v>1862</v>
      </c>
      <c r="C89" s="748" t="s">
        <v>1863</v>
      </c>
      <c r="D89" s="748" t="s">
        <v>1864</v>
      </c>
      <c r="E89" s="748" t="s">
        <v>1865</v>
      </c>
      <c r="F89" s="752"/>
      <c r="G89" s="752"/>
      <c r="H89" s="766">
        <v>0</v>
      </c>
      <c r="I89" s="752">
        <v>1</v>
      </c>
      <c r="J89" s="752">
        <v>911.76</v>
      </c>
      <c r="K89" s="766">
        <v>1</v>
      </c>
      <c r="L89" s="752">
        <v>1</v>
      </c>
      <c r="M89" s="753">
        <v>911.76</v>
      </c>
    </row>
    <row r="90" spans="1:13" ht="14.45" customHeight="1" x14ac:dyDescent="0.2">
      <c r="A90" s="747" t="s">
        <v>597</v>
      </c>
      <c r="B90" s="748" t="s">
        <v>1743</v>
      </c>
      <c r="C90" s="748" t="s">
        <v>1744</v>
      </c>
      <c r="D90" s="748" t="s">
        <v>1745</v>
      </c>
      <c r="E90" s="748" t="s">
        <v>1746</v>
      </c>
      <c r="F90" s="752">
        <v>53</v>
      </c>
      <c r="G90" s="752">
        <v>2299.94</v>
      </c>
      <c r="H90" s="766">
        <v>1</v>
      </c>
      <c r="I90" s="752"/>
      <c r="J90" s="752"/>
      <c r="K90" s="766">
        <v>0</v>
      </c>
      <c r="L90" s="752">
        <v>53</v>
      </c>
      <c r="M90" s="753">
        <v>2299.94</v>
      </c>
    </row>
    <row r="91" spans="1:13" ht="14.45" customHeight="1" x14ac:dyDescent="0.2">
      <c r="A91" s="747" t="s">
        <v>597</v>
      </c>
      <c r="B91" s="748" t="s">
        <v>1747</v>
      </c>
      <c r="C91" s="748" t="s">
        <v>1748</v>
      </c>
      <c r="D91" s="748" t="s">
        <v>800</v>
      </c>
      <c r="E91" s="748" t="s">
        <v>803</v>
      </c>
      <c r="F91" s="752">
        <v>32</v>
      </c>
      <c r="G91" s="752">
        <v>2348.9799999999996</v>
      </c>
      <c r="H91" s="766">
        <v>1</v>
      </c>
      <c r="I91" s="752"/>
      <c r="J91" s="752"/>
      <c r="K91" s="766">
        <v>0</v>
      </c>
      <c r="L91" s="752">
        <v>32</v>
      </c>
      <c r="M91" s="753">
        <v>2348.9799999999996</v>
      </c>
    </row>
    <row r="92" spans="1:13" ht="14.45" customHeight="1" x14ac:dyDescent="0.2">
      <c r="A92" s="747" t="s">
        <v>597</v>
      </c>
      <c r="B92" s="748" t="s">
        <v>1747</v>
      </c>
      <c r="C92" s="748" t="s">
        <v>1749</v>
      </c>
      <c r="D92" s="748" t="s">
        <v>800</v>
      </c>
      <c r="E92" s="748" t="s">
        <v>801</v>
      </c>
      <c r="F92" s="752">
        <v>6</v>
      </c>
      <c r="G92" s="752">
        <v>1168.8200000000002</v>
      </c>
      <c r="H92" s="766">
        <v>1</v>
      </c>
      <c r="I92" s="752"/>
      <c r="J92" s="752"/>
      <c r="K92" s="766">
        <v>0</v>
      </c>
      <c r="L92" s="752">
        <v>6</v>
      </c>
      <c r="M92" s="753">
        <v>1168.8200000000002</v>
      </c>
    </row>
    <row r="93" spans="1:13" ht="14.45" customHeight="1" x14ac:dyDescent="0.2">
      <c r="A93" s="747" t="s">
        <v>597</v>
      </c>
      <c r="B93" s="748" t="s">
        <v>1747</v>
      </c>
      <c r="C93" s="748" t="s">
        <v>1750</v>
      </c>
      <c r="D93" s="748" t="s">
        <v>816</v>
      </c>
      <c r="E93" s="748" t="s">
        <v>818</v>
      </c>
      <c r="F93" s="752"/>
      <c r="G93" s="752"/>
      <c r="H93" s="766">
        <v>0</v>
      </c>
      <c r="I93" s="752">
        <v>127</v>
      </c>
      <c r="J93" s="752">
        <v>4260.91</v>
      </c>
      <c r="K93" s="766">
        <v>1</v>
      </c>
      <c r="L93" s="752">
        <v>127</v>
      </c>
      <c r="M93" s="753">
        <v>4260.91</v>
      </c>
    </row>
    <row r="94" spans="1:13" ht="14.45" customHeight="1" x14ac:dyDescent="0.2">
      <c r="A94" s="747" t="s">
        <v>597</v>
      </c>
      <c r="B94" s="748" t="s">
        <v>1747</v>
      </c>
      <c r="C94" s="748" t="s">
        <v>1751</v>
      </c>
      <c r="D94" s="748" t="s">
        <v>816</v>
      </c>
      <c r="E94" s="748" t="s">
        <v>1752</v>
      </c>
      <c r="F94" s="752"/>
      <c r="G94" s="752"/>
      <c r="H94" s="766">
        <v>0</v>
      </c>
      <c r="I94" s="752">
        <v>11</v>
      </c>
      <c r="J94" s="752">
        <v>557.04</v>
      </c>
      <c r="K94" s="766">
        <v>1</v>
      </c>
      <c r="L94" s="752">
        <v>11</v>
      </c>
      <c r="M94" s="753">
        <v>557.04</v>
      </c>
    </row>
    <row r="95" spans="1:13" ht="14.45" customHeight="1" x14ac:dyDescent="0.2">
      <c r="A95" s="747" t="s">
        <v>597</v>
      </c>
      <c r="B95" s="748" t="s">
        <v>1747</v>
      </c>
      <c r="C95" s="748" t="s">
        <v>1753</v>
      </c>
      <c r="D95" s="748" t="s">
        <v>816</v>
      </c>
      <c r="E95" s="748" t="s">
        <v>1754</v>
      </c>
      <c r="F95" s="752"/>
      <c r="G95" s="752"/>
      <c r="H95" s="766">
        <v>0</v>
      </c>
      <c r="I95" s="752">
        <v>108</v>
      </c>
      <c r="J95" s="752">
        <v>5469.32</v>
      </c>
      <c r="K95" s="766">
        <v>1</v>
      </c>
      <c r="L95" s="752">
        <v>108</v>
      </c>
      <c r="M95" s="753">
        <v>5469.32</v>
      </c>
    </row>
    <row r="96" spans="1:13" ht="14.45" customHeight="1" x14ac:dyDescent="0.2">
      <c r="A96" s="747" t="s">
        <v>597</v>
      </c>
      <c r="B96" s="748" t="s">
        <v>1759</v>
      </c>
      <c r="C96" s="748" t="s">
        <v>1760</v>
      </c>
      <c r="D96" s="748" t="s">
        <v>1761</v>
      </c>
      <c r="E96" s="748" t="s">
        <v>1762</v>
      </c>
      <c r="F96" s="752"/>
      <c r="G96" s="752"/>
      <c r="H96" s="766">
        <v>0</v>
      </c>
      <c r="I96" s="752">
        <v>1</v>
      </c>
      <c r="J96" s="752">
        <v>237.26</v>
      </c>
      <c r="K96" s="766">
        <v>1</v>
      </c>
      <c r="L96" s="752">
        <v>1</v>
      </c>
      <c r="M96" s="753">
        <v>237.26</v>
      </c>
    </row>
    <row r="97" spans="1:13" ht="14.45" customHeight="1" x14ac:dyDescent="0.2">
      <c r="A97" s="747" t="s">
        <v>597</v>
      </c>
      <c r="B97" s="748" t="s">
        <v>1866</v>
      </c>
      <c r="C97" s="748" t="s">
        <v>1867</v>
      </c>
      <c r="D97" s="748" t="s">
        <v>1868</v>
      </c>
      <c r="E97" s="748" t="s">
        <v>1869</v>
      </c>
      <c r="F97" s="752"/>
      <c r="G97" s="752"/>
      <c r="H97" s="766">
        <v>0</v>
      </c>
      <c r="I97" s="752">
        <v>2</v>
      </c>
      <c r="J97" s="752">
        <v>228.09000000000003</v>
      </c>
      <c r="K97" s="766">
        <v>1</v>
      </c>
      <c r="L97" s="752">
        <v>2</v>
      </c>
      <c r="M97" s="753">
        <v>228.09000000000003</v>
      </c>
    </row>
    <row r="98" spans="1:13" ht="14.45" customHeight="1" x14ac:dyDescent="0.2">
      <c r="A98" s="747" t="s">
        <v>597</v>
      </c>
      <c r="B98" s="748" t="s">
        <v>1866</v>
      </c>
      <c r="C98" s="748" t="s">
        <v>1870</v>
      </c>
      <c r="D98" s="748" t="s">
        <v>1868</v>
      </c>
      <c r="E98" s="748" t="s">
        <v>1871</v>
      </c>
      <c r="F98" s="752"/>
      <c r="G98" s="752"/>
      <c r="H98" s="766">
        <v>0</v>
      </c>
      <c r="I98" s="752">
        <v>3</v>
      </c>
      <c r="J98" s="752">
        <v>378.9</v>
      </c>
      <c r="K98" s="766">
        <v>1</v>
      </c>
      <c r="L98" s="752">
        <v>3</v>
      </c>
      <c r="M98" s="753">
        <v>378.9</v>
      </c>
    </row>
    <row r="99" spans="1:13" ht="14.45" customHeight="1" x14ac:dyDescent="0.2">
      <c r="A99" s="747" t="s">
        <v>597</v>
      </c>
      <c r="B99" s="748" t="s">
        <v>1866</v>
      </c>
      <c r="C99" s="748" t="s">
        <v>1872</v>
      </c>
      <c r="D99" s="748" t="s">
        <v>1868</v>
      </c>
      <c r="E99" s="748" t="s">
        <v>1873</v>
      </c>
      <c r="F99" s="752"/>
      <c r="G99" s="752"/>
      <c r="H99" s="766">
        <v>0</v>
      </c>
      <c r="I99" s="752">
        <v>1</v>
      </c>
      <c r="J99" s="752">
        <v>255.02000000000007</v>
      </c>
      <c r="K99" s="766">
        <v>1</v>
      </c>
      <c r="L99" s="752">
        <v>1</v>
      </c>
      <c r="M99" s="753">
        <v>255.02000000000007</v>
      </c>
    </row>
    <row r="100" spans="1:13" ht="14.45" customHeight="1" x14ac:dyDescent="0.2">
      <c r="A100" s="747" t="s">
        <v>597</v>
      </c>
      <c r="B100" s="748" t="s">
        <v>1866</v>
      </c>
      <c r="C100" s="748" t="s">
        <v>1874</v>
      </c>
      <c r="D100" s="748" t="s">
        <v>1868</v>
      </c>
      <c r="E100" s="748" t="s">
        <v>1875</v>
      </c>
      <c r="F100" s="752"/>
      <c r="G100" s="752"/>
      <c r="H100" s="766">
        <v>0</v>
      </c>
      <c r="I100" s="752">
        <v>1</v>
      </c>
      <c r="J100" s="752">
        <v>168.49</v>
      </c>
      <c r="K100" s="766">
        <v>1</v>
      </c>
      <c r="L100" s="752">
        <v>1</v>
      </c>
      <c r="M100" s="753">
        <v>168.49</v>
      </c>
    </row>
    <row r="101" spans="1:13" ht="14.45" customHeight="1" x14ac:dyDescent="0.2">
      <c r="A101" s="747" t="s">
        <v>597</v>
      </c>
      <c r="B101" s="748" t="s">
        <v>1876</v>
      </c>
      <c r="C101" s="748" t="s">
        <v>1877</v>
      </c>
      <c r="D101" s="748" t="s">
        <v>1878</v>
      </c>
      <c r="E101" s="748" t="s">
        <v>1879</v>
      </c>
      <c r="F101" s="752"/>
      <c r="G101" s="752"/>
      <c r="H101" s="766">
        <v>0</v>
      </c>
      <c r="I101" s="752">
        <v>1</v>
      </c>
      <c r="J101" s="752">
        <v>724.03000000000009</v>
      </c>
      <c r="K101" s="766">
        <v>1</v>
      </c>
      <c r="L101" s="752">
        <v>1</v>
      </c>
      <c r="M101" s="753">
        <v>724.03000000000009</v>
      </c>
    </row>
    <row r="102" spans="1:13" ht="14.45" customHeight="1" x14ac:dyDescent="0.2">
      <c r="A102" s="747" t="s">
        <v>597</v>
      </c>
      <c r="B102" s="748" t="s">
        <v>1880</v>
      </c>
      <c r="C102" s="748" t="s">
        <v>1881</v>
      </c>
      <c r="D102" s="748" t="s">
        <v>1097</v>
      </c>
      <c r="E102" s="748" t="s">
        <v>1098</v>
      </c>
      <c r="F102" s="752">
        <v>1</v>
      </c>
      <c r="G102" s="752">
        <v>237.15</v>
      </c>
      <c r="H102" s="766">
        <v>1</v>
      </c>
      <c r="I102" s="752"/>
      <c r="J102" s="752"/>
      <c r="K102" s="766">
        <v>0</v>
      </c>
      <c r="L102" s="752">
        <v>1</v>
      </c>
      <c r="M102" s="753">
        <v>237.15</v>
      </c>
    </row>
    <row r="103" spans="1:13" ht="14.45" customHeight="1" x14ac:dyDescent="0.2">
      <c r="A103" s="747" t="s">
        <v>597</v>
      </c>
      <c r="B103" s="748" t="s">
        <v>1882</v>
      </c>
      <c r="C103" s="748" t="s">
        <v>1883</v>
      </c>
      <c r="D103" s="748" t="s">
        <v>1884</v>
      </c>
      <c r="E103" s="748" t="s">
        <v>1885</v>
      </c>
      <c r="F103" s="752"/>
      <c r="G103" s="752"/>
      <c r="H103" s="766">
        <v>0</v>
      </c>
      <c r="I103" s="752">
        <v>1</v>
      </c>
      <c r="J103" s="752">
        <v>133.66000000000003</v>
      </c>
      <c r="K103" s="766">
        <v>1</v>
      </c>
      <c r="L103" s="752">
        <v>1</v>
      </c>
      <c r="M103" s="753">
        <v>133.66000000000003</v>
      </c>
    </row>
    <row r="104" spans="1:13" ht="14.45" customHeight="1" x14ac:dyDescent="0.2">
      <c r="A104" s="747" t="s">
        <v>597</v>
      </c>
      <c r="B104" s="748" t="s">
        <v>1886</v>
      </c>
      <c r="C104" s="748" t="s">
        <v>1887</v>
      </c>
      <c r="D104" s="748" t="s">
        <v>1888</v>
      </c>
      <c r="E104" s="748" t="s">
        <v>1889</v>
      </c>
      <c r="F104" s="752"/>
      <c r="G104" s="752"/>
      <c r="H104" s="766">
        <v>0</v>
      </c>
      <c r="I104" s="752">
        <v>1</v>
      </c>
      <c r="J104" s="752">
        <v>47.140000000000008</v>
      </c>
      <c r="K104" s="766">
        <v>1</v>
      </c>
      <c r="L104" s="752">
        <v>1</v>
      </c>
      <c r="M104" s="753">
        <v>47.140000000000008</v>
      </c>
    </row>
    <row r="105" spans="1:13" ht="14.45" customHeight="1" x14ac:dyDescent="0.2">
      <c r="A105" s="747" t="s">
        <v>597</v>
      </c>
      <c r="B105" s="748" t="s">
        <v>1763</v>
      </c>
      <c r="C105" s="748" t="s">
        <v>1890</v>
      </c>
      <c r="D105" s="748" t="s">
        <v>1765</v>
      </c>
      <c r="E105" s="748" t="s">
        <v>1891</v>
      </c>
      <c r="F105" s="752"/>
      <c r="G105" s="752"/>
      <c r="H105" s="766">
        <v>0</v>
      </c>
      <c r="I105" s="752">
        <v>3</v>
      </c>
      <c r="J105" s="752">
        <v>58.77000000000001</v>
      </c>
      <c r="K105" s="766">
        <v>1</v>
      </c>
      <c r="L105" s="752">
        <v>3</v>
      </c>
      <c r="M105" s="753">
        <v>58.77000000000001</v>
      </c>
    </row>
    <row r="106" spans="1:13" ht="14.45" customHeight="1" x14ac:dyDescent="0.2">
      <c r="A106" s="747" t="s">
        <v>597</v>
      </c>
      <c r="B106" s="748" t="s">
        <v>1763</v>
      </c>
      <c r="C106" s="748" t="s">
        <v>1764</v>
      </c>
      <c r="D106" s="748" t="s">
        <v>1765</v>
      </c>
      <c r="E106" s="748" t="s">
        <v>1766</v>
      </c>
      <c r="F106" s="752"/>
      <c r="G106" s="752"/>
      <c r="H106" s="766">
        <v>0</v>
      </c>
      <c r="I106" s="752">
        <v>24</v>
      </c>
      <c r="J106" s="752">
        <v>218.79999999999998</v>
      </c>
      <c r="K106" s="766">
        <v>1</v>
      </c>
      <c r="L106" s="752">
        <v>24</v>
      </c>
      <c r="M106" s="753">
        <v>218.79999999999998</v>
      </c>
    </row>
    <row r="107" spans="1:13" ht="14.45" customHeight="1" x14ac:dyDescent="0.2">
      <c r="A107" s="747" t="s">
        <v>597</v>
      </c>
      <c r="B107" s="748" t="s">
        <v>1767</v>
      </c>
      <c r="C107" s="748" t="s">
        <v>1768</v>
      </c>
      <c r="D107" s="748" t="s">
        <v>894</v>
      </c>
      <c r="E107" s="748" t="s">
        <v>1769</v>
      </c>
      <c r="F107" s="752">
        <v>1</v>
      </c>
      <c r="G107" s="752">
        <v>45.490000000000009</v>
      </c>
      <c r="H107" s="766">
        <v>1</v>
      </c>
      <c r="I107" s="752"/>
      <c r="J107" s="752"/>
      <c r="K107" s="766">
        <v>0</v>
      </c>
      <c r="L107" s="752">
        <v>1</v>
      </c>
      <c r="M107" s="753">
        <v>45.490000000000009</v>
      </c>
    </row>
    <row r="108" spans="1:13" ht="14.45" customHeight="1" x14ac:dyDescent="0.2">
      <c r="A108" s="747" t="s">
        <v>597</v>
      </c>
      <c r="B108" s="748" t="s">
        <v>1767</v>
      </c>
      <c r="C108" s="748" t="s">
        <v>1770</v>
      </c>
      <c r="D108" s="748" t="s">
        <v>894</v>
      </c>
      <c r="E108" s="748" t="s">
        <v>1769</v>
      </c>
      <c r="F108" s="752"/>
      <c r="G108" s="752"/>
      <c r="H108" s="766">
        <v>0</v>
      </c>
      <c r="I108" s="752">
        <v>2</v>
      </c>
      <c r="J108" s="752">
        <v>91.240000000000009</v>
      </c>
      <c r="K108" s="766">
        <v>1</v>
      </c>
      <c r="L108" s="752">
        <v>2</v>
      </c>
      <c r="M108" s="753">
        <v>91.240000000000009</v>
      </c>
    </row>
    <row r="109" spans="1:13" ht="14.45" customHeight="1" x14ac:dyDescent="0.2">
      <c r="A109" s="747" t="s">
        <v>597</v>
      </c>
      <c r="B109" s="748" t="s">
        <v>1892</v>
      </c>
      <c r="C109" s="748" t="s">
        <v>1893</v>
      </c>
      <c r="D109" s="748" t="s">
        <v>965</v>
      </c>
      <c r="E109" s="748" t="s">
        <v>982</v>
      </c>
      <c r="F109" s="752"/>
      <c r="G109" s="752"/>
      <c r="H109" s="766">
        <v>0</v>
      </c>
      <c r="I109" s="752">
        <v>1</v>
      </c>
      <c r="J109" s="752">
        <v>98.15</v>
      </c>
      <c r="K109" s="766">
        <v>1</v>
      </c>
      <c r="L109" s="752">
        <v>1</v>
      </c>
      <c r="M109" s="753">
        <v>98.15</v>
      </c>
    </row>
    <row r="110" spans="1:13" ht="14.45" customHeight="1" x14ac:dyDescent="0.2">
      <c r="A110" s="747" t="s">
        <v>597</v>
      </c>
      <c r="B110" s="748" t="s">
        <v>1894</v>
      </c>
      <c r="C110" s="748" t="s">
        <v>1895</v>
      </c>
      <c r="D110" s="748" t="s">
        <v>1896</v>
      </c>
      <c r="E110" s="748" t="s">
        <v>1897</v>
      </c>
      <c r="F110" s="752"/>
      <c r="G110" s="752"/>
      <c r="H110" s="766">
        <v>0</v>
      </c>
      <c r="I110" s="752">
        <v>1</v>
      </c>
      <c r="J110" s="752">
        <v>91.450000000000017</v>
      </c>
      <c r="K110" s="766">
        <v>1</v>
      </c>
      <c r="L110" s="752">
        <v>1</v>
      </c>
      <c r="M110" s="753">
        <v>91.450000000000017</v>
      </c>
    </row>
    <row r="111" spans="1:13" ht="14.45" customHeight="1" x14ac:dyDescent="0.2">
      <c r="A111" s="747" t="s">
        <v>597</v>
      </c>
      <c r="B111" s="748" t="s">
        <v>1898</v>
      </c>
      <c r="C111" s="748" t="s">
        <v>1899</v>
      </c>
      <c r="D111" s="748" t="s">
        <v>1900</v>
      </c>
      <c r="E111" s="748" t="s">
        <v>1901</v>
      </c>
      <c r="F111" s="752"/>
      <c r="G111" s="752"/>
      <c r="H111" s="766">
        <v>0</v>
      </c>
      <c r="I111" s="752">
        <v>1</v>
      </c>
      <c r="J111" s="752">
        <v>49.81</v>
      </c>
      <c r="K111" s="766">
        <v>1</v>
      </c>
      <c r="L111" s="752">
        <v>1</v>
      </c>
      <c r="M111" s="753">
        <v>49.81</v>
      </c>
    </row>
    <row r="112" spans="1:13" ht="14.45" customHeight="1" x14ac:dyDescent="0.2">
      <c r="A112" s="747" t="s">
        <v>597</v>
      </c>
      <c r="B112" s="748" t="s">
        <v>1902</v>
      </c>
      <c r="C112" s="748" t="s">
        <v>1903</v>
      </c>
      <c r="D112" s="748" t="s">
        <v>1904</v>
      </c>
      <c r="E112" s="748" t="s">
        <v>1905</v>
      </c>
      <c r="F112" s="752"/>
      <c r="G112" s="752"/>
      <c r="H112" s="766">
        <v>0</v>
      </c>
      <c r="I112" s="752">
        <v>1</v>
      </c>
      <c r="J112" s="752">
        <v>112.74000000000001</v>
      </c>
      <c r="K112" s="766">
        <v>1</v>
      </c>
      <c r="L112" s="752">
        <v>1</v>
      </c>
      <c r="M112" s="753">
        <v>112.74000000000001</v>
      </c>
    </row>
    <row r="113" spans="1:13" ht="14.45" customHeight="1" x14ac:dyDescent="0.2">
      <c r="A113" s="747" t="s">
        <v>597</v>
      </c>
      <c r="B113" s="748" t="s">
        <v>1906</v>
      </c>
      <c r="C113" s="748" t="s">
        <v>1907</v>
      </c>
      <c r="D113" s="748" t="s">
        <v>976</v>
      </c>
      <c r="E113" s="748" t="s">
        <v>977</v>
      </c>
      <c r="F113" s="752"/>
      <c r="G113" s="752"/>
      <c r="H113" s="766">
        <v>0</v>
      </c>
      <c r="I113" s="752">
        <v>1</v>
      </c>
      <c r="J113" s="752">
        <v>69.780000000000015</v>
      </c>
      <c r="K113" s="766">
        <v>1</v>
      </c>
      <c r="L113" s="752">
        <v>1</v>
      </c>
      <c r="M113" s="753">
        <v>69.780000000000015</v>
      </c>
    </row>
    <row r="114" spans="1:13" ht="14.45" customHeight="1" x14ac:dyDescent="0.2">
      <c r="A114" s="747" t="s">
        <v>597</v>
      </c>
      <c r="B114" s="748" t="s">
        <v>1908</v>
      </c>
      <c r="C114" s="748" t="s">
        <v>1909</v>
      </c>
      <c r="D114" s="748" t="s">
        <v>1151</v>
      </c>
      <c r="E114" s="748" t="s">
        <v>1152</v>
      </c>
      <c r="F114" s="752"/>
      <c r="G114" s="752"/>
      <c r="H114" s="766">
        <v>0</v>
      </c>
      <c r="I114" s="752">
        <v>2</v>
      </c>
      <c r="J114" s="752">
        <v>99.640000000000015</v>
      </c>
      <c r="K114" s="766">
        <v>1</v>
      </c>
      <c r="L114" s="752">
        <v>2</v>
      </c>
      <c r="M114" s="753">
        <v>99.640000000000015</v>
      </c>
    </row>
    <row r="115" spans="1:13" ht="14.45" customHeight="1" x14ac:dyDescent="0.2">
      <c r="A115" s="747" t="s">
        <v>600</v>
      </c>
      <c r="B115" s="748" t="s">
        <v>1699</v>
      </c>
      <c r="C115" s="748" t="s">
        <v>1700</v>
      </c>
      <c r="D115" s="748" t="s">
        <v>673</v>
      </c>
      <c r="E115" s="748" t="s">
        <v>1701</v>
      </c>
      <c r="F115" s="752"/>
      <c r="G115" s="752"/>
      <c r="H115" s="766">
        <v>0</v>
      </c>
      <c r="I115" s="752">
        <v>60</v>
      </c>
      <c r="J115" s="752">
        <v>1717.7</v>
      </c>
      <c r="K115" s="766">
        <v>1</v>
      </c>
      <c r="L115" s="752">
        <v>60</v>
      </c>
      <c r="M115" s="753">
        <v>1717.7</v>
      </c>
    </row>
    <row r="116" spans="1:13" ht="14.45" customHeight="1" x14ac:dyDescent="0.2">
      <c r="A116" s="747" t="s">
        <v>600</v>
      </c>
      <c r="B116" s="748" t="s">
        <v>1747</v>
      </c>
      <c r="C116" s="748" t="s">
        <v>1749</v>
      </c>
      <c r="D116" s="748" t="s">
        <v>800</v>
      </c>
      <c r="E116" s="748" t="s">
        <v>801</v>
      </c>
      <c r="F116" s="752">
        <v>1</v>
      </c>
      <c r="G116" s="752">
        <v>193.33</v>
      </c>
      <c r="H116" s="766">
        <v>1</v>
      </c>
      <c r="I116" s="752"/>
      <c r="J116" s="752"/>
      <c r="K116" s="766">
        <v>0</v>
      </c>
      <c r="L116" s="752">
        <v>1</v>
      </c>
      <c r="M116" s="753">
        <v>193.33</v>
      </c>
    </row>
    <row r="117" spans="1:13" ht="14.45" customHeight="1" x14ac:dyDescent="0.2">
      <c r="A117" s="747" t="s">
        <v>600</v>
      </c>
      <c r="B117" s="748" t="s">
        <v>1747</v>
      </c>
      <c r="C117" s="748" t="s">
        <v>1753</v>
      </c>
      <c r="D117" s="748" t="s">
        <v>816</v>
      </c>
      <c r="E117" s="748" t="s">
        <v>1754</v>
      </c>
      <c r="F117" s="752"/>
      <c r="G117" s="752"/>
      <c r="H117" s="766">
        <v>0</v>
      </c>
      <c r="I117" s="752">
        <v>3</v>
      </c>
      <c r="J117" s="752">
        <v>151.92000000000002</v>
      </c>
      <c r="K117" s="766">
        <v>1</v>
      </c>
      <c r="L117" s="752">
        <v>3</v>
      </c>
      <c r="M117" s="753">
        <v>151.92000000000002</v>
      </c>
    </row>
    <row r="118" spans="1:13" ht="14.45" customHeight="1" x14ac:dyDescent="0.2">
      <c r="A118" s="747" t="s">
        <v>603</v>
      </c>
      <c r="B118" s="748" t="s">
        <v>1657</v>
      </c>
      <c r="C118" s="748" t="s">
        <v>1658</v>
      </c>
      <c r="D118" s="748" t="s">
        <v>667</v>
      </c>
      <c r="E118" s="748" t="s">
        <v>1659</v>
      </c>
      <c r="F118" s="752"/>
      <c r="G118" s="752"/>
      <c r="H118" s="766">
        <v>0</v>
      </c>
      <c r="I118" s="752">
        <v>1760</v>
      </c>
      <c r="J118" s="752">
        <v>29180.670000000002</v>
      </c>
      <c r="K118" s="766">
        <v>1</v>
      </c>
      <c r="L118" s="752">
        <v>1760</v>
      </c>
      <c r="M118" s="753">
        <v>29180.670000000002</v>
      </c>
    </row>
    <row r="119" spans="1:13" ht="14.45" customHeight="1" x14ac:dyDescent="0.2">
      <c r="A119" s="747" t="s">
        <v>603</v>
      </c>
      <c r="B119" s="748" t="s">
        <v>1910</v>
      </c>
      <c r="C119" s="748" t="s">
        <v>1911</v>
      </c>
      <c r="D119" s="748" t="s">
        <v>1330</v>
      </c>
      <c r="E119" s="748" t="s">
        <v>1912</v>
      </c>
      <c r="F119" s="752"/>
      <c r="G119" s="752"/>
      <c r="H119" s="766">
        <v>0</v>
      </c>
      <c r="I119" s="752">
        <v>1</v>
      </c>
      <c r="J119" s="752">
        <v>86.93</v>
      </c>
      <c r="K119" s="766">
        <v>1</v>
      </c>
      <c r="L119" s="752">
        <v>1</v>
      </c>
      <c r="M119" s="753">
        <v>86.93</v>
      </c>
    </row>
    <row r="120" spans="1:13" ht="14.45" customHeight="1" x14ac:dyDescent="0.2">
      <c r="A120" s="747" t="s">
        <v>603</v>
      </c>
      <c r="B120" s="748" t="s">
        <v>1913</v>
      </c>
      <c r="C120" s="748" t="s">
        <v>1914</v>
      </c>
      <c r="D120" s="748" t="s">
        <v>1915</v>
      </c>
      <c r="E120" s="748" t="s">
        <v>1916</v>
      </c>
      <c r="F120" s="752"/>
      <c r="G120" s="752"/>
      <c r="H120" s="766">
        <v>0</v>
      </c>
      <c r="I120" s="752">
        <v>10</v>
      </c>
      <c r="J120" s="752">
        <v>3036</v>
      </c>
      <c r="K120" s="766">
        <v>1</v>
      </c>
      <c r="L120" s="752">
        <v>10</v>
      </c>
      <c r="M120" s="753">
        <v>3036</v>
      </c>
    </row>
    <row r="121" spans="1:13" ht="14.45" customHeight="1" x14ac:dyDescent="0.2">
      <c r="A121" s="747" t="s">
        <v>603</v>
      </c>
      <c r="B121" s="748" t="s">
        <v>1662</v>
      </c>
      <c r="C121" s="748" t="s">
        <v>1663</v>
      </c>
      <c r="D121" s="748" t="s">
        <v>839</v>
      </c>
      <c r="E121" s="748" t="s">
        <v>1664</v>
      </c>
      <c r="F121" s="752"/>
      <c r="G121" s="752"/>
      <c r="H121" s="766">
        <v>0</v>
      </c>
      <c r="I121" s="752">
        <v>15</v>
      </c>
      <c r="J121" s="752">
        <v>1670.73</v>
      </c>
      <c r="K121" s="766">
        <v>1</v>
      </c>
      <c r="L121" s="752">
        <v>15</v>
      </c>
      <c r="M121" s="753">
        <v>1670.73</v>
      </c>
    </row>
    <row r="122" spans="1:13" ht="14.45" customHeight="1" x14ac:dyDescent="0.2">
      <c r="A122" s="747" t="s">
        <v>603</v>
      </c>
      <c r="B122" s="748" t="s">
        <v>1779</v>
      </c>
      <c r="C122" s="748" t="s">
        <v>1917</v>
      </c>
      <c r="D122" s="748" t="s">
        <v>1781</v>
      </c>
      <c r="E122" s="748" t="s">
        <v>1918</v>
      </c>
      <c r="F122" s="752">
        <v>2</v>
      </c>
      <c r="G122" s="752">
        <v>324.3</v>
      </c>
      <c r="H122" s="766">
        <v>1</v>
      </c>
      <c r="I122" s="752"/>
      <c r="J122" s="752"/>
      <c r="K122" s="766">
        <v>0</v>
      </c>
      <c r="L122" s="752">
        <v>2</v>
      </c>
      <c r="M122" s="753">
        <v>324.3</v>
      </c>
    </row>
    <row r="123" spans="1:13" ht="14.45" customHeight="1" x14ac:dyDescent="0.2">
      <c r="A123" s="747" t="s">
        <v>603</v>
      </c>
      <c r="B123" s="748" t="s">
        <v>1779</v>
      </c>
      <c r="C123" s="748" t="s">
        <v>1782</v>
      </c>
      <c r="D123" s="748" t="s">
        <v>1781</v>
      </c>
      <c r="E123" s="748" t="s">
        <v>1783</v>
      </c>
      <c r="F123" s="752"/>
      <c r="G123" s="752"/>
      <c r="H123" s="766">
        <v>0</v>
      </c>
      <c r="I123" s="752">
        <v>2</v>
      </c>
      <c r="J123" s="752">
        <v>162.08000000000004</v>
      </c>
      <c r="K123" s="766">
        <v>1</v>
      </c>
      <c r="L123" s="752">
        <v>2</v>
      </c>
      <c r="M123" s="753">
        <v>162.08000000000004</v>
      </c>
    </row>
    <row r="124" spans="1:13" ht="14.45" customHeight="1" x14ac:dyDescent="0.2">
      <c r="A124" s="747" t="s">
        <v>603</v>
      </c>
      <c r="B124" s="748" t="s">
        <v>1665</v>
      </c>
      <c r="C124" s="748" t="s">
        <v>1666</v>
      </c>
      <c r="D124" s="748" t="s">
        <v>727</v>
      </c>
      <c r="E124" s="748" t="s">
        <v>1667</v>
      </c>
      <c r="F124" s="752"/>
      <c r="G124" s="752"/>
      <c r="H124" s="766">
        <v>0</v>
      </c>
      <c r="I124" s="752">
        <v>8</v>
      </c>
      <c r="J124" s="752">
        <v>26400</v>
      </c>
      <c r="K124" s="766">
        <v>1</v>
      </c>
      <c r="L124" s="752">
        <v>8</v>
      </c>
      <c r="M124" s="753">
        <v>26400</v>
      </c>
    </row>
    <row r="125" spans="1:13" ht="14.45" customHeight="1" x14ac:dyDescent="0.2">
      <c r="A125" s="747" t="s">
        <v>603</v>
      </c>
      <c r="B125" s="748" t="s">
        <v>1788</v>
      </c>
      <c r="C125" s="748" t="s">
        <v>1919</v>
      </c>
      <c r="D125" s="748" t="s">
        <v>1790</v>
      </c>
      <c r="E125" s="748" t="s">
        <v>1920</v>
      </c>
      <c r="F125" s="752"/>
      <c r="G125" s="752"/>
      <c r="H125" s="766">
        <v>0</v>
      </c>
      <c r="I125" s="752">
        <v>2</v>
      </c>
      <c r="J125" s="752">
        <v>139.1</v>
      </c>
      <c r="K125" s="766">
        <v>1</v>
      </c>
      <c r="L125" s="752">
        <v>2</v>
      </c>
      <c r="M125" s="753">
        <v>139.1</v>
      </c>
    </row>
    <row r="126" spans="1:13" ht="14.45" customHeight="1" x14ac:dyDescent="0.2">
      <c r="A126" s="747" t="s">
        <v>603</v>
      </c>
      <c r="B126" s="748" t="s">
        <v>1788</v>
      </c>
      <c r="C126" s="748" t="s">
        <v>1789</v>
      </c>
      <c r="D126" s="748" t="s">
        <v>1790</v>
      </c>
      <c r="E126" s="748" t="s">
        <v>1791</v>
      </c>
      <c r="F126" s="752"/>
      <c r="G126" s="752"/>
      <c r="H126" s="766">
        <v>0</v>
      </c>
      <c r="I126" s="752">
        <v>1</v>
      </c>
      <c r="J126" s="752">
        <v>139.13</v>
      </c>
      <c r="K126" s="766">
        <v>1</v>
      </c>
      <c r="L126" s="752">
        <v>1</v>
      </c>
      <c r="M126" s="753">
        <v>139.13</v>
      </c>
    </row>
    <row r="127" spans="1:13" ht="14.45" customHeight="1" x14ac:dyDescent="0.2">
      <c r="A127" s="747" t="s">
        <v>603</v>
      </c>
      <c r="B127" s="748" t="s">
        <v>1921</v>
      </c>
      <c r="C127" s="748" t="s">
        <v>1922</v>
      </c>
      <c r="D127" s="748" t="s">
        <v>1923</v>
      </c>
      <c r="E127" s="748" t="s">
        <v>1924</v>
      </c>
      <c r="F127" s="752"/>
      <c r="G127" s="752"/>
      <c r="H127" s="766">
        <v>0</v>
      </c>
      <c r="I127" s="752">
        <v>1</v>
      </c>
      <c r="J127" s="752">
        <v>119.05</v>
      </c>
      <c r="K127" s="766">
        <v>1</v>
      </c>
      <c r="L127" s="752">
        <v>1</v>
      </c>
      <c r="M127" s="753">
        <v>119.05</v>
      </c>
    </row>
    <row r="128" spans="1:13" ht="14.45" customHeight="1" x14ac:dyDescent="0.2">
      <c r="A128" s="747" t="s">
        <v>603</v>
      </c>
      <c r="B128" s="748" t="s">
        <v>1921</v>
      </c>
      <c r="C128" s="748" t="s">
        <v>1925</v>
      </c>
      <c r="D128" s="748" t="s">
        <v>1923</v>
      </c>
      <c r="E128" s="748" t="s">
        <v>1926</v>
      </c>
      <c r="F128" s="752"/>
      <c r="G128" s="752"/>
      <c r="H128" s="766">
        <v>0</v>
      </c>
      <c r="I128" s="752">
        <v>2</v>
      </c>
      <c r="J128" s="752">
        <v>504.94</v>
      </c>
      <c r="K128" s="766">
        <v>1</v>
      </c>
      <c r="L128" s="752">
        <v>2</v>
      </c>
      <c r="M128" s="753">
        <v>504.94</v>
      </c>
    </row>
    <row r="129" spans="1:13" ht="14.45" customHeight="1" x14ac:dyDescent="0.2">
      <c r="A129" s="747" t="s">
        <v>603</v>
      </c>
      <c r="B129" s="748" t="s">
        <v>1921</v>
      </c>
      <c r="C129" s="748" t="s">
        <v>1927</v>
      </c>
      <c r="D129" s="748" t="s">
        <v>1923</v>
      </c>
      <c r="E129" s="748" t="s">
        <v>1928</v>
      </c>
      <c r="F129" s="752"/>
      <c r="G129" s="752"/>
      <c r="H129" s="766">
        <v>0</v>
      </c>
      <c r="I129" s="752">
        <v>1</v>
      </c>
      <c r="J129" s="752">
        <v>500.32000000000011</v>
      </c>
      <c r="K129" s="766">
        <v>1</v>
      </c>
      <c r="L129" s="752">
        <v>1</v>
      </c>
      <c r="M129" s="753">
        <v>500.32000000000011</v>
      </c>
    </row>
    <row r="130" spans="1:13" ht="14.45" customHeight="1" x14ac:dyDescent="0.2">
      <c r="A130" s="747" t="s">
        <v>603</v>
      </c>
      <c r="B130" s="748" t="s">
        <v>1929</v>
      </c>
      <c r="C130" s="748" t="s">
        <v>1930</v>
      </c>
      <c r="D130" s="748" t="s">
        <v>1233</v>
      </c>
      <c r="E130" s="748" t="s">
        <v>1931</v>
      </c>
      <c r="F130" s="752"/>
      <c r="G130" s="752"/>
      <c r="H130" s="766">
        <v>0</v>
      </c>
      <c r="I130" s="752">
        <v>35</v>
      </c>
      <c r="J130" s="752">
        <v>4493.6100000000006</v>
      </c>
      <c r="K130" s="766">
        <v>1</v>
      </c>
      <c r="L130" s="752">
        <v>35</v>
      </c>
      <c r="M130" s="753">
        <v>4493.6100000000006</v>
      </c>
    </row>
    <row r="131" spans="1:13" ht="14.45" customHeight="1" x14ac:dyDescent="0.2">
      <c r="A131" s="747" t="s">
        <v>603</v>
      </c>
      <c r="B131" s="748" t="s">
        <v>1929</v>
      </c>
      <c r="C131" s="748" t="s">
        <v>1932</v>
      </c>
      <c r="D131" s="748" t="s">
        <v>1233</v>
      </c>
      <c r="E131" s="748" t="s">
        <v>1933</v>
      </c>
      <c r="F131" s="752"/>
      <c r="G131" s="752"/>
      <c r="H131" s="766">
        <v>0</v>
      </c>
      <c r="I131" s="752">
        <v>2</v>
      </c>
      <c r="J131" s="752">
        <v>178.62</v>
      </c>
      <c r="K131" s="766">
        <v>1</v>
      </c>
      <c r="L131" s="752">
        <v>2</v>
      </c>
      <c r="M131" s="753">
        <v>178.62</v>
      </c>
    </row>
    <row r="132" spans="1:13" ht="14.45" customHeight="1" x14ac:dyDescent="0.2">
      <c r="A132" s="747" t="s">
        <v>603</v>
      </c>
      <c r="B132" s="748" t="s">
        <v>1670</v>
      </c>
      <c r="C132" s="748" t="s">
        <v>1934</v>
      </c>
      <c r="D132" s="748" t="s">
        <v>1364</v>
      </c>
      <c r="E132" s="748" t="s">
        <v>1935</v>
      </c>
      <c r="F132" s="752"/>
      <c r="G132" s="752"/>
      <c r="H132" s="766">
        <v>0</v>
      </c>
      <c r="I132" s="752">
        <v>161</v>
      </c>
      <c r="J132" s="752">
        <v>108279.94999999998</v>
      </c>
      <c r="K132" s="766">
        <v>1</v>
      </c>
      <c r="L132" s="752">
        <v>161</v>
      </c>
      <c r="M132" s="753">
        <v>108279.94999999998</v>
      </c>
    </row>
    <row r="133" spans="1:13" ht="14.45" customHeight="1" x14ac:dyDescent="0.2">
      <c r="A133" s="747" t="s">
        <v>603</v>
      </c>
      <c r="B133" s="748" t="s">
        <v>1670</v>
      </c>
      <c r="C133" s="748" t="s">
        <v>1671</v>
      </c>
      <c r="D133" s="748" t="s">
        <v>1364</v>
      </c>
      <c r="E133" s="748" t="s">
        <v>1672</v>
      </c>
      <c r="F133" s="752"/>
      <c r="G133" s="752"/>
      <c r="H133" s="766">
        <v>0</v>
      </c>
      <c r="I133" s="752">
        <v>230</v>
      </c>
      <c r="J133" s="752">
        <v>31304.800000000003</v>
      </c>
      <c r="K133" s="766">
        <v>1</v>
      </c>
      <c r="L133" s="752">
        <v>230</v>
      </c>
      <c r="M133" s="753">
        <v>31304.800000000003</v>
      </c>
    </row>
    <row r="134" spans="1:13" ht="14.45" customHeight="1" x14ac:dyDescent="0.2">
      <c r="A134" s="747" t="s">
        <v>603</v>
      </c>
      <c r="B134" s="748" t="s">
        <v>1792</v>
      </c>
      <c r="C134" s="748" t="s">
        <v>1936</v>
      </c>
      <c r="D134" s="748" t="s">
        <v>1287</v>
      </c>
      <c r="E134" s="748" t="s">
        <v>1288</v>
      </c>
      <c r="F134" s="752"/>
      <c r="G134" s="752"/>
      <c r="H134" s="766">
        <v>0</v>
      </c>
      <c r="I134" s="752">
        <v>50</v>
      </c>
      <c r="J134" s="752">
        <v>2018.3000000000002</v>
      </c>
      <c r="K134" s="766">
        <v>1</v>
      </c>
      <c r="L134" s="752">
        <v>50</v>
      </c>
      <c r="M134" s="753">
        <v>2018.3000000000002</v>
      </c>
    </row>
    <row r="135" spans="1:13" ht="14.45" customHeight="1" x14ac:dyDescent="0.2">
      <c r="A135" s="747" t="s">
        <v>603</v>
      </c>
      <c r="B135" s="748" t="s">
        <v>1792</v>
      </c>
      <c r="C135" s="748" t="s">
        <v>1793</v>
      </c>
      <c r="D135" s="748" t="s">
        <v>1006</v>
      </c>
      <c r="E135" s="748" t="s">
        <v>1794</v>
      </c>
      <c r="F135" s="752"/>
      <c r="G135" s="752"/>
      <c r="H135" s="766">
        <v>0</v>
      </c>
      <c r="I135" s="752">
        <v>2</v>
      </c>
      <c r="J135" s="752">
        <v>63.3</v>
      </c>
      <c r="K135" s="766">
        <v>1</v>
      </c>
      <c r="L135" s="752">
        <v>2</v>
      </c>
      <c r="M135" s="753">
        <v>63.3</v>
      </c>
    </row>
    <row r="136" spans="1:13" ht="14.45" customHeight="1" x14ac:dyDescent="0.2">
      <c r="A136" s="747" t="s">
        <v>603</v>
      </c>
      <c r="B136" s="748" t="s">
        <v>1792</v>
      </c>
      <c r="C136" s="748" t="s">
        <v>1937</v>
      </c>
      <c r="D136" s="748" t="s">
        <v>1006</v>
      </c>
      <c r="E136" s="748" t="s">
        <v>1938</v>
      </c>
      <c r="F136" s="752"/>
      <c r="G136" s="752"/>
      <c r="H136" s="766">
        <v>0</v>
      </c>
      <c r="I136" s="752">
        <v>1</v>
      </c>
      <c r="J136" s="752">
        <v>58.710000000000015</v>
      </c>
      <c r="K136" s="766">
        <v>1</v>
      </c>
      <c r="L136" s="752">
        <v>1</v>
      </c>
      <c r="M136" s="753">
        <v>58.710000000000015</v>
      </c>
    </row>
    <row r="137" spans="1:13" ht="14.45" customHeight="1" x14ac:dyDescent="0.2">
      <c r="A137" s="747" t="s">
        <v>603</v>
      </c>
      <c r="B137" s="748" t="s">
        <v>1795</v>
      </c>
      <c r="C137" s="748" t="s">
        <v>1796</v>
      </c>
      <c r="D137" s="748" t="s">
        <v>1017</v>
      </c>
      <c r="E137" s="748" t="s">
        <v>1797</v>
      </c>
      <c r="F137" s="752"/>
      <c r="G137" s="752"/>
      <c r="H137" s="766">
        <v>0</v>
      </c>
      <c r="I137" s="752">
        <v>17</v>
      </c>
      <c r="J137" s="752">
        <v>682.29</v>
      </c>
      <c r="K137" s="766">
        <v>1</v>
      </c>
      <c r="L137" s="752">
        <v>17</v>
      </c>
      <c r="M137" s="753">
        <v>682.29</v>
      </c>
    </row>
    <row r="138" spans="1:13" ht="14.45" customHeight="1" x14ac:dyDescent="0.2">
      <c r="A138" s="747" t="s">
        <v>603</v>
      </c>
      <c r="B138" s="748" t="s">
        <v>1673</v>
      </c>
      <c r="C138" s="748" t="s">
        <v>1939</v>
      </c>
      <c r="D138" s="748" t="s">
        <v>974</v>
      </c>
      <c r="E138" s="748" t="s">
        <v>975</v>
      </c>
      <c r="F138" s="752">
        <v>2</v>
      </c>
      <c r="G138" s="752">
        <v>583.29999999999995</v>
      </c>
      <c r="H138" s="766">
        <v>1</v>
      </c>
      <c r="I138" s="752"/>
      <c r="J138" s="752"/>
      <c r="K138" s="766">
        <v>0</v>
      </c>
      <c r="L138" s="752">
        <v>2</v>
      </c>
      <c r="M138" s="753">
        <v>583.29999999999995</v>
      </c>
    </row>
    <row r="139" spans="1:13" ht="14.45" customHeight="1" x14ac:dyDescent="0.2">
      <c r="A139" s="747" t="s">
        <v>603</v>
      </c>
      <c r="B139" s="748" t="s">
        <v>1673</v>
      </c>
      <c r="C139" s="748" t="s">
        <v>1940</v>
      </c>
      <c r="D139" s="748" t="s">
        <v>974</v>
      </c>
      <c r="E139" s="748" t="s">
        <v>1216</v>
      </c>
      <c r="F139" s="752">
        <v>1</v>
      </c>
      <c r="G139" s="752">
        <v>125.97999999999999</v>
      </c>
      <c r="H139" s="766">
        <v>1</v>
      </c>
      <c r="I139" s="752"/>
      <c r="J139" s="752"/>
      <c r="K139" s="766">
        <v>0</v>
      </c>
      <c r="L139" s="752">
        <v>1</v>
      </c>
      <c r="M139" s="753">
        <v>125.97999999999999</v>
      </c>
    </row>
    <row r="140" spans="1:13" ht="14.45" customHeight="1" x14ac:dyDescent="0.2">
      <c r="A140" s="747" t="s">
        <v>603</v>
      </c>
      <c r="B140" s="748" t="s">
        <v>1673</v>
      </c>
      <c r="C140" s="748" t="s">
        <v>1941</v>
      </c>
      <c r="D140" s="748" t="s">
        <v>974</v>
      </c>
      <c r="E140" s="748" t="s">
        <v>1215</v>
      </c>
      <c r="F140" s="752">
        <v>11</v>
      </c>
      <c r="G140" s="752">
        <v>2280.77</v>
      </c>
      <c r="H140" s="766">
        <v>1</v>
      </c>
      <c r="I140" s="752"/>
      <c r="J140" s="752"/>
      <c r="K140" s="766">
        <v>0</v>
      </c>
      <c r="L140" s="752">
        <v>11</v>
      </c>
      <c r="M140" s="753">
        <v>2280.77</v>
      </c>
    </row>
    <row r="141" spans="1:13" ht="14.45" customHeight="1" x14ac:dyDescent="0.2">
      <c r="A141" s="747" t="s">
        <v>603</v>
      </c>
      <c r="B141" s="748" t="s">
        <v>1673</v>
      </c>
      <c r="C141" s="748" t="s">
        <v>1942</v>
      </c>
      <c r="D141" s="748" t="s">
        <v>1213</v>
      </c>
      <c r="E141" s="748" t="s">
        <v>1214</v>
      </c>
      <c r="F141" s="752"/>
      <c r="G141" s="752"/>
      <c r="H141" s="766">
        <v>0</v>
      </c>
      <c r="I141" s="752">
        <v>10</v>
      </c>
      <c r="J141" s="752">
        <v>940.60000000000014</v>
      </c>
      <c r="K141" s="766">
        <v>1</v>
      </c>
      <c r="L141" s="752">
        <v>10</v>
      </c>
      <c r="M141" s="753">
        <v>940.60000000000014</v>
      </c>
    </row>
    <row r="142" spans="1:13" ht="14.45" customHeight="1" x14ac:dyDescent="0.2">
      <c r="A142" s="747" t="s">
        <v>603</v>
      </c>
      <c r="B142" s="748" t="s">
        <v>1673</v>
      </c>
      <c r="C142" s="748" t="s">
        <v>1943</v>
      </c>
      <c r="D142" s="748" t="s">
        <v>1213</v>
      </c>
      <c r="E142" s="748" t="s">
        <v>1214</v>
      </c>
      <c r="F142" s="752"/>
      <c r="G142" s="752"/>
      <c r="H142" s="766">
        <v>0</v>
      </c>
      <c r="I142" s="752">
        <v>6</v>
      </c>
      <c r="J142" s="752">
        <v>530.70000000000005</v>
      </c>
      <c r="K142" s="766">
        <v>1</v>
      </c>
      <c r="L142" s="752">
        <v>6</v>
      </c>
      <c r="M142" s="753">
        <v>530.70000000000005</v>
      </c>
    </row>
    <row r="143" spans="1:13" ht="14.45" customHeight="1" x14ac:dyDescent="0.2">
      <c r="A143" s="747" t="s">
        <v>603</v>
      </c>
      <c r="B143" s="748" t="s">
        <v>1802</v>
      </c>
      <c r="C143" s="748" t="s">
        <v>1944</v>
      </c>
      <c r="D143" s="748" t="s">
        <v>1205</v>
      </c>
      <c r="E143" s="748" t="s">
        <v>1945</v>
      </c>
      <c r="F143" s="752"/>
      <c r="G143" s="752"/>
      <c r="H143" s="766">
        <v>0</v>
      </c>
      <c r="I143" s="752">
        <v>1</v>
      </c>
      <c r="J143" s="752">
        <v>120.96</v>
      </c>
      <c r="K143" s="766">
        <v>1</v>
      </c>
      <c r="L143" s="752">
        <v>1</v>
      </c>
      <c r="M143" s="753">
        <v>120.96</v>
      </c>
    </row>
    <row r="144" spans="1:13" ht="14.45" customHeight="1" x14ac:dyDescent="0.2">
      <c r="A144" s="747" t="s">
        <v>603</v>
      </c>
      <c r="B144" s="748" t="s">
        <v>1676</v>
      </c>
      <c r="C144" s="748" t="s">
        <v>1946</v>
      </c>
      <c r="D144" s="748" t="s">
        <v>1678</v>
      </c>
      <c r="E144" s="748" t="s">
        <v>979</v>
      </c>
      <c r="F144" s="752">
        <v>2</v>
      </c>
      <c r="G144" s="752">
        <v>52.940000000000012</v>
      </c>
      <c r="H144" s="766">
        <v>1</v>
      </c>
      <c r="I144" s="752"/>
      <c r="J144" s="752"/>
      <c r="K144" s="766">
        <v>0</v>
      </c>
      <c r="L144" s="752">
        <v>2</v>
      </c>
      <c r="M144" s="753">
        <v>52.940000000000012</v>
      </c>
    </row>
    <row r="145" spans="1:13" ht="14.45" customHeight="1" x14ac:dyDescent="0.2">
      <c r="A145" s="747" t="s">
        <v>603</v>
      </c>
      <c r="B145" s="748" t="s">
        <v>1676</v>
      </c>
      <c r="C145" s="748" t="s">
        <v>1947</v>
      </c>
      <c r="D145" s="748" t="s">
        <v>1678</v>
      </c>
      <c r="E145" s="748" t="s">
        <v>1218</v>
      </c>
      <c r="F145" s="752">
        <v>2</v>
      </c>
      <c r="G145" s="752">
        <v>348.71999999999991</v>
      </c>
      <c r="H145" s="766">
        <v>1</v>
      </c>
      <c r="I145" s="752"/>
      <c r="J145" s="752"/>
      <c r="K145" s="766">
        <v>0</v>
      </c>
      <c r="L145" s="752">
        <v>2</v>
      </c>
      <c r="M145" s="753">
        <v>348.71999999999991</v>
      </c>
    </row>
    <row r="146" spans="1:13" ht="14.45" customHeight="1" x14ac:dyDescent="0.2">
      <c r="A146" s="747" t="s">
        <v>603</v>
      </c>
      <c r="B146" s="748" t="s">
        <v>1679</v>
      </c>
      <c r="C146" s="748" t="s">
        <v>1948</v>
      </c>
      <c r="D146" s="748" t="s">
        <v>1681</v>
      </c>
      <c r="E146" s="748" t="s">
        <v>1949</v>
      </c>
      <c r="F146" s="752"/>
      <c r="G146" s="752"/>
      <c r="H146" s="766">
        <v>0</v>
      </c>
      <c r="I146" s="752">
        <v>1</v>
      </c>
      <c r="J146" s="752">
        <v>53.940000000000012</v>
      </c>
      <c r="K146" s="766">
        <v>1</v>
      </c>
      <c r="L146" s="752">
        <v>1</v>
      </c>
      <c r="M146" s="753">
        <v>53.940000000000012</v>
      </c>
    </row>
    <row r="147" spans="1:13" ht="14.45" customHeight="1" x14ac:dyDescent="0.2">
      <c r="A147" s="747" t="s">
        <v>603</v>
      </c>
      <c r="B147" s="748" t="s">
        <v>1683</v>
      </c>
      <c r="C147" s="748" t="s">
        <v>1818</v>
      </c>
      <c r="D147" s="748" t="s">
        <v>1101</v>
      </c>
      <c r="E147" s="748" t="s">
        <v>647</v>
      </c>
      <c r="F147" s="752"/>
      <c r="G147" s="752"/>
      <c r="H147" s="766">
        <v>0</v>
      </c>
      <c r="I147" s="752">
        <v>3</v>
      </c>
      <c r="J147" s="752">
        <v>229.34999999999997</v>
      </c>
      <c r="K147" s="766">
        <v>1</v>
      </c>
      <c r="L147" s="752">
        <v>3</v>
      </c>
      <c r="M147" s="753">
        <v>229.34999999999997</v>
      </c>
    </row>
    <row r="148" spans="1:13" ht="14.45" customHeight="1" x14ac:dyDescent="0.2">
      <c r="A148" s="747" t="s">
        <v>603</v>
      </c>
      <c r="B148" s="748" t="s">
        <v>1683</v>
      </c>
      <c r="C148" s="748" t="s">
        <v>1819</v>
      </c>
      <c r="D148" s="748" t="s">
        <v>1101</v>
      </c>
      <c r="E148" s="748" t="s">
        <v>1820</v>
      </c>
      <c r="F148" s="752"/>
      <c r="G148" s="752"/>
      <c r="H148" s="766">
        <v>0</v>
      </c>
      <c r="I148" s="752">
        <v>7</v>
      </c>
      <c r="J148" s="752">
        <v>1505.84</v>
      </c>
      <c r="K148" s="766">
        <v>1</v>
      </c>
      <c r="L148" s="752">
        <v>7</v>
      </c>
      <c r="M148" s="753">
        <v>1505.84</v>
      </c>
    </row>
    <row r="149" spans="1:13" ht="14.45" customHeight="1" x14ac:dyDescent="0.2">
      <c r="A149" s="747" t="s">
        <v>603</v>
      </c>
      <c r="B149" s="748" t="s">
        <v>1683</v>
      </c>
      <c r="C149" s="748" t="s">
        <v>1684</v>
      </c>
      <c r="D149" s="748" t="s">
        <v>837</v>
      </c>
      <c r="E149" s="748" t="s">
        <v>662</v>
      </c>
      <c r="F149" s="752"/>
      <c r="G149" s="752"/>
      <c r="H149" s="766">
        <v>0</v>
      </c>
      <c r="I149" s="752">
        <v>2</v>
      </c>
      <c r="J149" s="752">
        <v>325.58000000000004</v>
      </c>
      <c r="K149" s="766">
        <v>1</v>
      </c>
      <c r="L149" s="752">
        <v>2</v>
      </c>
      <c r="M149" s="753">
        <v>325.58000000000004</v>
      </c>
    </row>
    <row r="150" spans="1:13" ht="14.45" customHeight="1" x14ac:dyDescent="0.2">
      <c r="A150" s="747" t="s">
        <v>603</v>
      </c>
      <c r="B150" s="748" t="s">
        <v>1685</v>
      </c>
      <c r="C150" s="748" t="s">
        <v>1950</v>
      </c>
      <c r="D150" s="748" t="s">
        <v>1687</v>
      </c>
      <c r="E150" s="748" t="s">
        <v>1951</v>
      </c>
      <c r="F150" s="752"/>
      <c r="G150" s="752"/>
      <c r="H150" s="766">
        <v>0</v>
      </c>
      <c r="I150" s="752">
        <v>8</v>
      </c>
      <c r="J150" s="752">
        <v>94.710000000000008</v>
      </c>
      <c r="K150" s="766">
        <v>1</v>
      </c>
      <c r="L150" s="752">
        <v>8</v>
      </c>
      <c r="M150" s="753">
        <v>94.710000000000008</v>
      </c>
    </row>
    <row r="151" spans="1:13" ht="14.45" customHeight="1" x14ac:dyDescent="0.2">
      <c r="A151" s="747" t="s">
        <v>603</v>
      </c>
      <c r="B151" s="748" t="s">
        <v>1685</v>
      </c>
      <c r="C151" s="748" t="s">
        <v>1686</v>
      </c>
      <c r="D151" s="748" t="s">
        <v>1687</v>
      </c>
      <c r="E151" s="748" t="s">
        <v>1688</v>
      </c>
      <c r="F151" s="752"/>
      <c r="G151" s="752"/>
      <c r="H151" s="766">
        <v>0</v>
      </c>
      <c r="I151" s="752">
        <v>1</v>
      </c>
      <c r="J151" s="752">
        <v>30.139999999999993</v>
      </c>
      <c r="K151" s="766">
        <v>1</v>
      </c>
      <c r="L151" s="752">
        <v>1</v>
      </c>
      <c r="M151" s="753">
        <v>30.139999999999993</v>
      </c>
    </row>
    <row r="152" spans="1:13" ht="14.45" customHeight="1" x14ac:dyDescent="0.2">
      <c r="A152" s="747" t="s">
        <v>603</v>
      </c>
      <c r="B152" s="748" t="s">
        <v>1952</v>
      </c>
      <c r="C152" s="748" t="s">
        <v>1953</v>
      </c>
      <c r="D152" s="748" t="s">
        <v>1954</v>
      </c>
      <c r="E152" s="748" t="s">
        <v>1955</v>
      </c>
      <c r="F152" s="752"/>
      <c r="G152" s="752"/>
      <c r="H152" s="766">
        <v>0</v>
      </c>
      <c r="I152" s="752">
        <v>1</v>
      </c>
      <c r="J152" s="752">
        <v>84.139999999999986</v>
      </c>
      <c r="K152" s="766">
        <v>1</v>
      </c>
      <c r="L152" s="752">
        <v>1</v>
      </c>
      <c r="M152" s="753">
        <v>84.139999999999986</v>
      </c>
    </row>
    <row r="153" spans="1:13" ht="14.45" customHeight="1" x14ac:dyDescent="0.2">
      <c r="A153" s="747" t="s">
        <v>603</v>
      </c>
      <c r="B153" s="748" t="s">
        <v>1956</v>
      </c>
      <c r="C153" s="748" t="s">
        <v>1957</v>
      </c>
      <c r="D153" s="748" t="s">
        <v>1958</v>
      </c>
      <c r="E153" s="748" t="s">
        <v>1959</v>
      </c>
      <c r="F153" s="752">
        <v>1</v>
      </c>
      <c r="G153" s="752">
        <v>157.43</v>
      </c>
      <c r="H153" s="766">
        <v>1</v>
      </c>
      <c r="I153" s="752"/>
      <c r="J153" s="752"/>
      <c r="K153" s="766">
        <v>0</v>
      </c>
      <c r="L153" s="752">
        <v>1</v>
      </c>
      <c r="M153" s="753">
        <v>157.43</v>
      </c>
    </row>
    <row r="154" spans="1:13" ht="14.45" customHeight="1" x14ac:dyDescent="0.2">
      <c r="A154" s="747" t="s">
        <v>603</v>
      </c>
      <c r="B154" s="748" t="s">
        <v>1960</v>
      </c>
      <c r="C154" s="748" t="s">
        <v>1961</v>
      </c>
      <c r="D154" s="748" t="s">
        <v>1333</v>
      </c>
      <c r="E154" s="748" t="s">
        <v>1962</v>
      </c>
      <c r="F154" s="752"/>
      <c r="G154" s="752"/>
      <c r="H154" s="766">
        <v>0</v>
      </c>
      <c r="I154" s="752">
        <v>1</v>
      </c>
      <c r="J154" s="752">
        <v>18.29</v>
      </c>
      <c r="K154" s="766">
        <v>1</v>
      </c>
      <c r="L154" s="752">
        <v>1</v>
      </c>
      <c r="M154" s="753">
        <v>18.29</v>
      </c>
    </row>
    <row r="155" spans="1:13" ht="14.45" customHeight="1" x14ac:dyDescent="0.2">
      <c r="A155" s="747" t="s">
        <v>603</v>
      </c>
      <c r="B155" s="748" t="s">
        <v>1963</v>
      </c>
      <c r="C155" s="748" t="s">
        <v>1964</v>
      </c>
      <c r="D155" s="748" t="s">
        <v>1965</v>
      </c>
      <c r="E155" s="748" t="s">
        <v>1966</v>
      </c>
      <c r="F155" s="752">
        <v>1</v>
      </c>
      <c r="G155" s="752">
        <v>193.11</v>
      </c>
      <c r="H155" s="766">
        <v>1</v>
      </c>
      <c r="I155" s="752"/>
      <c r="J155" s="752"/>
      <c r="K155" s="766">
        <v>0</v>
      </c>
      <c r="L155" s="752">
        <v>1</v>
      </c>
      <c r="M155" s="753">
        <v>193.11</v>
      </c>
    </row>
    <row r="156" spans="1:13" ht="14.45" customHeight="1" x14ac:dyDescent="0.2">
      <c r="A156" s="747" t="s">
        <v>603</v>
      </c>
      <c r="B156" s="748" t="s">
        <v>1967</v>
      </c>
      <c r="C156" s="748" t="s">
        <v>1968</v>
      </c>
      <c r="D156" s="748" t="s">
        <v>1335</v>
      </c>
      <c r="E156" s="748" t="s">
        <v>1969</v>
      </c>
      <c r="F156" s="752"/>
      <c r="G156" s="752"/>
      <c r="H156" s="766">
        <v>0</v>
      </c>
      <c r="I156" s="752">
        <v>1</v>
      </c>
      <c r="J156" s="752">
        <v>19.010000000000002</v>
      </c>
      <c r="K156" s="766">
        <v>1</v>
      </c>
      <c r="L156" s="752">
        <v>1</v>
      </c>
      <c r="M156" s="753">
        <v>19.010000000000002</v>
      </c>
    </row>
    <row r="157" spans="1:13" ht="14.45" customHeight="1" x14ac:dyDescent="0.2">
      <c r="A157" s="747" t="s">
        <v>603</v>
      </c>
      <c r="B157" s="748" t="s">
        <v>1693</v>
      </c>
      <c r="C157" s="748" t="s">
        <v>1833</v>
      </c>
      <c r="D157" s="748" t="s">
        <v>1834</v>
      </c>
      <c r="E157" s="748" t="s">
        <v>1835</v>
      </c>
      <c r="F157" s="752"/>
      <c r="G157" s="752"/>
      <c r="H157" s="766">
        <v>0</v>
      </c>
      <c r="I157" s="752">
        <v>2</v>
      </c>
      <c r="J157" s="752">
        <v>328.06</v>
      </c>
      <c r="K157" s="766">
        <v>1</v>
      </c>
      <c r="L157" s="752">
        <v>2</v>
      </c>
      <c r="M157" s="753">
        <v>328.06</v>
      </c>
    </row>
    <row r="158" spans="1:13" ht="14.45" customHeight="1" x14ac:dyDescent="0.2">
      <c r="A158" s="747" t="s">
        <v>603</v>
      </c>
      <c r="B158" s="748" t="s">
        <v>1699</v>
      </c>
      <c r="C158" s="748" t="s">
        <v>1970</v>
      </c>
      <c r="D158" s="748" t="s">
        <v>846</v>
      </c>
      <c r="E158" s="748" t="s">
        <v>1971</v>
      </c>
      <c r="F158" s="752"/>
      <c r="G158" s="752"/>
      <c r="H158" s="766">
        <v>0</v>
      </c>
      <c r="I158" s="752">
        <v>16</v>
      </c>
      <c r="J158" s="752">
        <v>2746.86</v>
      </c>
      <c r="K158" s="766">
        <v>1</v>
      </c>
      <c r="L158" s="752">
        <v>16</v>
      </c>
      <c r="M158" s="753">
        <v>2746.86</v>
      </c>
    </row>
    <row r="159" spans="1:13" ht="14.45" customHeight="1" x14ac:dyDescent="0.2">
      <c r="A159" s="747" t="s">
        <v>603</v>
      </c>
      <c r="B159" s="748" t="s">
        <v>1699</v>
      </c>
      <c r="C159" s="748" t="s">
        <v>1702</v>
      </c>
      <c r="D159" s="748" t="s">
        <v>846</v>
      </c>
      <c r="E159" s="748" t="s">
        <v>1703</v>
      </c>
      <c r="F159" s="752"/>
      <c r="G159" s="752"/>
      <c r="H159" s="766">
        <v>0</v>
      </c>
      <c r="I159" s="752">
        <v>4</v>
      </c>
      <c r="J159" s="752">
        <v>259.60000000000002</v>
      </c>
      <c r="K159" s="766">
        <v>1</v>
      </c>
      <c r="L159" s="752">
        <v>4</v>
      </c>
      <c r="M159" s="753">
        <v>259.60000000000002</v>
      </c>
    </row>
    <row r="160" spans="1:13" ht="14.45" customHeight="1" x14ac:dyDescent="0.2">
      <c r="A160" s="747" t="s">
        <v>603</v>
      </c>
      <c r="B160" s="748" t="s">
        <v>1699</v>
      </c>
      <c r="C160" s="748" t="s">
        <v>1972</v>
      </c>
      <c r="D160" s="748" t="s">
        <v>846</v>
      </c>
      <c r="E160" s="748" t="s">
        <v>1973</v>
      </c>
      <c r="F160" s="752"/>
      <c r="G160" s="752"/>
      <c r="H160" s="766">
        <v>0</v>
      </c>
      <c r="I160" s="752">
        <v>20</v>
      </c>
      <c r="J160" s="752">
        <v>3413.18</v>
      </c>
      <c r="K160" s="766">
        <v>1</v>
      </c>
      <c r="L160" s="752">
        <v>20</v>
      </c>
      <c r="M160" s="753">
        <v>3413.18</v>
      </c>
    </row>
    <row r="161" spans="1:13" ht="14.45" customHeight="1" x14ac:dyDescent="0.2">
      <c r="A161" s="747" t="s">
        <v>603</v>
      </c>
      <c r="B161" s="748" t="s">
        <v>1699</v>
      </c>
      <c r="C161" s="748" t="s">
        <v>1974</v>
      </c>
      <c r="D161" s="748" t="s">
        <v>846</v>
      </c>
      <c r="E161" s="748" t="s">
        <v>1975</v>
      </c>
      <c r="F161" s="752"/>
      <c r="G161" s="752"/>
      <c r="H161" s="766">
        <v>0</v>
      </c>
      <c r="I161" s="752">
        <v>120</v>
      </c>
      <c r="J161" s="752">
        <v>36225.4</v>
      </c>
      <c r="K161" s="766">
        <v>1</v>
      </c>
      <c r="L161" s="752">
        <v>120</v>
      </c>
      <c r="M161" s="753">
        <v>36225.4</v>
      </c>
    </row>
    <row r="162" spans="1:13" ht="14.45" customHeight="1" x14ac:dyDescent="0.2">
      <c r="A162" s="747" t="s">
        <v>603</v>
      </c>
      <c r="B162" s="748" t="s">
        <v>1843</v>
      </c>
      <c r="C162" s="748" t="s">
        <v>1976</v>
      </c>
      <c r="D162" s="748" t="s">
        <v>1845</v>
      </c>
      <c r="E162" s="748" t="s">
        <v>1977</v>
      </c>
      <c r="F162" s="752"/>
      <c r="G162" s="752"/>
      <c r="H162" s="766">
        <v>0</v>
      </c>
      <c r="I162" s="752">
        <v>1</v>
      </c>
      <c r="J162" s="752">
        <v>101.17</v>
      </c>
      <c r="K162" s="766">
        <v>1</v>
      </c>
      <c r="L162" s="752">
        <v>1</v>
      </c>
      <c r="M162" s="753">
        <v>101.17</v>
      </c>
    </row>
    <row r="163" spans="1:13" ht="14.45" customHeight="1" x14ac:dyDescent="0.2">
      <c r="A163" s="747" t="s">
        <v>603</v>
      </c>
      <c r="B163" s="748" t="s">
        <v>1843</v>
      </c>
      <c r="C163" s="748" t="s">
        <v>1852</v>
      </c>
      <c r="D163" s="748" t="s">
        <v>1845</v>
      </c>
      <c r="E163" s="748" t="s">
        <v>1853</v>
      </c>
      <c r="F163" s="752"/>
      <c r="G163" s="752"/>
      <c r="H163" s="766">
        <v>0</v>
      </c>
      <c r="I163" s="752">
        <v>2</v>
      </c>
      <c r="J163" s="752">
        <v>122.22000000000003</v>
      </c>
      <c r="K163" s="766">
        <v>1</v>
      </c>
      <c r="L163" s="752">
        <v>2</v>
      </c>
      <c r="M163" s="753">
        <v>122.22000000000003</v>
      </c>
    </row>
    <row r="164" spans="1:13" ht="14.45" customHeight="1" x14ac:dyDescent="0.2">
      <c r="A164" s="747" t="s">
        <v>603</v>
      </c>
      <c r="B164" s="748" t="s">
        <v>1708</v>
      </c>
      <c r="C164" s="748" t="s">
        <v>1709</v>
      </c>
      <c r="D164" s="748" t="s">
        <v>1160</v>
      </c>
      <c r="E164" s="748" t="s">
        <v>1710</v>
      </c>
      <c r="F164" s="752"/>
      <c r="G164" s="752"/>
      <c r="H164" s="766">
        <v>0</v>
      </c>
      <c r="I164" s="752">
        <v>2</v>
      </c>
      <c r="J164" s="752">
        <v>229.71000000000006</v>
      </c>
      <c r="K164" s="766">
        <v>1</v>
      </c>
      <c r="L164" s="752">
        <v>2</v>
      </c>
      <c r="M164" s="753">
        <v>229.71000000000006</v>
      </c>
    </row>
    <row r="165" spans="1:13" ht="14.45" customHeight="1" x14ac:dyDescent="0.2">
      <c r="A165" s="747" t="s">
        <v>603</v>
      </c>
      <c r="B165" s="748" t="s">
        <v>1708</v>
      </c>
      <c r="C165" s="748" t="s">
        <v>1711</v>
      </c>
      <c r="D165" s="748" t="s">
        <v>1712</v>
      </c>
      <c r="E165" s="748" t="s">
        <v>1713</v>
      </c>
      <c r="F165" s="752"/>
      <c r="G165" s="752"/>
      <c r="H165" s="766">
        <v>0</v>
      </c>
      <c r="I165" s="752">
        <v>2</v>
      </c>
      <c r="J165" s="752">
        <v>222.37999999999994</v>
      </c>
      <c r="K165" s="766">
        <v>1</v>
      </c>
      <c r="L165" s="752">
        <v>2</v>
      </c>
      <c r="M165" s="753">
        <v>222.37999999999994</v>
      </c>
    </row>
    <row r="166" spans="1:13" ht="14.45" customHeight="1" x14ac:dyDescent="0.2">
      <c r="A166" s="747" t="s">
        <v>603</v>
      </c>
      <c r="B166" s="748" t="s">
        <v>1978</v>
      </c>
      <c r="C166" s="748" t="s">
        <v>1979</v>
      </c>
      <c r="D166" s="748" t="s">
        <v>1980</v>
      </c>
      <c r="E166" s="748" t="s">
        <v>1096</v>
      </c>
      <c r="F166" s="752"/>
      <c r="G166" s="752"/>
      <c r="H166" s="766">
        <v>0</v>
      </c>
      <c r="I166" s="752">
        <v>17</v>
      </c>
      <c r="J166" s="752">
        <v>7817.7</v>
      </c>
      <c r="K166" s="766">
        <v>1</v>
      </c>
      <c r="L166" s="752">
        <v>17</v>
      </c>
      <c r="M166" s="753">
        <v>7817.7</v>
      </c>
    </row>
    <row r="167" spans="1:13" ht="14.45" customHeight="1" x14ac:dyDescent="0.2">
      <c r="A167" s="747" t="s">
        <v>603</v>
      </c>
      <c r="B167" s="748" t="s">
        <v>1714</v>
      </c>
      <c r="C167" s="748" t="s">
        <v>1715</v>
      </c>
      <c r="D167" s="748" t="s">
        <v>1716</v>
      </c>
      <c r="E167" s="748" t="s">
        <v>1717</v>
      </c>
      <c r="F167" s="752"/>
      <c r="G167" s="752"/>
      <c r="H167" s="766">
        <v>0</v>
      </c>
      <c r="I167" s="752">
        <v>6.6</v>
      </c>
      <c r="J167" s="752">
        <v>1310.8919999999998</v>
      </c>
      <c r="K167" s="766">
        <v>1</v>
      </c>
      <c r="L167" s="752">
        <v>6.6</v>
      </c>
      <c r="M167" s="753">
        <v>1310.8919999999998</v>
      </c>
    </row>
    <row r="168" spans="1:13" ht="14.45" customHeight="1" x14ac:dyDescent="0.2">
      <c r="A168" s="747" t="s">
        <v>603</v>
      </c>
      <c r="B168" s="748" t="s">
        <v>1718</v>
      </c>
      <c r="C168" s="748" t="s">
        <v>1719</v>
      </c>
      <c r="D168" s="748" t="s">
        <v>1720</v>
      </c>
      <c r="E168" s="748" t="s">
        <v>1721</v>
      </c>
      <c r="F168" s="752">
        <v>250</v>
      </c>
      <c r="G168" s="752">
        <v>8288.4</v>
      </c>
      <c r="H168" s="766">
        <v>1</v>
      </c>
      <c r="I168" s="752"/>
      <c r="J168" s="752"/>
      <c r="K168" s="766">
        <v>0</v>
      </c>
      <c r="L168" s="752">
        <v>250</v>
      </c>
      <c r="M168" s="753">
        <v>8288.4</v>
      </c>
    </row>
    <row r="169" spans="1:13" ht="14.45" customHeight="1" x14ac:dyDescent="0.2">
      <c r="A169" s="747" t="s">
        <v>603</v>
      </c>
      <c r="B169" s="748" t="s">
        <v>1722</v>
      </c>
      <c r="C169" s="748" t="s">
        <v>1723</v>
      </c>
      <c r="D169" s="748" t="s">
        <v>1724</v>
      </c>
      <c r="E169" s="748" t="s">
        <v>1725</v>
      </c>
      <c r="F169" s="752">
        <v>8</v>
      </c>
      <c r="G169" s="752">
        <v>275.91999999999996</v>
      </c>
      <c r="H169" s="766">
        <v>1</v>
      </c>
      <c r="I169" s="752"/>
      <c r="J169" s="752"/>
      <c r="K169" s="766">
        <v>0</v>
      </c>
      <c r="L169" s="752">
        <v>8</v>
      </c>
      <c r="M169" s="753">
        <v>275.91999999999996</v>
      </c>
    </row>
    <row r="170" spans="1:13" ht="14.45" customHeight="1" x14ac:dyDescent="0.2">
      <c r="A170" s="747" t="s">
        <v>603</v>
      </c>
      <c r="B170" s="748" t="s">
        <v>1722</v>
      </c>
      <c r="C170" s="748" t="s">
        <v>1726</v>
      </c>
      <c r="D170" s="748" t="s">
        <v>1727</v>
      </c>
      <c r="E170" s="748" t="s">
        <v>1728</v>
      </c>
      <c r="F170" s="752"/>
      <c r="G170" s="752"/>
      <c r="H170" s="766">
        <v>0</v>
      </c>
      <c r="I170" s="752">
        <v>14</v>
      </c>
      <c r="J170" s="752">
        <v>2042.91</v>
      </c>
      <c r="K170" s="766">
        <v>1</v>
      </c>
      <c r="L170" s="752">
        <v>14</v>
      </c>
      <c r="M170" s="753">
        <v>2042.91</v>
      </c>
    </row>
    <row r="171" spans="1:13" ht="14.45" customHeight="1" x14ac:dyDescent="0.2">
      <c r="A171" s="747" t="s">
        <v>603</v>
      </c>
      <c r="B171" s="748" t="s">
        <v>1854</v>
      </c>
      <c r="C171" s="748" t="s">
        <v>1855</v>
      </c>
      <c r="D171" s="748" t="s">
        <v>1856</v>
      </c>
      <c r="E171" s="748" t="s">
        <v>1728</v>
      </c>
      <c r="F171" s="752">
        <v>18</v>
      </c>
      <c r="G171" s="752">
        <v>21859.26</v>
      </c>
      <c r="H171" s="766">
        <v>1</v>
      </c>
      <c r="I171" s="752"/>
      <c r="J171" s="752"/>
      <c r="K171" s="766">
        <v>0</v>
      </c>
      <c r="L171" s="752">
        <v>18</v>
      </c>
      <c r="M171" s="753">
        <v>21859.26</v>
      </c>
    </row>
    <row r="172" spans="1:13" ht="14.45" customHeight="1" x14ac:dyDescent="0.2">
      <c r="A172" s="747" t="s">
        <v>603</v>
      </c>
      <c r="B172" s="748" t="s">
        <v>1729</v>
      </c>
      <c r="C172" s="748" t="s">
        <v>1730</v>
      </c>
      <c r="D172" s="748" t="s">
        <v>644</v>
      </c>
      <c r="E172" s="748" t="s">
        <v>645</v>
      </c>
      <c r="F172" s="752">
        <v>1</v>
      </c>
      <c r="G172" s="752">
        <v>92.399999999999991</v>
      </c>
      <c r="H172" s="766">
        <v>1</v>
      </c>
      <c r="I172" s="752"/>
      <c r="J172" s="752"/>
      <c r="K172" s="766">
        <v>0</v>
      </c>
      <c r="L172" s="752">
        <v>1</v>
      </c>
      <c r="M172" s="753">
        <v>92.399999999999991</v>
      </c>
    </row>
    <row r="173" spans="1:13" ht="14.45" customHeight="1" x14ac:dyDescent="0.2">
      <c r="A173" s="747" t="s">
        <v>603</v>
      </c>
      <c r="B173" s="748" t="s">
        <v>1731</v>
      </c>
      <c r="C173" s="748" t="s">
        <v>1732</v>
      </c>
      <c r="D173" s="748" t="s">
        <v>1733</v>
      </c>
      <c r="E173" s="748" t="s">
        <v>1734</v>
      </c>
      <c r="F173" s="752"/>
      <c r="G173" s="752"/>
      <c r="H173" s="766">
        <v>0</v>
      </c>
      <c r="I173" s="752">
        <v>18.899999999999999</v>
      </c>
      <c r="J173" s="752">
        <v>2902.02</v>
      </c>
      <c r="K173" s="766">
        <v>1</v>
      </c>
      <c r="L173" s="752">
        <v>18.899999999999999</v>
      </c>
      <c r="M173" s="753">
        <v>2902.02</v>
      </c>
    </row>
    <row r="174" spans="1:13" ht="14.45" customHeight="1" x14ac:dyDescent="0.2">
      <c r="A174" s="747" t="s">
        <v>603</v>
      </c>
      <c r="B174" s="748" t="s">
        <v>1731</v>
      </c>
      <c r="C174" s="748" t="s">
        <v>1735</v>
      </c>
      <c r="D174" s="748" t="s">
        <v>1733</v>
      </c>
      <c r="E174" s="748" t="s">
        <v>1736</v>
      </c>
      <c r="F174" s="752"/>
      <c r="G174" s="752"/>
      <c r="H174" s="766">
        <v>0</v>
      </c>
      <c r="I174" s="752">
        <v>33.79999999999999</v>
      </c>
      <c r="J174" s="752">
        <v>8954.66</v>
      </c>
      <c r="K174" s="766">
        <v>1</v>
      </c>
      <c r="L174" s="752">
        <v>33.79999999999999</v>
      </c>
      <c r="M174" s="753">
        <v>8954.66</v>
      </c>
    </row>
    <row r="175" spans="1:13" ht="14.45" customHeight="1" x14ac:dyDescent="0.2">
      <c r="A175" s="747" t="s">
        <v>603</v>
      </c>
      <c r="B175" s="748" t="s">
        <v>1981</v>
      </c>
      <c r="C175" s="748" t="s">
        <v>1982</v>
      </c>
      <c r="D175" s="748" t="s">
        <v>1983</v>
      </c>
      <c r="E175" s="748" t="s">
        <v>1984</v>
      </c>
      <c r="F175" s="752"/>
      <c r="G175" s="752"/>
      <c r="H175" s="766">
        <v>0</v>
      </c>
      <c r="I175" s="752">
        <v>8</v>
      </c>
      <c r="J175" s="752">
        <v>7358.51</v>
      </c>
      <c r="K175" s="766">
        <v>1</v>
      </c>
      <c r="L175" s="752">
        <v>8</v>
      </c>
      <c r="M175" s="753">
        <v>7358.51</v>
      </c>
    </row>
    <row r="176" spans="1:13" ht="14.45" customHeight="1" x14ac:dyDescent="0.2">
      <c r="A176" s="747" t="s">
        <v>603</v>
      </c>
      <c r="B176" s="748" t="s">
        <v>1857</v>
      </c>
      <c r="C176" s="748" t="s">
        <v>1858</v>
      </c>
      <c r="D176" s="748" t="s">
        <v>1859</v>
      </c>
      <c r="E176" s="748" t="s">
        <v>1860</v>
      </c>
      <c r="F176" s="752"/>
      <c r="G176" s="752"/>
      <c r="H176" s="766">
        <v>0</v>
      </c>
      <c r="I176" s="752">
        <v>1</v>
      </c>
      <c r="J176" s="752">
        <v>33.39</v>
      </c>
      <c r="K176" s="766">
        <v>1</v>
      </c>
      <c r="L176" s="752">
        <v>1</v>
      </c>
      <c r="M176" s="753">
        <v>33.39</v>
      </c>
    </row>
    <row r="177" spans="1:13" ht="14.45" customHeight="1" x14ac:dyDescent="0.2">
      <c r="A177" s="747" t="s">
        <v>603</v>
      </c>
      <c r="B177" s="748" t="s">
        <v>1857</v>
      </c>
      <c r="C177" s="748" t="s">
        <v>1985</v>
      </c>
      <c r="D177" s="748" t="s">
        <v>1859</v>
      </c>
      <c r="E177" s="748" t="s">
        <v>1986</v>
      </c>
      <c r="F177" s="752"/>
      <c r="G177" s="752"/>
      <c r="H177" s="766">
        <v>0</v>
      </c>
      <c r="I177" s="752">
        <v>56</v>
      </c>
      <c r="J177" s="752">
        <v>2970.79</v>
      </c>
      <c r="K177" s="766">
        <v>1</v>
      </c>
      <c r="L177" s="752">
        <v>56</v>
      </c>
      <c r="M177" s="753">
        <v>2970.79</v>
      </c>
    </row>
    <row r="178" spans="1:13" ht="14.45" customHeight="1" x14ac:dyDescent="0.2">
      <c r="A178" s="747" t="s">
        <v>603</v>
      </c>
      <c r="B178" s="748" t="s">
        <v>1737</v>
      </c>
      <c r="C178" s="748" t="s">
        <v>1738</v>
      </c>
      <c r="D178" s="748" t="s">
        <v>1739</v>
      </c>
      <c r="E178" s="748" t="s">
        <v>1740</v>
      </c>
      <c r="F178" s="752">
        <v>14.5</v>
      </c>
      <c r="G178" s="752">
        <v>5366.7993333333325</v>
      </c>
      <c r="H178" s="766">
        <v>1</v>
      </c>
      <c r="I178" s="752"/>
      <c r="J178" s="752"/>
      <c r="K178" s="766">
        <v>0</v>
      </c>
      <c r="L178" s="752">
        <v>14.5</v>
      </c>
      <c r="M178" s="753">
        <v>5366.7993333333325</v>
      </c>
    </row>
    <row r="179" spans="1:13" ht="14.45" customHeight="1" x14ac:dyDescent="0.2">
      <c r="A179" s="747" t="s">
        <v>603</v>
      </c>
      <c r="B179" s="748" t="s">
        <v>1737</v>
      </c>
      <c r="C179" s="748" t="s">
        <v>1987</v>
      </c>
      <c r="D179" s="748" t="s">
        <v>1522</v>
      </c>
      <c r="E179" s="748" t="s">
        <v>1523</v>
      </c>
      <c r="F179" s="752"/>
      <c r="G179" s="752"/>
      <c r="H179" s="766">
        <v>0</v>
      </c>
      <c r="I179" s="752">
        <v>3</v>
      </c>
      <c r="J179" s="752">
        <v>1130.76</v>
      </c>
      <c r="K179" s="766">
        <v>1</v>
      </c>
      <c r="L179" s="752">
        <v>3</v>
      </c>
      <c r="M179" s="753">
        <v>1130.76</v>
      </c>
    </row>
    <row r="180" spans="1:13" ht="14.45" customHeight="1" x14ac:dyDescent="0.2">
      <c r="A180" s="747" t="s">
        <v>603</v>
      </c>
      <c r="B180" s="748" t="s">
        <v>1988</v>
      </c>
      <c r="C180" s="748" t="s">
        <v>1989</v>
      </c>
      <c r="D180" s="748" t="s">
        <v>1533</v>
      </c>
      <c r="E180" s="748" t="s">
        <v>1990</v>
      </c>
      <c r="F180" s="752"/>
      <c r="G180" s="752"/>
      <c r="H180" s="766">
        <v>0</v>
      </c>
      <c r="I180" s="752">
        <v>3.3</v>
      </c>
      <c r="J180" s="752">
        <v>3725.0059999999999</v>
      </c>
      <c r="K180" s="766">
        <v>1</v>
      </c>
      <c r="L180" s="752">
        <v>3.3</v>
      </c>
      <c r="M180" s="753">
        <v>3725.0059999999999</v>
      </c>
    </row>
    <row r="181" spans="1:13" ht="14.45" customHeight="1" x14ac:dyDescent="0.2">
      <c r="A181" s="747" t="s">
        <v>603</v>
      </c>
      <c r="B181" s="748" t="s">
        <v>1991</v>
      </c>
      <c r="C181" s="748" t="s">
        <v>1992</v>
      </c>
      <c r="D181" s="748" t="s">
        <v>1993</v>
      </c>
      <c r="E181" s="748" t="s">
        <v>1994</v>
      </c>
      <c r="F181" s="752"/>
      <c r="G181" s="752"/>
      <c r="H181" s="766">
        <v>0</v>
      </c>
      <c r="I181" s="752">
        <v>11.100000000000001</v>
      </c>
      <c r="J181" s="752">
        <v>3129.1959723222503</v>
      </c>
      <c r="K181" s="766">
        <v>1</v>
      </c>
      <c r="L181" s="752">
        <v>11.100000000000001</v>
      </c>
      <c r="M181" s="753">
        <v>3129.1959723222503</v>
      </c>
    </row>
    <row r="182" spans="1:13" ht="14.45" customHeight="1" x14ac:dyDescent="0.2">
      <c r="A182" s="747" t="s">
        <v>603</v>
      </c>
      <c r="B182" s="748" t="s">
        <v>1991</v>
      </c>
      <c r="C182" s="748" t="s">
        <v>1995</v>
      </c>
      <c r="D182" s="748" t="s">
        <v>1993</v>
      </c>
      <c r="E182" s="748" t="s">
        <v>1996</v>
      </c>
      <c r="F182" s="752"/>
      <c r="G182" s="752"/>
      <c r="H182" s="766">
        <v>0</v>
      </c>
      <c r="I182" s="752">
        <v>3.2</v>
      </c>
      <c r="J182" s="752">
        <v>2353.63</v>
      </c>
      <c r="K182" s="766">
        <v>1</v>
      </c>
      <c r="L182" s="752">
        <v>3.2</v>
      </c>
      <c r="M182" s="753">
        <v>2353.63</v>
      </c>
    </row>
    <row r="183" spans="1:13" ht="14.45" customHeight="1" x14ac:dyDescent="0.2">
      <c r="A183" s="747" t="s">
        <v>603</v>
      </c>
      <c r="B183" s="748" t="s">
        <v>1991</v>
      </c>
      <c r="C183" s="748" t="s">
        <v>1997</v>
      </c>
      <c r="D183" s="748" t="s">
        <v>1998</v>
      </c>
      <c r="E183" s="748" t="s">
        <v>1999</v>
      </c>
      <c r="F183" s="752"/>
      <c r="G183" s="752"/>
      <c r="H183" s="766">
        <v>0</v>
      </c>
      <c r="I183" s="752">
        <v>1</v>
      </c>
      <c r="J183" s="752">
        <v>2113.7500000000005</v>
      </c>
      <c r="K183" s="766">
        <v>1</v>
      </c>
      <c r="L183" s="752">
        <v>1</v>
      </c>
      <c r="M183" s="753">
        <v>2113.7500000000005</v>
      </c>
    </row>
    <row r="184" spans="1:13" ht="14.45" customHeight="1" x14ac:dyDescent="0.2">
      <c r="A184" s="747" t="s">
        <v>603</v>
      </c>
      <c r="B184" s="748" t="s">
        <v>1741</v>
      </c>
      <c r="C184" s="748" t="s">
        <v>2000</v>
      </c>
      <c r="D184" s="748" t="s">
        <v>626</v>
      </c>
      <c r="E184" s="748" t="s">
        <v>623</v>
      </c>
      <c r="F184" s="752"/>
      <c r="G184" s="752"/>
      <c r="H184" s="766">
        <v>0</v>
      </c>
      <c r="I184" s="752">
        <v>1</v>
      </c>
      <c r="J184" s="752">
        <v>53.94</v>
      </c>
      <c r="K184" s="766">
        <v>1</v>
      </c>
      <c r="L184" s="752">
        <v>1</v>
      </c>
      <c r="M184" s="753">
        <v>53.94</v>
      </c>
    </row>
    <row r="185" spans="1:13" ht="14.45" customHeight="1" x14ac:dyDescent="0.2">
      <c r="A185" s="747" t="s">
        <v>603</v>
      </c>
      <c r="B185" s="748" t="s">
        <v>2001</v>
      </c>
      <c r="C185" s="748" t="s">
        <v>2002</v>
      </c>
      <c r="D185" s="748" t="s">
        <v>2003</v>
      </c>
      <c r="E185" s="748" t="s">
        <v>2004</v>
      </c>
      <c r="F185" s="752"/>
      <c r="G185" s="752"/>
      <c r="H185" s="766">
        <v>0</v>
      </c>
      <c r="I185" s="752">
        <v>3</v>
      </c>
      <c r="J185" s="752">
        <v>1539.3599999999997</v>
      </c>
      <c r="K185" s="766">
        <v>1</v>
      </c>
      <c r="L185" s="752">
        <v>3</v>
      </c>
      <c r="M185" s="753">
        <v>1539.3599999999997</v>
      </c>
    </row>
    <row r="186" spans="1:13" ht="14.45" customHeight="1" x14ac:dyDescent="0.2">
      <c r="A186" s="747" t="s">
        <v>603</v>
      </c>
      <c r="B186" s="748" t="s">
        <v>2005</v>
      </c>
      <c r="C186" s="748" t="s">
        <v>2006</v>
      </c>
      <c r="D186" s="748" t="s">
        <v>2007</v>
      </c>
      <c r="E186" s="748" t="s">
        <v>2008</v>
      </c>
      <c r="F186" s="752"/>
      <c r="G186" s="752"/>
      <c r="H186" s="766">
        <v>0</v>
      </c>
      <c r="I186" s="752">
        <v>200</v>
      </c>
      <c r="J186" s="752">
        <v>137010.20000000001</v>
      </c>
      <c r="K186" s="766">
        <v>1</v>
      </c>
      <c r="L186" s="752">
        <v>200</v>
      </c>
      <c r="M186" s="753">
        <v>137010.20000000001</v>
      </c>
    </row>
    <row r="187" spans="1:13" ht="14.45" customHeight="1" x14ac:dyDescent="0.2">
      <c r="A187" s="747" t="s">
        <v>603</v>
      </c>
      <c r="B187" s="748" t="s">
        <v>2009</v>
      </c>
      <c r="C187" s="748" t="s">
        <v>2010</v>
      </c>
      <c r="D187" s="748" t="s">
        <v>1382</v>
      </c>
      <c r="E187" s="748" t="s">
        <v>2011</v>
      </c>
      <c r="F187" s="752"/>
      <c r="G187" s="752"/>
      <c r="H187" s="766">
        <v>0</v>
      </c>
      <c r="I187" s="752">
        <v>67</v>
      </c>
      <c r="J187" s="752">
        <v>44701.799999999996</v>
      </c>
      <c r="K187" s="766">
        <v>1</v>
      </c>
      <c r="L187" s="752">
        <v>67</v>
      </c>
      <c r="M187" s="753">
        <v>44701.799999999996</v>
      </c>
    </row>
    <row r="188" spans="1:13" ht="14.45" customHeight="1" x14ac:dyDescent="0.2">
      <c r="A188" s="747" t="s">
        <v>603</v>
      </c>
      <c r="B188" s="748" t="s">
        <v>1743</v>
      </c>
      <c r="C188" s="748" t="s">
        <v>1744</v>
      </c>
      <c r="D188" s="748" t="s">
        <v>1745</v>
      </c>
      <c r="E188" s="748" t="s">
        <v>1746</v>
      </c>
      <c r="F188" s="752">
        <v>44</v>
      </c>
      <c r="G188" s="752">
        <v>1910.0000000000002</v>
      </c>
      <c r="H188" s="766">
        <v>1</v>
      </c>
      <c r="I188" s="752"/>
      <c r="J188" s="752"/>
      <c r="K188" s="766">
        <v>0</v>
      </c>
      <c r="L188" s="752">
        <v>44</v>
      </c>
      <c r="M188" s="753">
        <v>1910.0000000000002</v>
      </c>
    </row>
    <row r="189" spans="1:13" ht="14.45" customHeight="1" x14ac:dyDescent="0.2">
      <c r="A189" s="747" t="s">
        <v>603</v>
      </c>
      <c r="B189" s="748" t="s">
        <v>1747</v>
      </c>
      <c r="C189" s="748" t="s">
        <v>1748</v>
      </c>
      <c r="D189" s="748" t="s">
        <v>800</v>
      </c>
      <c r="E189" s="748" t="s">
        <v>803</v>
      </c>
      <c r="F189" s="752">
        <v>11</v>
      </c>
      <c r="G189" s="752">
        <v>812.44000000000017</v>
      </c>
      <c r="H189" s="766">
        <v>1</v>
      </c>
      <c r="I189" s="752"/>
      <c r="J189" s="752"/>
      <c r="K189" s="766">
        <v>0</v>
      </c>
      <c r="L189" s="752">
        <v>11</v>
      </c>
      <c r="M189" s="753">
        <v>812.44000000000017</v>
      </c>
    </row>
    <row r="190" spans="1:13" ht="14.45" customHeight="1" x14ac:dyDescent="0.2">
      <c r="A190" s="747" t="s">
        <v>603</v>
      </c>
      <c r="B190" s="748" t="s">
        <v>1747</v>
      </c>
      <c r="C190" s="748" t="s">
        <v>1749</v>
      </c>
      <c r="D190" s="748" t="s">
        <v>800</v>
      </c>
      <c r="E190" s="748" t="s">
        <v>801</v>
      </c>
      <c r="F190" s="752">
        <v>2</v>
      </c>
      <c r="G190" s="752">
        <v>386.66</v>
      </c>
      <c r="H190" s="766">
        <v>1</v>
      </c>
      <c r="I190" s="752"/>
      <c r="J190" s="752"/>
      <c r="K190" s="766">
        <v>0</v>
      </c>
      <c r="L190" s="752">
        <v>2</v>
      </c>
      <c r="M190" s="753">
        <v>386.66</v>
      </c>
    </row>
    <row r="191" spans="1:13" ht="14.45" customHeight="1" x14ac:dyDescent="0.2">
      <c r="A191" s="747" t="s">
        <v>603</v>
      </c>
      <c r="B191" s="748" t="s">
        <v>1747</v>
      </c>
      <c r="C191" s="748" t="s">
        <v>1750</v>
      </c>
      <c r="D191" s="748" t="s">
        <v>816</v>
      </c>
      <c r="E191" s="748" t="s">
        <v>818</v>
      </c>
      <c r="F191" s="752"/>
      <c r="G191" s="752"/>
      <c r="H191" s="766">
        <v>0</v>
      </c>
      <c r="I191" s="752">
        <v>20</v>
      </c>
      <c r="J191" s="752">
        <v>680.81499999999983</v>
      </c>
      <c r="K191" s="766">
        <v>1</v>
      </c>
      <c r="L191" s="752">
        <v>20</v>
      </c>
      <c r="M191" s="753">
        <v>680.81499999999983</v>
      </c>
    </row>
    <row r="192" spans="1:13" ht="14.45" customHeight="1" x14ac:dyDescent="0.2">
      <c r="A192" s="747" t="s">
        <v>603</v>
      </c>
      <c r="B192" s="748" t="s">
        <v>1747</v>
      </c>
      <c r="C192" s="748" t="s">
        <v>1751</v>
      </c>
      <c r="D192" s="748" t="s">
        <v>816</v>
      </c>
      <c r="E192" s="748" t="s">
        <v>1752</v>
      </c>
      <c r="F192" s="752"/>
      <c r="G192" s="752"/>
      <c r="H192" s="766">
        <v>0</v>
      </c>
      <c r="I192" s="752">
        <v>31</v>
      </c>
      <c r="J192" s="752">
        <v>1569.8400000000001</v>
      </c>
      <c r="K192" s="766">
        <v>1</v>
      </c>
      <c r="L192" s="752">
        <v>31</v>
      </c>
      <c r="M192" s="753">
        <v>1569.8400000000001</v>
      </c>
    </row>
    <row r="193" spans="1:13" ht="14.45" customHeight="1" x14ac:dyDescent="0.2">
      <c r="A193" s="747" t="s">
        <v>603</v>
      </c>
      <c r="B193" s="748" t="s">
        <v>1747</v>
      </c>
      <c r="C193" s="748" t="s">
        <v>1753</v>
      </c>
      <c r="D193" s="748" t="s">
        <v>816</v>
      </c>
      <c r="E193" s="748" t="s">
        <v>1754</v>
      </c>
      <c r="F193" s="752"/>
      <c r="G193" s="752"/>
      <c r="H193" s="766">
        <v>0</v>
      </c>
      <c r="I193" s="752">
        <v>19</v>
      </c>
      <c r="J193" s="752">
        <v>962.15999999999974</v>
      </c>
      <c r="K193" s="766">
        <v>1</v>
      </c>
      <c r="L193" s="752">
        <v>19</v>
      </c>
      <c r="M193" s="753">
        <v>962.15999999999974</v>
      </c>
    </row>
    <row r="194" spans="1:13" ht="14.45" customHeight="1" x14ac:dyDescent="0.2">
      <c r="A194" s="747" t="s">
        <v>603</v>
      </c>
      <c r="B194" s="748" t="s">
        <v>1755</v>
      </c>
      <c r="C194" s="748" t="s">
        <v>1756</v>
      </c>
      <c r="D194" s="748" t="s">
        <v>1757</v>
      </c>
      <c r="E194" s="748" t="s">
        <v>1758</v>
      </c>
      <c r="F194" s="752"/>
      <c r="G194" s="752"/>
      <c r="H194" s="766">
        <v>0</v>
      </c>
      <c r="I194" s="752">
        <v>24</v>
      </c>
      <c r="J194" s="752">
        <v>5126</v>
      </c>
      <c r="K194" s="766">
        <v>1</v>
      </c>
      <c r="L194" s="752">
        <v>24</v>
      </c>
      <c r="M194" s="753">
        <v>5126</v>
      </c>
    </row>
    <row r="195" spans="1:13" ht="14.45" customHeight="1" x14ac:dyDescent="0.2">
      <c r="A195" s="747" t="s">
        <v>603</v>
      </c>
      <c r="B195" s="748" t="s">
        <v>1759</v>
      </c>
      <c r="C195" s="748" t="s">
        <v>2012</v>
      </c>
      <c r="D195" s="748" t="s">
        <v>2013</v>
      </c>
      <c r="E195" s="748" t="s">
        <v>2014</v>
      </c>
      <c r="F195" s="752"/>
      <c r="G195" s="752"/>
      <c r="H195" s="766">
        <v>0</v>
      </c>
      <c r="I195" s="752">
        <v>45</v>
      </c>
      <c r="J195" s="752">
        <v>22651.88</v>
      </c>
      <c r="K195" s="766">
        <v>1</v>
      </c>
      <c r="L195" s="752">
        <v>45</v>
      </c>
      <c r="M195" s="753">
        <v>22651.88</v>
      </c>
    </row>
    <row r="196" spans="1:13" ht="14.45" customHeight="1" x14ac:dyDescent="0.2">
      <c r="A196" s="747" t="s">
        <v>603</v>
      </c>
      <c r="B196" s="748" t="s">
        <v>1759</v>
      </c>
      <c r="C196" s="748" t="s">
        <v>2015</v>
      </c>
      <c r="D196" s="748" t="s">
        <v>2013</v>
      </c>
      <c r="E196" s="748" t="s">
        <v>2016</v>
      </c>
      <c r="F196" s="752"/>
      <c r="G196" s="752"/>
      <c r="H196" s="766">
        <v>0</v>
      </c>
      <c r="I196" s="752">
        <v>62</v>
      </c>
      <c r="J196" s="752">
        <v>15046.51</v>
      </c>
      <c r="K196" s="766">
        <v>1</v>
      </c>
      <c r="L196" s="752">
        <v>62</v>
      </c>
      <c r="M196" s="753">
        <v>15046.51</v>
      </c>
    </row>
    <row r="197" spans="1:13" ht="14.45" customHeight="1" x14ac:dyDescent="0.2">
      <c r="A197" s="747" t="s">
        <v>603</v>
      </c>
      <c r="B197" s="748" t="s">
        <v>1759</v>
      </c>
      <c r="C197" s="748" t="s">
        <v>1760</v>
      </c>
      <c r="D197" s="748" t="s">
        <v>1761</v>
      </c>
      <c r="E197" s="748" t="s">
        <v>1762</v>
      </c>
      <c r="F197" s="752"/>
      <c r="G197" s="752"/>
      <c r="H197" s="766">
        <v>0</v>
      </c>
      <c r="I197" s="752">
        <v>2</v>
      </c>
      <c r="J197" s="752">
        <v>474.52000000000004</v>
      </c>
      <c r="K197" s="766">
        <v>1</v>
      </c>
      <c r="L197" s="752">
        <v>2</v>
      </c>
      <c r="M197" s="753">
        <v>474.52000000000004</v>
      </c>
    </row>
    <row r="198" spans="1:13" ht="14.45" customHeight="1" x14ac:dyDescent="0.2">
      <c r="A198" s="747" t="s">
        <v>603</v>
      </c>
      <c r="B198" s="748" t="s">
        <v>1759</v>
      </c>
      <c r="C198" s="748" t="s">
        <v>2017</v>
      </c>
      <c r="D198" s="748" t="s">
        <v>2018</v>
      </c>
      <c r="E198" s="748" t="s">
        <v>2019</v>
      </c>
      <c r="F198" s="752"/>
      <c r="G198" s="752"/>
      <c r="H198" s="766">
        <v>0</v>
      </c>
      <c r="I198" s="752">
        <v>1</v>
      </c>
      <c r="J198" s="752">
        <v>125.39</v>
      </c>
      <c r="K198" s="766">
        <v>1</v>
      </c>
      <c r="L198" s="752">
        <v>1</v>
      </c>
      <c r="M198" s="753">
        <v>125.39</v>
      </c>
    </row>
    <row r="199" spans="1:13" ht="14.45" customHeight="1" x14ac:dyDescent="0.2">
      <c r="A199" s="747" t="s">
        <v>603</v>
      </c>
      <c r="B199" s="748" t="s">
        <v>1866</v>
      </c>
      <c r="C199" s="748" t="s">
        <v>1867</v>
      </c>
      <c r="D199" s="748" t="s">
        <v>1868</v>
      </c>
      <c r="E199" s="748" t="s">
        <v>1869</v>
      </c>
      <c r="F199" s="752"/>
      <c r="G199" s="752"/>
      <c r="H199" s="766">
        <v>0</v>
      </c>
      <c r="I199" s="752">
        <v>1</v>
      </c>
      <c r="J199" s="752">
        <v>114.03000000000003</v>
      </c>
      <c r="K199" s="766">
        <v>1</v>
      </c>
      <c r="L199" s="752">
        <v>1</v>
      </c>
      <c r="M199" s="753">
        <v>114.03000000000003</v>
      </c>
    </row>
    <row r="200" spans="1:13" ht="14.45" customHeight="1" x14ac:dyDescent="0.2">
      <c r="A200" s="747" t="s">
        <v>603</v>
      </c>
      <c r="B200" s="748" t="s">
        <v>1866</v>
      </c>
      <c r="C200" s="748" t="s">
        <v>1872</v>
      </c>
      <c r="D200" s="748" t="s">
        <v>1868</v>
      </c>
      <c r="E200" s="748" t="s">
        <v>1873</v>
      </c>
      <c r="F200" s="752"/>
      <c r="G200" s="752"/>
      <c r="H200" s="766">
        <v>0</v>
      </c>
      <c r="I200" s="752">
        <v>1</v>
      </c>
      <c r="J200" s="752">
        <v>254.95000000000002</v>
      </c>
      <c r="K200" s="766">
        <v>1</v>
      </c>
      <c r="L200" s="752">
        <v>1</v>
      </c>
      <c r="M200" s="753">
        <v>254.95000000000002</v>
      </c>
    </row>
    <row r="201" spans="1:13" ht="14.45" customHeight="1" x14ac:dyDescent="0.2">
      <c r="A201" s="747" t="s">
        <v>603</v>
      </c>
      <c r="B201" s="748" t="s">
        <v>1876</v>
      </c>
      <c r="C201" s="748" t="s">
        <v>1877</v>
      </c>
      <c r="D201" s="748" t="s">
        <v>1878</v>
      </c>
      <c r="E201" s="748" t="s">
        <v>1879</v>
      </c>
      <c r="F201" s="752"/>
      <c r="G201" s="752"/>
      <c r="H201" s="766">
        <v>0</v>
      </c>
      <c r="I201" s="752">
        <v>2</v>
      </c>
      <c r="J201" s="752">
        <v>1446.57</v>
      </c>
      <c r="K201" s="766">
        <v>1</v>
      </c>
      <c r="L201" s="752">
        <v>2</v>
      </c>
      <c r="M201" s="753">
        <v>1446.57</v>
      </c>
    </row>
    <row r="202" spans="1:13" ht="14.45" customHeight="1" x14ac:dyDescent="0.2">
      <c r="A202" s="747" t="s">
        <v>603</v>
      </c>
      <c r="B202" s="748" t="s">
        <v>1880</v>
      </c>
      <c r="C202" s="748" t="s">
        <v>2020</v>
      </c>
      <c r="D202" s="748" t="s">
        <v>1380</v>
      </c>
      <c r="E202" s="748" t="s">
        <v>1381</v>
      </c>
      <c r="F202" s="752"/>
      <c r="G202" s="752"/>
      <c r="H202" s="766">
        <v>0</v>
      </c>
      <c r="I202" s="752">
        <v>1</v>
      </c>
      <c r="J202" s="752">
        <v>1042.75</v>
      </c>
      <c r="K202" s="766">
        <v>1</v>
      </c>
      <c r="L202" s="752">
        <v>1</v>
      </c>
      <c r="M202" s="753">
        <v>1042.75</v>
      </c>
    </row>
    <row r="203" spans="1:13" ht="14.45" customHeight="1" x14ac:dyDescent="0.2">
      <c r="A203" s="747" t="s">
        <v>603</v>
      </c>
      <c r="B203" s="748" t="s">
        <v>1886</v>
      </c>
      <c r="C203" s="748" t="s">
        <v>1887</v>
      </c>
      <c r="D203" s="748" t="s">
        <v>1888</v>
      </c>
      <c r="E203" s="748" t="s">
        <v>1889</v>
      </c>
      <c r="F203" s="752"/>
      <c r="G203" s="752"/>
      <c r="H203" s="766">
        <v>0</v>
      </c>
      <c r="I203" s="752">
        <v>1</v>
      </c>
      <c r="J203" s="752">
        <v>47.19</v>
      </c>
      <c r="K203" s="766">
        <v>1</v>
      </c>
      <c r="L203" s="752">
        <v>1</v>
      </c>
      <c r="M203" s="753">
        <v>47.19</v>
      </c>
    </row>
    <row r="204" spans="1:13" ht="14.45" customHeight="1" x14ac:dyDescent="0.2">
      <c r="A204" s="747" t="s">
        <v>603</v>
      </c>
      <c r="B204" s="748" t="s">
        <v>1763</v>
      </c>
      <c r="C204" s="748" t="s">
        <v>1764</v>
      </c>
      <c r="D204" s="748" t="s">
        <v>1765</v>
      </c>
      <c r="E204" s="748" t="s">
        <v>1766</v>
      </c>
      <c r="F204" s="752"/>
      <c r="G204" s="752"/>
      <c r="H204" s="766">
        <v>0</v>
      </c>
      <c r="I204" s="752">
        <v>8</v>
      </c>
      <c r="J204" s="752">
        <v>72.960000000000008</v>
      </c>
      <c r="K204" s="766">
        <v>1</v>
      </c>
      <c r="L204" s="752">
        <v>8</v>
      </c>
      <c r="M204" s="753">
        <v>72.960000000000008</v>
      </c>
    </row>
    <row r="205" spans="1:13" ht="14.45" customHeight="1" x14ac:dyDescent="0.2">
      <c r="A205" s="747" t="s">
        <v>603</v>
      </c>
      <c r="B205" s="748" t="s">
        <v>2021</v>
      </c>
      <c r="C205" s="748" t="s">
        <v>2022</v>
      </c>
      <c r="D205" s="748" t="s">
        <v>2023</v>
      </c>
      <c r="E205" s="748" t="s">
        <v>1343</v>
      </c>
      <c r="F205" s="752"/>
      <c r="G205" s="752"/>
      <c r="H205" s="766">
        <v>0</v>
      </c>
      <c r="I205" s="752">
        <v>111</v>
      </c>
      <c r="J205" s="752">
        <v>15572.46</v>
      </c>
      <c r="K205" s="766">
        <v>1</v>
      </c>
      <c r="L205" s="752">
        <v>111</v>
      </c>
      <c r="M205" s="753">
        <v>15572.46</v>
      </c>
    </row>
    <row r="206" spans="1:13" ht="14.45" customHeight="1" x14ac:dyDescent="0.2">
      <c r="A206" s="747" t="s">
        <v>603</v>
      </c>
      <c r="B206" s="748" t="s">
        <v>2021</v>
      </c>
      <c r="C206" s="748" t="s">
        <v>2024</v>
      </c>
      <c r="D206" s="748" t="s">
        <v>1342</v>
      </c>
      <c r="E206" s="748" t="s">
        <v>1343</v>
      </c>
      <c r="F206" s="752">
        <v>21</v>
      </c>
      <c r="G206" s="752">
        <v>7020.1299999999992</v>
      </c>
      <c r="H206" s="766">
        <v>1</v>
      </c>
      <c r="I206" s="752"/>
      <c r="J206" s="752"/>
      <c r="K206" s="766">
        <v>0</v>
      </c>
      <c r="L206" s="752">
        <v>21</v>
      </c>
      <c r="M206" s="753">
        <v>7020.1299999999992</v>
      </c>
    </row>
    <row r="207" spans="1:13" ht="14.45" customHeight="1" x14ac:dyDescent="0.2">
      <c r="A207" s="747" t="s">
        <v>603</v>
      </c>
      <c r="B207" s="748" t="s">
        <v>1767</v>
      </c>
      <c r="C207" s="748" t="s">
        <v>1768</v>
      </c>
      <c r="D207" s="748" t="s">
        <v>894</v>
      </c>
      <c r="E207" s="748" t="s">
        <v>1769</v>
      </c>
      <c r="F207" s="752">
        <v>7</v>
      </c>
      <c r="G207" s="752">
        <v>321.95999999999998</v>
      </c>
      <c r="H207" s="766">
        <v>1</v>
      </c>
      <c r="I207" s="752"/>
      <c r="J207" s="752"/>
      <c r="K207" s="766">
        <v>0</v>
      </c>
      <c r="L207" s="752">
        <v>7</v>
      </c>
      <c r="M207" s="753">
        <v>321.95999999999998</v>
      </c>
    </row>
    <row r="208" spans="1:13" ht="14.45" customHeight="1" x14ac:dyDescent="0.2">
      <c r="A208" s="747" t="s">
        <v>603</v>
      </c>
      <c r="B208" s="748" t="s">
        <v>1767</v>
      </c>
      <c r="C208" s="748" t="s">
        <v>2025</v>
      </c>
      <c r="D208" s="748" t="s">
        <v>894</v>
      </c>
      <c r="E208" s="748" t="s">
        <v>2026</v>
      </c>
      <c r="F208" s="752"/>
      <c r="G208" s="752"/>
      <c r="H208" s="766">
        <v>0</v>
      </c>
      <c r="I208" s="752">
        <v>6</v>
      </c>
      <c r="J208" s="752">
        <v>132.44</v>
      </c>
      <c r="K208" s="766">
        <v>1</v>
      </c>
      <c r="L208" s="752">
        <v>6</v>
      </c>
      <c r="M208" s="753">
        <v>132.44</v>
      </c>
    </row>
    <row r="209" spans="1:13" ht="14.45" customHeight="1" x14ac:dyDescent="0.2">
      <c r="A209" s="747" t="s">
        <v>603</v>
      </c>
      <c r="B209" s="748" t="s">
        <v>1767</v>
      </c>
      <c r="C209" s="748" t="s">
        <v>1770</v>
      </c>
      <c r="D209" s="748" t="s">
        <v>894</v>
      </c>
      <c r="E209" s="748" t="s">
        <v>1769</v>
      </c>
      <c r="F209" s="752"/>
      <c r="G209" s="752"/>
      <c r="H209" s="766">
        <v>0</v>
      </c>
      <c r="I209" s="752">
        <v>3</v>
      </c>
      <c r="J209" s="752">
        <v>136.72999999999999</v>
      </c>
      <c r="K209" s="766">
        <v>1</v>
      </c>
      <c r="L209" s="752">
        <v>3</v>
      </c>
      <c r="M209" s="753">
        <v>136.72999999999999</v>
      </c>
    </row>
    <row r="210" spans="1:13" ht="14.45" customHeight="1" x14ac:dyDescent="0.2">
      <c r="A210" s="747" t="s">
        <v>603</v>
      </c>
      <c r="B210" s="748" t="s">
        <v>2027</v>
      </c>
      <c r="C210" s="748" t="s">
        <v>2028</v>
      </c>
      <c r="D210" s="748" t="s">
        <v>1253</v>
      </c>
      <c r="E210" s="748" t="s">
        <v>1255</v>
      </c>
      <c r="F210" s="752"/>
      <c r="G210" s="752"/>
      <c r="H210" s="766">
        <v>0</v>
      </c>
      <c r="I210" s="752">
        <v>1</v>
      </c>
      <c r="J210" s="752">
        <v>5553.9</v>
      </c>
      <c r="K210" s="766">
        <v>1</v>
      </c>
      <c r="L210" s="752">
        <v>1</v>
      </c>
      <c r="M210" s="753">
        <v>5553.9</v>
      </c>
    </row>
    <row r="211" spans="1:13" ht="14.45" customHeight="1" x14ac:dyDescent="0.2">
      <c r="A211" s="747" t="s">
        <v>603</v>
      </c>
      <c r="B211" s="748" t="s">
        <v>2027</v>
      </c>
      <c r="C211" s="748" t="s">
        <v>2029</v>
      </c>
      <c r="D211" s="748" t="s">
        <v>1253</v>
      </c>
      <c r="E211" s="748" t="s">
        <v>1254</v>
      </c>
      <c r="F211" s="752"/>
      <c r="G211" s="752"/>
      <c r="H211" s="766">
        <v>0</v>
      </c>
      <c r="I211" s="752">
        <v>4</v>
      </c>
      <c r="J211" s="752">
        <v>17072.36</v>
      </c>
      <c r="K211" s="766">
        <v>1</v>
      </c>
      <c r="L211" s="752">
        <v>4</v>
      </c>
      <c r="M211" s="753">
        <v>17072.36</v>
      </c>
    </row>
    <row r="212" spans="1:13" ht="14.45" customHeight="1" x14ac:dyDescent="0.2">
      <c r="A212" s="747" t="s">
        <v>603</v>
      </c>
      <c r="B212" s="748" t="s">
        <v>2027</v>
      </c>
      <c r="C212" s="748" t="s">
        <v>2030</v>
      </c>
      <c r="D212" s="748" t="s">
        <v>1251</v>
      </c>
      <c r="E212" s="748" t="s">
        <v>2031</v>
      </c>
      <c r="F212" s="752">
        <v>7</v>
      </c>
      <c r="G212" s="752">
        <v>72868.02</v>
      </c>
      <c r="H212" s="766">
        <v>1</v>
      </c>
      <c r="I212" s="752"/>
      <c r="J212" s="752"/>
      <c r="K212" s="766">
        <v>0</v>
      </c>
      <c r="L212" s="752">
        <v>7</v>
      </c>
      <c r="M212" s="753">
        <v>72868.02</v>
      </c>
    </row>
    <row r="213" spans="1:13" ht="14.45" customHeight="1" x14ac:dyDescent="0.2">
      <c r="A213" s="747" t="s">
        <v>603</v>
      </c>
      <c r="B213" s="748" t="s">
        <v>2032</v>
      </c>
      <c r="C213" s="748" t="s">
        <v>2033</v>
      </c>
      <c r="D213" s="748" t="s">
        <v>1203</v>
      </c>
      <c r="E213" s="748" t="s">
        <v>1204</v>
      </c>
      <c r="F213" s="752">
        <v>1</v>
      </c>
      <c r="G213" s="752">
        <v>74.040000000000006</v>
      </c>
      <c r="H213" s="766">
        <v>1</v>
      </c>
      <c r="I213" s="752"/>
      <c r="J213" s="752"/>
      <c r="K213" s="766">
        <v>0</v>
      </c>
      <c r="L213" s="752">
        <v>1</v>
      </c>
      <c r="M213" s="753">
        <v>74.040000000000006</v>
      </c>
    </row>
    <row r="214" spans="1:13" ht="14.45" customHeight="1" x14ac:dyDescent="0.2">
      <c r="A214" s="747" t="s">
        <v>603</v>
      </c>
      <c r="B214" s="748" t="s">
        <v>2034</v>
      </c>
      <c r="C214" s="748" t="s">
        <v>2035</v>
      </c>
      <c r="D214" s="748" t="s">
        <v>2036</v>
      </c>
      <c r="E214" s="748" t="s">
        <v>2037</v>
      </c>
      <c r="F214" s="752"/>
      <c r="G214" s="752"/>
      <c r="H214" s="766">
        <v>0</v>
      </c>
      <c r="I214" s="752">
        <v>1</v>
      </c>
      <c r="J214" s="752">
        <v>105.05999999999996</v>
      </c>
      <c r="K214" s="766">
        <v>1</v>
      </c>
      <c r="L214" s="752">
        <v>1</v>
      </c>
      <c r="M214" s="753">
        <v>105.05999999999996</v>
      </c>
    </row>
    <row r="215" spans="1:13" ht="14.45" customHeight="1" x14ac:dyDescent="0.2">
      <c r="A215" s="747" t="s">
        <v>603</v>
      </c>
      <c r="B215" s="748" t="s">
        <v>1908</v>
      </c>
      <c r="C215" s="748" t="s">
        <v>2038</v>
      </c>
      <c r="D215" s="748" t="s">
        <v>2039</v>
      </c>
      <c r="E215" s="748" t="s">
        <v>2040</v>
      </c>
      <c r="F215" s="752"/>
      <c r="G215" s="752"/>
      <c r="H215" s="766">
        <v>0</v>
      </c>
      <c r="I215" s="752">
        <v>15</v>
      </c>
      <c r="J215" s="752">
        <v>1217.0999999999999</v>
      </c>
      <c r="K215" s="766">
        <v>1</v>
      </c>
      <c r="L215" s="752">
        <v>15</v>
      </c>
      <c r="M215" s="753">
        <v>1217.0999999999999</v>
      </c>
    </row>
    <row r="216" spans="1:13" ht="14.45" customHeight="1" x14ac:dyDescent="0.2">
      <c r="A216" s="747" t="s">
        <v>603</v>
      </c>
      <c r="B216" s="748" t="s">
        <v>2041</v>
      </c>
      <c r="C216" s="748" t="s">
        <v>2042</v>
      </c>
      <c r="D216" s="748" t="s">
        <v>1350</v>
      </c>
      <c r="E216" s="748" t="s">
        <v>1351</v>
      </c>
      <c r="F216" s="752">
        <v>4</v>
      </c>
      <c r="G216" s="752">
        <v>453.66</v>
      </c>
      <c r="H216" s="766">
        <v>1</v>
      </c>
      <c r="I216" s="752"/>
      <c r="J216" s="752"/>
      <c r="K216" s="766">
        <v>0</v>
      </c>
      <c r="L216" s="752">
        <v>4</v>
      </c>
      <c r="M216" s="753">
        <v>453.66</v>
      </c>
    </row>
    <row r="217" spans="1:13" ht="14.45" customHeight="1" x14ac:dyDescent="0.2">
      <c r="A217" s="747" t="s">
        <v>603</v>
      </c>
      <c r="B217" s="748" t="s">
        <v>2043</v>
      </c>
      <c r="C217" s="748" t="s">
        <v>2044</v>
      </c>
      <c r="D217" s="748" t="s">
        <v>1486</v>
      </c>
      <c r="E217" s="748" t="s">
        <v>1277</v>
      </c>
      <c r="F217" s="752">
        <v>4</v>
      </c>
      <c r="G217" s="752">
        <v>646.96</v>
      </c>
      <c r="H217" s="766">
        <v>1</v>
      </c>
      <c r="I217" s="752"/>
      <c r="J217" s="752"/>
      <c r="K217" s="766">
        <v>0</v>
      </c>
      <c r="L217" s="752">
        <v>4</v>
      </c>
      <c r="M217" s="753">
        <v>646.96</v>
      </c>
    </row>
    <row r="218" spans="1:13" ht="14.45" customHeight="1" x14ac:dyDescent="0.2">
      <c r="A218" s="747" t="s">
        <v>603</v>
      </c>
      <c r="B218" s="748" t="s">
        <v>2043</v>
      </c>
      <c r="C218" s="748" t="s">
        <v>2045</v>
      </c>
      <c r="D218" s="748" t="s">
        <v>1487</v>
      </c>
      <c r="E218" s="748" t="s">
        <v>1277</v>
      </c>
      <c r="F218" s="752">
        <v>14</v>
      </c>
      <c r="G218" s="752">
        <v>2263.9399999999996</v>
      </c>
      <c r="H218" s="766">
        <v>1</v>
      </c>
      <c r="I218" s="752"/>
      <c r="J218" s="752"/>
      <c r="K218" s="766">
        <v>0</v>
      </c>
      <c r="L218" s="752">
        <v>14</v>
      </c>
      <c r="M218" s="753">
        <v>2263.9399999999996</v>
      </c>
    </row>
    <row r="219" spans="1:13" ht="14.45" customHeight="1" x14ac:dyDescent="0.2">
      <c r="A219" s="747" t="s">
        <v>603</v>
      </c>
      <c r="B219" s="748" t="s">
        <v>2043</v>
      </c>
      <c r="C219" s="748" t="s">
        <v>2046</v>
      </c>
      <c r="D219" s="748" t="s">
        <v>1276</v>
      </c>
      <c r="E219" s="748" t="s">
        <v>1277</v>
      </c>
      <c r="F219" s="752">
        <v>15</v>
      </c>
      <c r="G219" s="752">
        <v>2425.3000000000002</v>
      </c>
      <c r="H219" s="766">
        <v>1</v>
      </c>
      <c r="I219" s="752"/>
      <c r="J219" s="752"/>
      <c r="K219" s="766">
        <v>0</v>
      </c>
      <c r="L219" s="752">
        <v>15</v>
      </c>
      <c r="M219" s="753">
        <v>2425.3000000000002</v>
      </c>
    </row>
    <row r="220" spans="1:13" ht="14.45" customHeight="1" x14ac:dyDescent="0.2">
      <c r="A220" s="747" t="s">
        <v>603</v>
      </c>
      <c r="B220" s="748" t="s">
        <v>2043</v>
      </c>
      <c r="C220" s="748" t="s">
        <v>2047</v>
      </c>
      <c r="D220" s="748" t="s">
        <v>1278</v>
      </c>
      <c r="E220" s="748" t="s">
        <v>1277</v>
      </c>
      <c r="F220" s="752">
        <v>22</v>
      </c>
      <c r="G220" s="752">
        <v>3557.04</v>
      </c>
      <c r="H220" s="766">
        <v>1</v>
      </c>
      <c r="I220" s="752"/>
      <c r="J220" s="752"/>
      <c r="K220" s="766">
        <v>0</v>
      </c>
      <c r="L220" s="752">
        <v>22</v>
      </c>
      <c r="M220" s="753">
        <v>3557.04</v>
      </c>
    </row>
    <row r="221" spans="1:13" ht="14.45" customHeight="1" x14ac:dyDescent="0.2">
      <c r="A221" s="747" t="s">
        <v>603</v>
      </c>
      <c r="B221" s="748" t="s">
        <v>2043</v>
      </c>
      <c r="C221" s="748" t="s">
        <v>2048</v>
      </c>
      <c r="D221" s="748" t="s">
        <v>1495</v>
      </c>
      <c r="E221" s="748" t="s">
        <v>2049</v>
      </c>
      <c r="F221" s="752"/>
      <c r="G221" s="752"/>
      <c r="H221" s="766">
        <v>0</v>
      </c>
      <c r="I221" s="752">
        <v>1</v>
      </c>
      <c r="J221" s="752">
        <v>166.88</v>
      </c>
      <c r="K221" s="766">
        <v>1</v>
      </c>
      <c r="L221" s="752">
        <v>1</v>
      </c>
      <c r="M221" s="753">
        <v>166.88</v>
      </c>
    </row>
    <row r="222" spans="1:13" ht="14.45" customHeight="1" x14ac:dyDescent="0.2">
      <c r="A222" s="747" t="s">
        <v>603</v>
      </c>
      <c r="B222" s="748" t="s">
        <v>2043</v>
      </c>
      <c r="C222" s="748" t="s">
        <v>2050</v>
      </c>
      <c r="D222" s="748" t="s">
        <v>1483</v>
      </c>
      <c r="E222" s="748" t="s">
        <v>1484</v>
      </c>
      <c r="F222" s="752"/>
      <c r="G222" s="752"/>
      <c r="H222" s="766">
        <v>0</v>
      </c>
      <c r="I222" s="752">
        <v>2</v>
      </c>
      <c r="J222" s="752">
        <v>81.840000000000018</v>
      </c>
      <c r="K222" s="766">
        <v>1</v>
      </c>
      <c r="L222" s="752">
        <v>2</v>
      </c>
      <c r="M222" s="753">
        <v>81.840000000000018</v>
      </c>
    </row>
    <row r="223" spans="1:13" ht="14.45" customHeight="1" thickBot="1" x14ac:dyDescent="0.25">
      <c r="A223" s="754" t="s">
        <v>603</v>
      </c>
      <c r="B223" s="755" t="s">
        <v>2043</v>
      </c>
      <c r="C223" s="755" t="s">
        <v>2051</v>
      </c>
      <c r="D223" s="755" t="s">
        <v>1485</v>
      </c>
      <c r="E223" s="755" t="s">
        <v>1484</v>
      </c>
      <c r="F223" s="759"/>
      <c r="G223" s="759"/>
      <c r="H223" s="767">
        <v>0</v>
      </c>
      <c r="I223" s="759">
        <v>2</v>
      </c>
      <c r="J223" s="759">
        <v>81.839999999999989</v>
      </c>
      <c r="K223" s="767">
        <v>1</v>
      </c>
      <c r="L223" s="759">
        <v>2</v>
      </c>
      <c r="M223" s="760">
        <v>81.839999999999989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987480D-9948-4E3A-935C-C002B2D62F4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3634</v>
      </c>
      <c r="C3" s="396">
        <f>SUM(C6:C1048576)</f>
        <v>1255</v>
      </c>
      <c r="D3" s="396">
        <f>SUM(D6:D1048576)</f>
        <v>1847</v>
      </c>
      <c r="E3" s="397">
        <f>SUM(E6:E1048576)</f>
        <v>0</v>
      </c>
      <c r="F3" s="394">
        <f>IF(SUM($B3:$E3)=0,"",B3/SUM($B3:$E3))</f>
        <v>0.53948931116389554</v>
      </c>
      <c r="G3" s="392">
        <f t="shared" ref="G3:I3" si="0">IF(SUM($B3:$E3)=0,"",C3/SUM($B3:$E3))</f>
        <v>0.18631235154394299</v>
      </c>
      <c r="H3" s="392">
        <f t="shared" si="0"/>
        <v>0.27419833729216153</v>
      </c>
      <c r="I3" s="393">
        <f t="shared" si="0"/>
        <v>0</v>
      </c>
      <c r="J3" s="396">
        <f>SUM(J6:J1048576)</f>
        <v>500</v>
      </c>
      <c r="K3" s="396">
        <f>SUM(K6:K1048576)</f>
        <v>565</v>
      </c>
      <c r="L3" s="396">
        <f>SUM(L6:L1048576)</f>
        <v>1847</v>
      </c>
      <c r="M3" s="397">
        <f>SUM(M6:M1048576)</f>
        <v>0</v>
      </c>
      <c r="N3" s="394">
        <f>IF(SUM($J3:$M3)=0,"",J3/SUM($J3:$M3))</f>
        <v>0.1717032967032967</v>
      </c>
      <c r="O3" s="392">
        <f t="shared" ref="O3:Q3" si="1">IF(SUM($J3:$M3)=0,"",K3/SUM($J3:$M3))</f>
        <v>0.19402472527472528</v>
      </c>
      <c r="P3" s="392">
        <f t="shared" si="1"/>
        <v>0.63427197802197799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2053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1573</v>
      </c>
      <c r="B7" s="798">
        <v>666</v>
      </c>
      <c r="C7" s="752">
        <v>364</v>
      </c>
      <c r="D7" s="752">
        <v>745</v>
      </c>
      <c r="E7" s="753"/>
      <c r="F7" s="795">
        <v>0.37521126760563378</v>
      </c>
      <c r="G7" s="766">
        <v>0.20507042253521127</v>
      </c>
      <c r="H7" s="766">
        <v>0.41971830985915493</v>
      </c>
      <c r="I7" s="801">
        <v>0</v>
      </c>
      <c r="J7" s="798">
        <v>98</v>
      </c>
      <c r="K7" s="752">
        <v>177</v>
      </c>
      <c r="L7" s="752">
        <v>745</v>
      </c>
      <c r="M7" s="753"/>
      <c r="N7" s="795">
        <v>9.6078431372549025E-2</v>
      </c>
      <c r="O7" s="766">
        <v>0.17352941176470588</v>
      </c>
      <c r="P7" s="766">
        <v>0.73039215686274506</v>
      </c>
      <c r="Q7" s="789">
        <v>0</v>
      </c>
    </row>
    <row r="8" spans="1:17" ht="14.45" customHeight="1" x14ac:dyDescent="0.2">
      <c r="A8" s="792" t="s">
        <v>1572</v>
      </c>
      <c r="B8" s="798">
        <v>439</v>
      </c>
      <c r="C8" s="752">
        <v>386</v>
      </c>
      <c r="D8" s="752">
        <v>532</v>
      </c>
      <c r="E8" s="753"/>
      <c r="F8" s="795">
        <v>0.32350773765659541</v>
      </c>
      <c r="G8" s="766">
        <v>0.28445099484156228</v>
      </c>
      <c r="H8" s="766">
        <v>0.39204126750184232</v>
      </c>
      <c r="I8" s="801">
        <v>0</v>
      </c>
      <c r="J8" s="798">
        <v>86</v>
      </c>
      <c r="K8" s="752">
        <v>169</v>
      </c>
      <c r="L8" s="752">
        <v>532</v>
      </c>
      <c r="M8" s="753"/>
      <c r="N8" s="795">
        <v>0.10927573062261753</v>
      </c>
      <c r="O8" s="766">
        <v>0.21473951715374842</v>
      </c>
      <c r="P8" s="766">
        <v>0.67598475222363408</v>
      </c>
      <c r="Q8" s="789">
        <v>0</v>
      </c>
    </row>
    <row r="9" spans="1:17" ht="14.45" customHeight="1" x14ac:dyDescent="0.2">
      <c r="A9" s="792" t="s">
        <v>1574</v>
      </c>
      <c r="B9" s="798">
        <v>57</v>
      </c>
      <c r="C9" s="752">
        <v>6</v>
      </c>
      <c r="D9" s="752"/>
      <c r="E9" s="753"/>
      <c r="F9" s="795">
        <v>0.90476190476190477</v>
      </c>
      <c r="G9" s="766">
        <v>9.5238095238095233E-2</v>
      </c>
      <c r="H9" s="766">
        <v>0</v>
      </c>
      <c r="I9" s="801">
        <v>0</v>
      </c>
      <c r="J9" s="798">
        <v>14</v>
      </c>
      <c r="K9" s="752">
        <v>5</v>
      </c>
      <c r="L9" s="752"/>
      <c r="M9" s="753"/>
      <c r="N9" s="795">
        <v>0.73684210526315785</v>
      </c>
      <c r="O9" s="766">
        <v>0.26315789473684209</v>
      </c>
      <c r="P9" s="766">
        <v>0</v>
      </c>
      <c r="Q9" s="789">
        <v>0</v>
      </c>
    </row>
    <row r="10" spans="1:17" ht="14.45" customHeight="1" x14ac:dyDescent="0.2">
      <c r="A10" s="792" t="s">
        <v>2054</v>
      </c>
      <c r="B10" s="798">
        <v>1284</v>
      </c>
      <c r="C10" s="752">
        <v>487</v>
      </c>
      <c r="D10" s="752">
        <v>570</v>
      </c>
      <c r="E10" s="753"/>
      <c r="F10" s="795">
        <v>0.54848355403673643</v>
      </c>
      <c r="G10" s="766">
        <v>0.20803075608714225</v>
      </c>
      <c r="H10" s="766">
        <v>0.24348568987612132</v>
      </c>
      <c r="I10" s="801">
        <v>0</v>
      </c>
      <c r="J10" s="798">
        <v>146</v>
      </c>
      <c r="K10" s="752">
        <v>206</v>
      </c>
      <c r="L10" s="752">
        <v>570</v>
      </c>
      <c r="M10" s="753"/>
      <c r="N10" s="795">
        <v>0.15835140997830802</v>
      </c>
      <c r="O10" s="766">
        <v>0.22342733188720174</v>
      </c>
      <c r="P10" s="766">
        <v>0.61822125813449025</v>
      </c>
      <c r="Q10" s="789">
        <v>0</v>
      </c>
    </row>
    <row r="11" spans="1:17" ht="14.45" customHeight="1" thickBot="1" x14ac:dyDescent="0.25">
      <c r="A11" s="793" t="s">
        <v>2055</v>
      </c>
      <c r="B11" s="799">
        <v>1188</v>
      </c>
      <c r="C11" s="759">
        <v>12</v>
      </c>
      <c r="D11" s="759"/>
      <c r="E11" s="760"/>
      <c r="F11" s="796">
        <v>0.99</v>
      </c>
      <c r="G11" s="767">
        <v>0.01</v>
      </c>
      <c r="H11" s="767">
        <v>0</v>
      </c>
      <c r="I11" s="802">
        <v>0</v>
      </c>
      <c r="J11" s="799">
        <v>156</v>
      </c>
      <c r="K11" s="759">
        <v>8</v>
      </c>
      <c r="L11" s="759"/>
      <c r="M11" s="760"/>
      <c r="N11" s="796">
        <v>0.95121951219512191</v>
      </c>
      <c r="O11" s="767">
        <v>4.878048780487805E-2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96740A6-23A4-480B-9B01-AF66D71D325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6</v>
      </c>
      <c r="B5" s="730" t="s">
        <v>2056</v>
      </c>
      <c r="C5" s="733">
        <v>914358.39000000013</v>
      </c>
      <c r="D5" s="733">
        <v>922</v>
      </c>
      <c r="E5" s="733">
        <v>788084.67000000016</v>
      </c>
      <c r="F5" s="803">
        <v>0.86189909626136862</v>
      </c>
      <c r="G5" s="733">
        <v>735</v>
      </c>
      <c r="H5" s="803">
        <v>0.79718004338394799</v>
      </c>
      <c r="I5" s="733">
        <v>126273.72000000004</v>
      </c>
      <c r="J5" s="803">
        <v>0.13810090373863143</v>
      </c>
      <c r="K5" s="733">
        <v>187</v>
      </c>
      <c r="L5" s="803">
        <v>0.20281995661605207</v>
      </c>
      <c r="M5" s="733" t="s">
        <v>73</v>
      </c>
      <c r="N5" s="270"/>
    </row>
    <row r="6" spans="1:14" ht="14.45" customHeight="1" x14ac:dyDescent="0.2">
      <c r="A6" s="729">
        <v>6</v>
      </c>
      <c r="B6" s="730" t="s">
        <v>2057</v>
      </c>
      <c r="C6" s="733">
        <v>58501.250000000015</v>
      </c>
      <c r="D6" s="733">
        <v>246</v>
      </c>
      <c r="E6" s="733">
        <v>33203.000000000007</v>
      </c>
      <c r="F6" s="803">
        <v>0.5675605222110639</v>
      </c>
      <c r="G6" s="733">
        <v>123</v>
      </c>
      <c r="H6" s="803">
        <v>0.5</v>
      </c>
      <c r="I6" s="733">
        <v>25298.250000000011</v>
      </c>
      <c r="J6" s="803">
        <v>0.43243947778893621</v>
      </c>
      <c r="K6" s="733">
        <v>123</v>
      </c>
      <c r="L6" s="803">
        <v>0.5</v>
      </c>
      <c r="M6" s="733" t="s">
        <v>1</v>
      </c>
      <c r="N6" s="270"/>
    </row>
    <row r="7" spans="1:14" ht="14.45" customHeight="1" x14ac:dyDescent="0.2">
      <c r="A7" s="729">
        <v>6</v>
      </c>
      <c r="B7" s="730" t="s">
        <v>2058</v>
      </c>
      <c r="C7" s="733">
        <v>0</v>
      </c>
      <c r="D7" s="733">
        <v>1</v>
      </c>
      <c r="E7" s="733">
        <v>0</v>
      </c>
      <c r="F7" s="803" t="s">
        <v>580</v>
      </c>
      <c r="G7" s="733">
        <v>1</v>
      </c>
      <c r="H7" s="803">
        <v>1</v>
      </c>
      <c r="I7" s="733" t="s">
        <v>580</v>
      </c>
      <c r="J7" s="803" t="s">
        <v>580</v>
      </c>
      <c r="K7" s="733" t="s">
        <v>580</v>
      </c>
      <c r="L7" s="803">
        <v>0</v>
      </c>
      <c r="M7" s="733" t="s">
        <v>1</v>
      </c>
      <c r="N7" s="270"/>
    </row>
    <row r="8" spans="1:14" ht="14.45" customHeight="1" x14ac:dyDescent="0.2">
      <c r="A8" s="729">
        <v>6</v>
      </c>
      <c r="B8" s="730" t="s">
        <v>2059</v>
      </c>
      <c r="C8" s="733">
        <v>855857.14000000013</v>
      </c>
      <c r="D8" s="733">
        <v>675</v>
      </c>
      <c r="E8" s="733">
        <v>754881.67000000016</v>
      </c>
      <c r="F8" s="803">
        <v>0.88201831207484005</v>
      </c>
      <c r="G8" s="733">
        <v>611</v>
      </c>
      <c r="H8" s="803">
        <v>0.9051851851851852</v>
      </c>
      <c r="I8" s="733">
        <v>100975.47000000003</v>
      </c>
      <c r="J8" s="803">
        <v>0.11798168792516005</v>
      </c>
      <c r="K8" s="733">
        <v>64</v>
      </c>
      <c r="L8" s="803">
        <v>9.481481481481481E-2</v>
      </c>
      <c r="M8" s="733" t="s">
        <v>1</v>
      </c>
      <c r="N8" s="270"/>
    </row>
    <row r="9" spans="1:14" ht="14.45" customHeight="1" x14ac:dyDescent="0.2">
      <c r="A9" s="729" t="s">
        <v>2060</v>
      </c>
      <c r="B9" s="730" t="s">
        <v>3</v>
      </c>
      <c r="C9" s="733">
        <v>914358.39000000013</v>
      </c>
      <c r="D9" s="733">
        <v>922</v>
      </c>
      <c r="E9" s="733">
        <v>788084.67000000016</v>
      </c>
      <c r="F9" s="803">
        <v>0.86189909626136862</v>
      </c>
      <c r="G9" s="733">
        <v>735</v>
      </c>
      <c r="H9" s="803">
        <v>0.79718004338394799</v>
      </c>
      <c r="I9" s="733">
        <v>126273.72000000004</v>
      </c>
      <c r="J9" s="803">
        <v>0.13810090373863143</v>
      </c>
      <c r="K9" s="733">
        <v>187</v>
      </c>
      <c r="L9" s="803">
        <v>0.20281995661605207</v>
      </c>
      <c r="M9" s="733" t="s">
        <v>591</v>
      </c>
      <c r="N9" s="270"/>
    </row>
    <row r="11" spans="1:14" ht="14.45" customHeight="1" x14ac:dyDescent="0.2">
      <c r="A11" s="729">
        <v>6</v>
      </c>
      <c r="B11" s="730" t="s">
        <v>2056</v>
      </c>
      <c r="C11" s="733" t="s">
        <v>580</v>
      </c>
      <c r="D11" s="733" t="s">
        <v>580</v>
      </c>
      <c r="E11" s="733" t="s">
        <v>580</v>
      </c>
      <c r="F11" s="803" t="s">
        <v>580</v>
      </c>
      <c r="G11" s="733" t="s">
        <v>580</v>
      </c>
      <c r="H11" s="803" t="s">
        <v>580</v>
      </c>
      <c r="I11" s="733" t="s">
        <v>580</v>
      </c>
      <c r="J11" s="803" t="s">
        <v>580</v>
      </c>
      <c r="K11" s="733" t="s">
        <v>580</v>
      </c>
      <c r="L11" s="803" t="s">
        <v>580</v>
      </c>
      <c r="M11" s="733" t="s">
        <v>73</v>
      </c>
      <c r="N11" s="270"/>
    </row>
    <row r="12" spans="1:14" ht="14.45" customHeight="1" x14ac:dyDescent="0.2">
      <c r="A12" s="729" t="s">
        <v>2061</v>
      </c>
      <c r="B12" s="730" t="s">
        <v>2057</v>
      </c>
      <c r="C12" s="733">
        <v>1227.22</v>
      </c>
      <c r="D12" s="733">
        <v>2</v>
      </c>
      <c r="E12" s="733">
        <v>1227.22</v>
      </c>
      <c r="F12" s="803">
        <v>1</v>
      </c>
      <c r="G12" s="733">
        <v>2</v>
      </c>
      <c r="H12" s="803">
        <v>1</v>
      </c>
      <c r="I12" s="733" t="s">
        <v>580</v>
      </c>
      <c r="J12" s="803">
        <v>0</v>
      </c>
      <c r="K12" s="733" t="s">
        <v>580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2061</v>
      </c>
      <c r="B13" s="730" t="s">
        <v>2059</v>
      </c>
      <c r="C13" s="733">
        <v>4572.1100000000006</v>
      </c>
      <c r="D13" s="733">
        <v>4</v>
      </c>
      <c r="E13" s="733">
        <v>4572.1100000000006</v>
      </c>
      <c r="F13" s="803">
        <v>1</v>
      </c>
      <c r="G13" s="733">
        <v>4</v>
      </c>
      <c r="H13" s="803">
        <v>1</v>
      </c>
      <c r="I13" s="733" t="s">
        <v>580</v>
      </c>
      <c r="J13" s="803">
        <v>0</v>
      </c>
      <c r="K13" s="733" t="s">
        <v>580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2061</v>
      </c>
      <c r="B14" s="730" t="s">
        <v>2062</v>
      </c>
      <c r="C14" s="733">
        <v>5799.3300000000008</v>
      </c>
      <c r="D14" s="733">
        <v>6</v>
      </c>
      <c r="E14" s="733">
        <v>5799.3300000000008</v>
      </c>
      <c r="F14" s="803">
        <v>1</v>
      </c>
      <c r="G14" s="733">
        <v>6</v>
      </c>
      <c r="H14" s="803">
        <v>1</v>
      </c>
      <c r="I14" s="733" t="s">
        <v>580</v>
      </c>
      <c r="J14" s="803">
        <v>0</v>
      </c>
      <c r="K14" s="733" t="s">
        <v>580</v>
      </c>
      <c r="L14" s="803">
        <v>0</v>
      </c>
      <c r="M14" s="733" t="s">
        <v>595</v>
      </c>
      <c r="N14" s="270"/>
    </row>
    <row r="15" spans="1:14" ht="14.45" customHeight="1" x14ac:dyDescent="0.2">
      <c r="A15" s="729" t="s">
        <v>580</v>
      </c>
      <c r="B15" s="730" t="s">
        <v>580</v>
      </c>
      <c r="C15" s="733" t="s">
        <v>580</v>
      </c>
      <c r="D15" s="733" t="s">
        <v>580</v>
      </c>
      <c r="E15" s="733" t="s">
        <v>580</v>
      </c>
      <c r="F15" s="803" t="s">
        <v>580</v>
      </c>
      <c r="G15" s="733" t="s">
        <v>580</v>
      </c>
      <c r="H15" s="803" t="s">
        <v>580</v>
      </c>
      <c r="I15" s="733" t="s">
        <v>580</v>
      </c>
      <c r="J15" s="803" t="s">
        <v>580</v>
      </c>
      <c r="K15" s="733" t="s">
        <v>580</v>
      </c>
      <c r="L15" s="803" t="s">
        <v>580</v>
      </c>
      <c r="M15" s="733" t="s">
        <v>596</v>
      </c>
      <c r="N15" s="270"/>
    </row>
    <row r="16" spans="1:14" ht="14.45" customHeight="1" x14ac:dyDescent="0.2">
      <c r="A16" s="729" t="s">
        <v>2063</v>
      </c>
      <c r="B16" s="730" t="s">
        <v>2057</v>
      </c>
      <c r="C16" s="733">
        <v>56640.440000000024</v>
      </c>
      <c r="D16" s="733">
        <v>243</v>
      </c>
      <c r="E16" s="733">
        <v>31342.190000000013</v>
      </c>
      <c r="F16" s="803">
        <v>0.55335357564312704</v>
      </c>
      <c r="G16" s="733">
        <v>120</v>
      </c>
      <c r="H16" s="803">
        <v>0.49382716049382713</v>
      </c>
      <c r="I16" s="733">
        <v>25298.250000000011</v>
      </c>
      <c r="J16" s="803">
        <v>0.44664642435687296</v>
      </c>
      <c r="K16" s="733">
        <v>123</v>
      </c>
      <c r="L16" s="803">
        <v>0.50617283950617287</v>
      </c>
      <c r="M16" s="733" t="s">
        <v>1</v>
      </c>
      <c r="N16" s="270"/>
    </row>
    <row r="17" spans="1:14" ht="14.45" customHeight="1" x14ac:dyDescent="0.2">
      <c r="A17" s="729" t="s">
        <v>2063</v>
      </c>
      <c r="B17" s="730" t="s">
        <v>2058</v>
      </c>
      <c r="C17" s="733">
        <v>0</v>
      </c>
      <c r="D17" s="733">
        <v>1</v>
      </c>
      <c r="E17" s="733">
        <v>0</v>
      </c>
      <c r="F17" s="803" t="s">
        <v>580</v>
      </c>
      <c r="G17" s="733">
        <v>1</v>
      </c>
      <c r="H17" s="803">
        <v>1</v>
      </c>
      <c r="I17" s="733" t="s">
        <v>580</v>
      </c>
      <c r="J17" s="803" t="s">
        <v>580</v>
      </c>
      <c r="K17" s="733" t="s">
        <v>580</v>
      </c>
      <c r="L17" s="803">
        <v>0</v>
      </c>
      <c r="M17" s="733" t="s">
        <v>1</v>
      </c>
      <c r="N17" s="270"/>
    </row>
    <row r="18" spans="1:14" ht="14.45" customHeight="1" x14ac:dyDescent="0.2">
      <c r="A18" s="729" t="s">
        <v>2063</v>
      </c>
      <c r="B18" s="730" t="s">
        <v>2059</v>
      </c>
      <c r="C18" s="733">
        <v>851285.03000000026</v>
      </c>
      <c r="D18" s="733">
        <v>671</v>
      </c>
      <c r="E18" s="733">
        <v>750309.56000000017</v>
      </c>
      <c r="F18" s="803">
        <v>0.88138465209472783</v>
      </c>
      <c r="G18" s="733">
        <v>607</v>
      </c>
      <c r="H18" s="803">
        <v>0.90461997019374063</v>
      </c>
      <c r="I18" s="733">
        <v>100975.47000000003</v>
      </c>
      <c r="J18" s="803">
        <v>0.1186153479052721</v>
      </c>
      <c r="K18" s="733">
        <v>64</v>
      </c>
      <c r="L18" s="803">
        <v>9.5380029806259314E-2</v>
      </c>
      <c r="M18" s="733" t="s">
        <v>1</v>
      </c>
      <c r="N18" s="270"/>
    </row>
    <row r="19" spans="1:14" ht="14.45" customHeight="1" x14ac:dyDescent="0.2">
      <c r="A19" s="729" t="s">
        <v>2063</v>
      </c>
      <c r="B19" s="730" t="s">
        <v>2064</v>
      </c>
      <c r="C19" s="733">
        <v>907925.47000000032</v>
      </c>
      <c r="D19" s="733">
        <v>915</v>
      </c>
      <c r="E19" s="733">
        <v>781651.75000000023</v>
      </c>
      <c r="F19" s="803">
        <v>0.86092061058712221</v>
      </c>
      <c r="G19" s="733">
        <v>728</v>
      </c>
      <c r="H19" s="803">
        <v>0.7956284153005464</v>
      </c>
      <c r="I19" s="733">
        <v>126273.72000000004</v>
      </c>
      <c r="J19" s="803">
        <v>0.1390793894128777</v>
      </c>
      <c r="K19" s="733">
        <v>187</v>
      </c>
      <c r="L19" s="803">
        <v>0.20437158469945355</v>
      </c>
      <c r="M19" s="733" t="s">
        <v>595</v>
      </c>
      <c r="N19" s="270"/>
    </row>
    <row r="20" spans="1:14" ht="14.45" customHeight="1" x14ac:dyDescent="0.2">
      <c r="A20" s="729" t="s">
        <v>580</v>
      </c>
      <c r="B20" s="730" t="s">
        <v>580</v>
      </c>
      <c r="C20" s="733" t="s">
        <v>580</v>
      </c>
      <c r="D20" s="733" t="s">
        <v>580</v>
      </c>
      <c r="E20" s="733" t="s">
        <v>580</v>
      </c>
      <c r="F20" s="803" t="s">
        <v>580</v>
      </c>
      <c r="G20" s="733" t="s">
        <v>580</v>
      </c>
      <c r="H20" s="803" t="s">
        <v>580</v>
      </c>
      <c r="I20" s="733" t="s">
        <v>580</v>
      </c>
      <c r="J20" s="803" t="s">
        <v>580</v>
      </c>
      <c r="K20" s="733" t="s">
        <v>580</v>
      </c>
      <c r="L20" s="803" t="s">
        <v>580</v>
      </c>
      <c r="M20" s="733" t="s">
        <v>596</v>
      </c>
      <c r="N20" s="270"/>
    </row>
    <row r="21" spans="1:14" ht="14.45" customHeight="1" x14ac:dyDescent="0.2">
      <c r="A21" s="729" t="s">
        <v>2065</v>
      </c>
      <c r="B21" s="730" t="s">
        <v>2057</v>
      </c>
      <c r="C21" s="733">
        <v>633.59</v>
      </c>
      <c r="D21" s="733">
        <v>1</v>
      </c>
      <c r="E21" s="733">
        <v>633.59</v>
      </c>
      <c r="F21" s="803">
        <v>1</v>
      </c>
      <c r="G21" s="733">
        <v>1</v>
      </c>
      <c r="H21" s="803">
        <v>1</v>
      </c>
      <c r="I21" s="733" t="s">
        <v>580</v>
      </c>
      <c r="J21" s="803">
        <v>0</v>
      </c>
      <c r="K21" s="733" t="s">
        <v>580</v>
      </c>
      <c r="L21" s="803">
        <v>0</v>
      </c>
      <c r="M21" s="733" t="s">
        <v>1</v>
      </c>
      <c r="N21" s="270"/>
    </row>
    <row r="22" spans="1:14" ht="14.45" customHeight="1" x14ac:dyDescent="0.2">
      <c r="A22" s="729" t="s">
        <v>2065</v>
      </c>
      <c r="B22" s="730" t="s">
        <v>2066</v>
      </c>
      <c r="C22" s="733">
        <v>633.59</v>
      </c>
      <c r="D22" s="733">
        <v>1</v>
      </c>
      <c r="E22" s="733">
        <v>633.59</v>
      </c>
      <c r="F22" s="803">
        <v>1</v>
      </c>
      <c r="G22" s="733">
        <v>1</v>
      </c>
      <c r="H22" s="803">
        <v>1</v>
      </c>
      <c r="I22" s="733" t="s">
        <v>580</v>
      </c>
      <c r="J22" s="803">
        <v>0</v>
      </c>
      <c r="K22" s="733" t="s">
        <v>580</v>
      </c>
      <c r="L22" s="803">
        <v>0</v>
      </c>
      <c r="M22" s="733" t="s">
        <v>595</v>
      </c>
      <c r="N22" s="270"/>
    </row>
    <row r="23" spans="1:14" ht="14.45" customHeight="1" x14ac:dyDescent="0.2">
      <c r="A23" s="729" t="s">
        <v>580</v>
      </c>
      <c r="B23" s="730" t="s">
        <v>580</v>
      </c>
      <c r="C23" s="733" t="s">
        <v>580</v>
      </c>
      <c r="D23" s="733" t="s">
        <v>580</v>
      </c>
      <c r="E23" s="733" t="s">
        <v>580</v>
      </c>
      <c r="F23" s="803" t="s">
        <v>580</v>
      </c>
      <c r="G23" s="733" t="s">
        <v>580</v>
      </c>
      <c r="H23" s="803" t="s">
        <v>580</v>
      </c>
      <c r="I23" s="733" t="s">
        <v>580</v>
      </c>
      <c r="J23" s="803" t="s">
        <v>580</v>
      </c>
      <c r="K23" s="733" t="s">
        <v>580</v>
      </c>
      <c r="L23" s="803" t="s">
        <v>580</v>
      </c>
      <c r="M23" s="733" t="s">
        <v>596</v>
      </c>
      <c r="N23" s="270"/>
    </row>
    <row r="24" spans="1:14" ht="14.45" customHeight="1" x14ac:dyDescent="0.2">
      <c r="A24" s="729" t="s">
        <v>2060</v>
      </c>
      <c r="B24" s="730" t="s">
        <v>2067</v>
      </c>
      <c r="C24" s="733">
        <v>914358.39000000025</v>
      </c>
      <c r="D24" s="733">
        <v>922</v>
      </c>
      <c r="E24" s="733">
        <v>788084.67000000016</v>
      </c>
      <c r="F24" s="803">
        <v>0.86189909626136851</v>
      </c>
      <c r="G24" s="733">
        <v>735</v>
      </c>
      <c r="H24" s="803">
        <v>0.79718004338394799</v>
      </c>
      <c r="I24" s="733">
        <v>126273.72000000004</v>
      </c>
      <c r="J24" s="803">
        <v>0.13810090373863143</v>
      </c>
      <c r="K24" s="733">
        <v>187</v>
      </c>
      <c r="L24" s="803">
        <v>0.20281995661605207</v>
      </c>
      <c r="M24" s="733" t="s">
        <v>591</v>
      </c>
      <c r="N24" s="270"/>
    </row>
    <row r="25" spans="1:14" ht="14.45" customHeight="1" x14ac:dyDescent="0.2">
      <c r="A25" s="804" t="s">
        <v>301</v>
      </c>
    </row>
    <row r="26" spans="1:14" ht="14.45" customHeight="1" x14ac:dyDescent="0.2">
      <c r="A26" s="805" t="s">
        <v>2068</v>
      </c>
    </row>
    <row r="27" spans="1:14" ht="14.45" customHeight="1" x14ac:dyDescent="0.2">
      <c r="A27" s="804" t="s">
        <v>2069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6D192C6E-75F7-416D-A246-09DA16D1E7A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2070</v>
      </c>
      <c r="B5" s="797">
        <v>1100.21</v>
      </c>
      <c r="C5" s="741">
        <v>1</v>
      </c>
      <c r="D5" s="810">
        <v>3</v>
      </c>
      <c r="E5" s="813" t="s">
        <v>2070</v>
      </c>
      <c r="F5" s="797">
        <v>1100.21</v>
      </c>
      <c r="G5" s="765">
        <v>1</v>
      </c>
      <c r="H5" s="745">
        <v>3</v>
      </c>
      <c r="I5" s="788">
        <v>1</v>
      </c>
      <c r="J5" s="816"/>
      <c r="K5" s="765">
        <v>0</v>
      </c>
      <c r="L5" s="745"/>
      <c r="M5" s="788">
        <v>0</v>
      </c>
    </row>
    <row r="6" spans="1:13" ht="14.45" customHeight="1" x14ac:dyDescent="0.2">
      <c r="A6" s="807" t="s">
        <v>2071</v>
      </c>
      <c r="B6" s="798">
        <v>60795.44999999999</v>
      </c>
      <c r="C6" s="748">
        <v>1</v>
      </c>
      <c r="D6" s="811">
        <v>73</v>
      </c>
      <c r="E6" s="814" t="s">
        <v>2071</v>
      </c>
      <c r="F6" s="798">
        <v>56209.099999999991</v>
      </c>
      <c r="G6" s="766">
        <v>0.92456096632231521</v>
      </c>
      <c r="H6" s="752">
        <v>53</v>
      </c>
      <c r="I6" s="789">
        <v>0.72602739726027399</v>
      </c>
      <c r="J6" s="817">
        <v>4586.3500000000004</v>
      </c>
      <c r="K6" s="766">
        <v>7.5439033677684786E-2</v>
      </c>
      <c r="L6" s="752">
        <v>20</v>
      </c>
      <c r="M6" s="789">
        <v>0.27397260273972601</v>
      </c>
    </row>
    <row r="7" spans="1:13" ht="14.45" customHeight="1" x14ac:dyDescent="0.2">
      <c r="A7" s="807" t="s">
        <v>2072</v>
      </c>
      <c r="B7" s="798">
        <v>61617.31</v>
      </c>
      <c r="C7" s="748">
        <v>1</v>
      </c>
      <c r="D7" s="811">
        <v>77</v>
      </c>
      <c r="E7" s="814" t="s">
        <v>2072</v>
      </c>
      <c r="F7" s="798">
        <v>53919.57</v>
      </c>
      <c r="G7" s="766">
        <v>0.87507179394881085</v>
      </c>
      <c r="H7" s="752">
        <v>52</v>
      </c>
      <c r="I7" s="789">
        <v>0.67532467532467533</v>
      </c>
      <c r="J7" s="817">
        <v>7697.74</v>
      </c>
      <c r="K7" s="766">
        <v>0.12492820605118919</v>
      </c>
      <c r="L7" s="752">
        <v>25</v>
      </c>
      <c r="M7" s="789">
        <v>0.32467532467532467</v>
      </c>
    </row>
    <row r="8" spans="1:13" ht="14.45" customHeight="1" x14ac:dyDescent="0.2">
      <c r="A8" s="807" t="s">
        <v>2073</v>
      </c>
      <c r="B8" s="798">
        <v>110706.73000000004</v>
      </c>
      <c r="C8" s="748">
        <v>1</v>
      </c>
      <c r="D8" s="811">
        <v>98</v>
      </c>
      <c r="E8" s="814" t="s">
        <v>2073</v>
      </c>
      <c r="F8" s="798">
        <v>101443.63000000003</v>
      </c>
      <c r="G8" s="766">
        <v>0.91632758008478798</v>
      </c>
      <c r="H8" s="752">
        <v>82</v>
      </c>
      <c r="I8" s="789">
        <v>0.83673469387755106</v>
      </c>
      <c r="J8" s="817">
        <v>9263.0999999999985</v>
      </c>
      <c r="K8" s="766">
        <v>8.3672419915211974E-2</v>
      </c>
      <c r="L8" s="752">
        <v>16</v>
      </c>
      <c r="M8" s="789">
        <v>0.16326530612244897</v>
      </c>
    </row>
    <row r="9" spans="1:13" ht="14.45" customHeight="1" x14ac:dyDescent="0.2">
      <c r="A9" s="807" t="s">
        <v>2074</v>
      </c>
      <c r="B9" s="798">
        <v>89211.639999999985</v>
      </c>
      <c r="C9" s="748">
        <v>1</v>
      </c>
      <c r="D9" s="811">
        <v>85</v>
      </c>
      <c r="E9" s="814" t="s">
        <v>2074</v>
      </c>
      <c r="F9" s="798">
        <v>80646.039999999994</v>
      </c>
      <c r="G9" s="766">
        <v>0.90398562340071331</v>
      </c>
      <c r="H9" s="752">
        <v>77</v>
      </c>
      <c r="I9" s="789">
        <v>0.90588235294117647</v>
      </c>
      <c r="J9" s="817">
        <v>8565.5999999999985</v>
      </c>
      <c r="K9" s="766">
        <v>9.6014376599286813E-2</v>
      </c>
      <c r="L9" s="752">
        <v>8</v>
      </c>
      <c r="M9" s="789">
        <v>9.4117647058823528E-2</v>
      </c>
    </row>
    <row r="10" spans="1:13" ht="14.45" customHeight="1" x14ac:dyDescent="0.2">
      <c r="A10" s="807" t="s">
        <v>2075</v>
      </c>
      <c r="B10" s="798">
        <v>211742.99</v>
      </c>
      <c r="C10" s="748">
        <v>1</v>
      </c>
      <c r="D10" s="811">
        <v>214</v>
      </c>
      <c r="E10" s="814" t="s">
        <v>2075</v>
      </c>
      <c r="F10" s="798">
        <v>158217.22999999998</v>
      </c>
      <c r="G10" s="766">
        <v>0.7472135441178005</v>
      </c>
      <c r="H10" s="752">
        <v>156</v>
      </c>
      <c r="I10" s="789">
        <v>0.7289719626168224</v>
      </c>
      <c r="J10" s="817">
        <v>53525.760000000002</v>
      </c>
      <c r="K10" s="766">
        <v>0.2527864558821995</v>
      </c>
      <c r="L10" s="752">
        <v>58</v>
      </c>
      <c r="M10" s="789">
        <v>0.27102803738317754</v>
      </c>
    </row>
    <row r="11" spans="1:13" ht="14.45" customHeight="1" x14ac:dyDescent="0.2">
      <c r="A11" s="807" t="s">
        <v>2076</v>
      </c>
      <c r="B11" s="798">
        <v>47043.69</v>
      </c>
      <c r="C11" s="748">
        <v>1</v>
      </c>
      <c r="D11" s="811">
        <v>42</v>
      </c>
      <c r="E11" s="814" t="s">
        <v>2076</v>
      </c>
      <c r="F11" s="798">
        <v>44501.3</v>
      </c>
      <c r="G11" s="766">
        <v>0.94595683289299803</v>
      </c>
      <c r="H11" s="752">
        <v>31</v>
      </c>
      <c r="I11" s="789">
        <v>0.73809523809523814</v>
      </c>
      <c r="J11" s="817">
        <v>2542.39</v>
      </c>
      <c r="K11" s="766">
        <v>5.4043167107002014E-2</v>
      </c>
      <c r="L11" s="752">
        <v>11</v>
      </c>
      <c r="M11" s="789">
        <v>0.26190476190476192</v>
      </c>
    </row>
    <row r="12" spans="1:13" ht="14.45" customHeight="1" x14ac:dyDescent="0.2">
      <c r="A12" s="807" t="s">
        <v>2077</v>
      </c>
      <c r="B12" s="798">
        <v>223104.14000000004</v>
      </c>
      <c r="C12" s="748">
        <v>1</v>
      </c>
      <c r="D12" s="811">
        <v>228</v>
      </c>
      <c r="E12" s="814" t="s">
        <v>2077</v>
      </c>
      <c r="F12" s="798">
        <v>195458.01000000004</v>
      </c>
      <c r="G12" s="766">
        <v>0.87608419099708323</v>
      </c>
      <c r="H12" s="752">
        <v>199</v>
      </c>
      <c r="I12" s="789">
        <v>0.8728070175438597</v>
      </c>
      <c r="J12" s="817">
        <v>27646.13</v>
      </c>
      <c r="K12" s="766">
        <v>0.12391580900291674</v>
      </c>
      <c r="L12" s="752">
        <v>29</v>
      </c>
      <c r="M12" s="789">
        <v>0.12719298245614036</v>
      </c>
    </row>
    <row r="13" spans="1:13" ht="14.45" customHeight="1" x14ac:dyDescent="0.2">
      <c r="A13" s="807" t="s">
        <v>2078</v>
      </c>
      <c r="B13" s="798">
        <v>103599.73000000001</v>
      </c>
      <c r="C13" s="748">
        <v>1</v>
      </c>
      <c r="D13" s="811">
        <v>97</v>
      </c>
      <c r="E13" s="814" t="s">
        <v>2078</v>
      </c>
      <c r="F13" s="798">
        <v>92017.470000000016</v>
      </c>
      <c r="G13" s="766">
        <v>0.88820183218624227</v>
      </c>
      <c r="H13" s="752">
        <v>78</v>
      </c>
      <c r="I13" s="789">
        <v>0.80412371134020622</v>
      </c>
      <c r="J13" s="817">
        <v>11582.26</v>
      </c>
      <c r="K13" s="766">
        <v>0.1117981678137578</v>
      </c>
      <c r="L13" s="752">
        <v>19</v>
      </c>
      <c r="M13" s="789">
        <v>0.19587628865979381</v>
      </c>
    </row>
    <row r="14" spans="1:13" ht="14.45" customHeight="1" thickBot="1" x14ac:dyDescent="0.25">
      <c r="A14" s="808" t="s">
        <v>2079</v>
      </c>
      <c r="B14" s="799">
        <v>5436.5000000000009</v>
      </c>
      <c r="C14" s="755">
        <v>1</v>
      </c>
      <c r="D14" s="812">
        <v>5</v>
      </c>
      <c r="E14" s="815" t="s">
        <v>2079</v>
      </c>
      <c r="F14" s="799">
        <v>4572.1100000000006</v>
      </c>
      <c r="G14" s="767">
        <v>0.84100248321530391</v>
      </c>
      <c r="H14" s="759">
        <v>4</v>
      </c>
      <c r="I14" s="790">
        <v>0.8</v>
      </c>
      <c r="J14" s="818">
        <v>864.39</v>
      </c>
      <c r="K14" s="767">
        <v>0.15899751678469601</v>
      </c>
      <c r="L14" s="759">
        <v>1</v>
      </c>
      <c r="M14" s="790">
        <v>0.2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F5E48A9-28A8-480B-A0B8-6C8794EA996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2526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914358.38999999966</v>
      </c>
      <c r="N3" s="70">
        <f>SUBTOTAL(9,N7:N1048576)</f>
        <v>1124</v>
      </c>
      <c r="O3" s="70">
        <f>SUBTOTAL(9,O7:O1048576)</f>
        <v>922</v>
      </c>
      <c r="P3" s="70">
        <f>SUBTOTAL(9,P7:P1048576)</f>
        <v>788084.66999999958</v>
      </c>
      <c r="Q3" s="71">
        <f>IF(M3=0,0,P3/M3)</f>
        <v>0.8618990962613684</v>
      </c>
      <c r="R3" s="70">
        <f>SUBTOTAL(9,R7:R1048576)</f>
        <v>834</v>
      </c>
      <c r="S3" s="71">
        <f>IF(N3=0,0,R3/N3)</f>
        <v>0.74199288256227758</v>
      </c>
      <c r="T3" s="70">
        <f>SUBTOTAL(9,T7:T1048576)</f>
        <v>735</v>
      </c>
      <c r="U3" s="72">
        <f>IF(O3=0,0,T3/O3)</f>
        <v>0.79718004338394799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6</v>
      </c>
      <c r="B7" s="825" t="s">
        <v>2056</v>
      </c>
      <c r="C7" s="825" t="s">
        <v>2063</v>
      </c>
      <c r="D7" s="826" t="s">
        <v>2523</v>
      </c>
      <c r="E7" s="827" t="s">
        <v>2074</v>
      </c>
      <c r="F7" s="825" t="s">
        <v>2059</v>
      </c>
      <c r="G7" s="825" t="s">
        <v>2080</v>
      </c>
      <c r="H7" s="825" t="s">
        <v>580</v>
      </c>
      <c r="I7" s="825" t="s">
        <v>2081</v>
      </c>
      <c r="J7" s="825" t="s">
        <v>2082</v>
      </c>
      <c r="K7" s="825"/>
      <c r="L7" s="828">
        <v>864.39</v>
      </c>
      <c r="M7" s="828">
        <v>8643.9000000000015</v>
      </c>
      <c r="N7" s="825">
        <v>10</v>
      </c>
      <c r="O7" s="829">
        <v>10</v>
      </c>
      <c r="P7" s="828">
        <v>8643.9000000000015</v>
      </c>
      <c r="Q7" s="830">
        <v>1</v>
      </c>
      <c r="R7" s="825">
        <v>10</v>
      </c>
      <c r="S7" s="830">
        <v>1</v>
      </c>
      <c r="T7" s="829">
        <v>10</v>
      </c>
      <c r="U7" s="231">
        <v>1</v>
      </c>
    </row>
    <row r="8" spans="1:21" ht="14.45" customHeight="1" x14ac:dyDescent="0.2">
      <c r="A8" s="831">
        <v>6</v>
      </c>
      <c r="B8" s="832" t="s">
        <v>2056</v>
      </c>
      <c r="C8" s="832" t="s">
        <v>2063</v>
      </c>
      <c r="D8" s="833" t="s">
        <v>2523</v>
      </c>
      <c r="E8" s="834" t="s">
        <v>2074</v>
      </c>
      <c r="F8" s="832" t="s">
        <v>2059</v>
      </c>
      <c r="G8" s="832" t="s">
        <v>2080</v>
      </c>
      <c r="H8" s="832" t="s">
        <v>580</v>
      </c>
      <c r="I8" s="832" t="s">
        <v>2083</v>
      </c>
      <c r="J8" s="832" t="s">
        <v>2082</v>
      </c>
      <c r="K8" s="832"/>
      <c r="L8" s="835">
        <v>1978.94</v>
      </c>
      <c r="M8" s="835">
        <v>13852.580000000002</v>
      </c>
      <c r="N8" s="832">
        <v>7</v>
      </c>
      <c r="O8" s="836">
        <v>7</v>
      </c>
      <c r="P8" s="835">
        <v>13852.580000000002</v>
      </c>
      <c r="Q8" s="837">
        <v>1</v>
      </c>
      <c r="R8" s="832">
        <v>7</v>
      </c>
      <c r="S8" s="837">
        <v>1</v>
      </c>
      <c r="T8" s="836">
        <v>7</v>
      </c>
      <c r="U8" s="838">
        <v>1</v>
      </c>
    </row>
    <row r="9" spans="1:21" ht="14.45" customHeight="1" x14ac:dyDescent="0.2">
      <c r="A9" s="831">
        <v>6</v>
      </c>
      <c r="B9" s="832" t="s">
        <v>2056</v>
      </c>
      <c r="C9" s="832" t="s">
        <v>2063</v>
      </c>
      <c r="D9" s="833" t="s">
        <v>2523</v>
      </c>
      <c r="E9" s="834" t="s">
        <v>2074</v>
      </c>
      <c r="F9" s="832" t="s">
        <v>2059</v>
      </c>
      <c r="G9" s="832" t="s">
        <v>2080</v>
      </c>
      <c r="H9" s="832" t="s">
        <v>580</v>
      </c>
      <c r="I9" s="832" t="s">
        <v>2084</v>
      </c>
      <c r="J9" s="832" t="s">
        <v>2082</v>
      </c>
      <c r="K9" s="832"/>
      <c r="L9" s="835">
        <v>700</v>
      </c>
      <c r="M9" s="835">
        <v>1400</v>
      </c>
      <c r="N9" s="832">
        <v>2</v>
      </c>
      <c r="O9" s="836">
        <v>2</v>
      </c>
      <c r="P9" s="835">
        <v>1400</v>
      </c>
      <c r="Q9" s="837">
        <v>1</v>
      </c>
      <c r="R9" s="832">
        <v>2</v>
      </c>
      <c r="S9" s="837">
        <v>1</v>
      </c>
      <c r="T9" s="836">
        <v>2</v>
      </c>
      <c r="U9" s="838">
        <v>1</v>
      </c>
    </row>
    <row r="10" spans="1:21" ht="14.45" customHeight="1" x14ac:dyDescent="0.2">
      <c r="A10" s="831">
        <v>6</v>
      </c>
      <c r="B10" s="832" t="s">
        <v>2056</v>
      </c>
      <c r="C10" s="832" t="s">
        <v>2063</v>
      </c>
      <c r="D10" s="833" t="s">
        <v>2523</v>
      </c>
      <c r="E10" s="834" t="s">
        <v>2074</v>
      </c>
      <c r="F10" s="832" t="s">
        <v>2059</v>
      </c>
      <c r="G10" s="832" t="s">
        <v>2080</v>
      </c>
      <c r="H10" s="832" t="s">
        <v>580</v>
      </c>
      <c r="I10" s="832" t="s">
        <v>2085</v>
      </c>
      <c r="J10" s="832" t="s">
        <v>2086</v>
      </c>
      <c r="K10" s="832" t="s">
        <v>2087</v>
      </c>
      <c r="L10" s="835">
        <v>0</v>
      </c>
      <c r="M10" s="835">
        <v>0</v>
      </c>
      <c r="N10" s="832">
        <v>1</v>
      </c>
      <c r="O10" s="836">
        <v>1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6</v>
      </c>
      <c r="B11" s="832" t="s">
        <v>2056</v>
      </c>
      <c r="C11" s="832" t="s">
        <v>2063</v>
      </c>
      <c r="D11" s="833" t="s">
        <v>2523</v>
      </c>
      <c r="E11" s="834" t="s">
        <v>2074</v>
      </c>
      <c r="F11" s="832" t="s">
        <v>2059</v>
      </c>
      <c r="G11" s="832" t="s">
        <v>2088</v>
      </c>
      <c r="H11" s="832" t="s">
        <v>580</v>
      </c>
      <c r="I11" s="832" t="s">
        <v>2081</v>
      </c>
      <c r="J11" s="832" t="s">
        <v>2089</v>
      </c>
      <c r="K11" s="832" t="s">
        <v>2090</v>
      </c>
      <c r="L11" s="835">
        <v>864.39</v>
      </c>
      <c r="M11" s="835">
        <v>32846.819999999985</v>
      </c>
      <c r="N11" s="832">
        <v>38</v>
      </c>
      <c r="O11" s="836">
        <v>38</v>
      </c>
      <c r="P11" s="835">
        <v>31118.039999999986</v>
      </c>
      <c r="Q11" s="837">
        <v>0.94736842105263164</v>
      </c>
      <c r="R11" s="832">
        <v>36</v>
      </c>
      <c r="S11" s="837">
        <v>0.94736842105263153</v>
      </c>
      <c r="T11" s="836">
        <v>36</v>
      </c>
      <c r="U11" s="838">
        <v>0.94736842105263153</v>
      </c>
    </row>
    <row r="12" spans="1:21" ht="14.45" customHeight="1" x14ac:dyDescent="0.2">
      <c r="A12" s="831">
        <v>6</v>
      </c>
      <c r="B12" s="832" t="s">
        <v>2056</v>
      </c>
      <c r="C12" s="832" t="s">
        <v>2063</v>
      </c>
      <c r="D12" s="833" t="s">
        <v>2523</v>
      </c>
      <c r="E12" s="834" t="s">
        <v>2074</v>
      </c>
      <c r="F12" s="832" t="s">
        <v>2059</v>
      </c>
      <c r="G12" s="832" t="s">
        <v>2088</v>
      </c>
      <c r="H12" s="832" t="s">
        <v>580</v>
      </c>
      <c r="I12" s="832" t="s">
        <v>2083</v>
      </c>
      <c r="J12" s="832" t="s">
        <v>2091</v>
      </c>
      <c r="K12" s="832" t="s">
        <v>2092</v>
      </c>
      <c r="L12" s="835">
        <v>1978.94</v>
      </c>
      <c r="M12" s="835">
        <v>21768.340000000004</v>
      </c>
      <c r="N12" s="832">
        <v>11</v>
      </c>
      <c r="O12" s="836">
        <v>11</v>
      </c>
      <c r="P12" s="835">
        <v>15831.520000000002</v>
      </c>
      <c r="Q12" s="837">
        <v>0.72727272727272729</v>
      </c>
      <c r="R12" s="832">
        <v>8</v>
      </c>
      <c r="S12" s="837">
        <v>0.72727272727272729</v>
      </c>
      <c r="T12" s="836">
        <v>8</v>
      </c>
      <c r="U12" s="838">
        <v>0.72727272727272729</v>
      </c>
    </row>
    <row r="13" spans="1:21" ht="14.45" customHeight="1" x14ac:dyDescent="0.2">
      <c r="A13" s="831">
        <v>6</v>
      </c>
      <c r="B13" s="832" t="s">
        <v>2056</v>
      </c>
      <c r="C13" s="832" t="s">
        <v>2063</v>
      </c>
      <c r="D13" s="833" t="s">
        <v>2523</v>
      </c>
      <c r="E13" s="834" t="s">
        <v>2074</v>
      </c>
      <c r="F13" s="832" t="s">
        <v>2059</v>
      </c>
      <c r="G13" s="832" t="s">
        <v>2088</v>
      </c>
      <c r="H13" s="832" t="s">
        <v>580</v>
      </c>
      <c r="I13" s="832" t="s">
        <v>2084</v>
      </c>
      <c r="J13" s="832" t="s">
        <v>2093</v>
      </c>
      <c r="K13" s="832" t="s">
        <v>2094</v>
      </c>
      <c r="L13" s="835">
        <v>700</v>
      </c>
      <c r="M13" s="835">
        <v>10500</v>
      </c>
      <c r="N13" s="832">
        <v>15</v>
      </c>
      <c r="O13" s="836">
        <v>15</v>
      </c>
      <c r="P13" s="835">
        <v>9800</v>
      </c>
      <c r="Q13" s="837">
        <v>0.93333333333333335</v>
      </c>
      <c r="R13" s="832">
        <v>14</v>
      </c>
      <c r="S13" s="837">
        <v>0.93333333333333335</v>
      </c>
      <c r="T13" s="836">
        <v>14</v>
      </c>
      <c r="U13" s="838">
        <v>0.93333333333333335</v>
      </c>
    </row>
    <row r="14" spans="1:21" ht="14.45" customHeight="1" x14ac:dyDescent="0.2">
      <c r="A14" s="831">
        <v>6</v>
      </c>
      <c r="B14" s="832" t="s">
        <v>2056</v>
      </c>
      <c r="C14" s="832" t="s">
        <v>2063</v>
      </c>
      <c r="D14" s="833" t="s">
        <v>2523</v>
      </c>
      <c r="E14" s="834" t="s">
        <v>2074</v>
      </c>
      <c r="F14" s="832" t="s">
        <v>2059</v>
      </c>
      <c r="G14" s="832" t="s">
        <v>2095</v>
      </c>
      <c r="H14" s="832" t="s">
        <v>580</v>
      </c>
      <c r="I14" s="832" t="s">
        <v>2096</v>
      </c>
      <c r="J14" s="832" t="s">
        <v>2097</v>
      </c>
      <c r="K14" s="832" t="s">
        <v>2098</v>
      </c>
      <c r="L14" s="835">
        <v>200</v>
      </c>
      <c r="M14" s="835">
        <v>200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6</v>
      </c>
      <c r="B15" s="832" t="s">
        <v>2056</v>
      </c>
      <c r="C15" s="832" t="s">
        <v>2063</v>
      </c>
      <c r="D15" s="833" t="s">
        <v>2523</v>
      </c>
      <c r="E15" s="834" t="s">
        <v>2075</v>
      </c>
      <c r="F15" s="832" t="s">
        <v>2057</v>
      </c>
      <c r="G15" s="832" t="s">
        <v>2099</v>
      </c>
      <c r="H15" s="832" t="s">
        <v>580</v>
      </c>
      <c r="I15" s="832" t="s">
        <v>2100</v>
      </c>
      <c r="J15" s="832" t="s">
        <v>2101</v>
      </c>
      <c r="K15" s="832" t="s">
        <v>623</v>
      </c>
      <c r="L15" s="835">
        <v>72.55</v>
      </c>
      <c r="M15" s="835">
        <v>72.55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6</v>
      </c>
      <c r="B16" s="832" t="s">
        <v>2056</v>
      </c>
      <c r="C16" s="832" t="s">
        <v>2063</v>
      </c>
      <c r="D16" s="833" t="s">
        <v>2523</v>
      </c>
      <c r="E16" s="834" t="s">
        <v>2075</v>
      </c>
      <c r="F16" s="832" t="s">
        <v>2057</v>
      </c>
      <c r="G16" s="832" t="s">
        <v>2102</v>
      </c>
      <c r="H16" s="832" t="s">
        <v>580</v>
      </c>
      <c r="I16" s="832" t="s">
        <v>2103</v>
      </c>
      <c r="J16" s="832" t="s">
        <v>2104</v>
      </c>
      <c r="K16" s="832" t="s">
        <v>2105</v>
      </c>
      <c r="L16" s="835">
        <v>279.52999999999997</v>
      </c>
      <c r="M16" s="835">
        <v>279.52999999999997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6</v>
      </c>
      <c r="B17" s="832" t="s">
        <v>2056</v>
      </c>
      <c r="C17" s="832" t="s">
        <v>2063</v>
      </c>
      <c r="D17" s="833" t="s">
        <v>2523</v>
      </c>
      <c r="E17" s="834" t="s">
        <v>2075</v>
      </c>
      <c r="F17" s="832" t="s">
        <v>2057</v>
      </c>
      <c r="G17" s="832" t="s">
        <v>2106</v>
      </c>
      <c r="H17" s="832" t="s">
        <v>580</v>
      </c>
      <c r="I17" s="832" t="s">
        <v>2107</v>
      </c>
      <c r="J17" s="832" t="s">
        <v>2108</v>
      </c>
      <c r="K17" s="832" t="s">
        <v>2109</v>
      </c>
      <c r="L17" s="835">
        <v>105.32</v>
      </c>
      <c r="M17" s="835">
        <v>315.95999999999998</v>
      </c>
      <c r="N17" s="832">
        <v>3</v>
      </c>
      <c r="O17" s="836">
        <v>2</v>
      </c>
      <c r="P17" s="835">
        <v>105.32</v>
      </c>
      <c r="Q17" s="837">
        <v>0.33333333333333331</v>
      </c>
      <c r="R17" s="832">
        <v>1</v>
      </c>
      <c r="S17" s="837">
        <v>0.33333333333333331</v>
      </c>
      <c r="T17" s="836">
        <v>1</v>
      </c>
      <c r="U17" s="838">
        <v>0.5</v>
      </c>
    </row>
    <row r="18" spans="1:21" ht="14.45" customHeight="1" x14ac:dyDescent="0.2">
      <c r="A18" s="831">
        <v>6</v>
      </c>
      <c r="B18" s="832" t="s">
        <v>2056</v>
      </c>
      <c r="C18" s="832" t="s">
        <v>2063</v>
      </c>
      <c r="D18" s="833" t="s">
        <v>2523</v>
      </c>
      <c r="E18" s="834" t="s">
        <v>2075</v>
      </c>
      <c r="F18" s="832" t="s">
        <v>2057</v>
      </c>
      <c r="G18" s="832" t="s">
        <v>2110</v>
      </c>
      <c r="H18" s="832" t="s">
        <v>580</v>
      </c>
      <c r="I18" s="832" t="s">
        <v>2111</v>
      </c>
      <c r="J18" s="832" t="s">
        <v>2112</v>
      </c>
      <c r="K18" s="832" t="s">
        <v>660</v>
      </c>
      <c r="L18" s="835">
        <v>96.04</v>
      </c>
      <c r="M18" s="835">
        <v>192.08</v>
      </c>
      <c r="N18" s="832">
        <v>2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6</v>
      </c>
      <c r="B19" s="832" t="s">
        <v>2056</v>
      </c>
      <c r="C19" s="832" t="s">
        <v>2063</v>
      </c>
      <c r="D19" s="833" t="s">
        <v>2523</v>
      </c>
      <c r="E19" s="834" t="s">
        <v>2075</v>
      </c>
      <c r="F19" s="832" t="s">
        <v>2057</v>
      </c>
      <c r="G19" s="832" t="s">
        <v>2113</v>
      </c>
      <c r="H19" s="832" t="s">
        <v>580</v>
      </c>
      <c r="I19" s="832" t="s">
        <v>2114</v>
      </c>
      <c r="J19" s="832" t="s">
        <v>2115</v>
      </c>
      <c r="K19" s="832" t="s">
        <v>2109</v>
      </c>
      <c r="L19" s="835">
        <v>176.32</v>
      </c>
      <c r="M19" s="835">
        <v>352.64</v>
      </c>
      <c r="N19" s="832">
        <v>2</v>
      </c>
      <c r="O19" s="836">
        <v>2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6</v>
      </c>
      <c r="B20" s="832" t="s">
        <v>2056</v>
      </c>
      <c r="C20" s="832" t="s">
        <v>2063</v>
      </c>
      <c r="D20" s="833" t="s">
        <v>2523</v>
      </c>
      <c r="E20" s="834" t="s">
        <v>2075</v>
      </c>
      <c r="F20" s="832" t="s">
        <v>2057</v>
      </c>
      <c r="G20" s="832" t="s">
        <v>2113</v>
      </c>
      <c r="H20" s="832" t="s">
        <v>580</v>
      </c>
      <c r="I20" s="832" t="s">
        <v>2116</v>
      </c>
      <c r="J20" s="832" t="s">
        <v>2117</v>
      </c>
      <c r="K20" s="832" t="s">
        <v>2118</v>
      </c>
      <c r="L20" s="835">
        <v>176.32</v>
      </c>
      <c r="M20" s="835">
        <v>176.32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6</v>
      </c>
      <c r="B21" s="832" t="s">
        <v>2056</v>
      </c>
      <c r="C21" s="832" t="s">
        <v>2063</v>
      </c>
      <c r="D21" s="833" t="s">
        <v>2523</v>
      </c>
      <c r="E21" s="834" t="s">
        <v>2075</v>
      </c>
      <c r="F21" s="832" t="s">
        <v>2057</v>
      </c>
      <c r="G21" s="832" t="s">
        <v>2113</v>
      </c>
      <c r="H21" s="832" t="s">
        <v>580</v>
      </c>
      <c r="I21" s="832" t="s">
        <v>2119</v>
      </c>
      <c r="J21" s="832" t="s">
        <v>2117</v>
      </c>
      <c r="K21" s="832" t="s">
        <v>2120</v>
      </c>
      <c r="L21" s="835">
        <v>88.16</v>
      </c>
      <c r="M21" s="835">
        <v>88.16</v>
      </c>
      <c r="N21" s="832">
        <v>1</v>
      </c>
      <c r="O21" s="836">
        <v>1</v>
      </c>
      <c r="P21" s="835">
        <v>88.16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6</v>
      </c>
      <c r="B22" s="832" t="s">
        <v>2056</v>
      </c>
      <c r="C22" s="832" t="s">
        <v>2063</v>
      </c>
      <c r="D22" s="833" t="s">
        <v>2523</v>
      </c>
      <c r="E22" s="834" t="s">
        <v>2075</v>
      </c>
      <c r="F22" s="832" t="s">
        <v>2057</v>
      </c>
      <c r="G22" s="832" t="s">
        <v>2121</v>
      </c>
      <c r="H22" s="832" t="s">
        <v>580</v>
      </c>
      <c r="I22" s="832" t="s">
        <v>2122</v>
      </c>
      <c r="J22" s="832" t="s">
        <v>723</v>
      </c>
      <c r="K22" s="832" t="s">
        <v>2123</v>
      </c>
      <c r="L22" s="835">
        <v>1719.99</v>
      </c>
      <c r="M22" s="835">
        <v>1719.99</v>
      </c>
      <c r="N22" s="832">
        <v>1</v>
      </c>
      <c r="O22" s="836">
        <v>1</v>
      </c>
      <c r="P22" s="835">
        <v>1719.99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6</v>
      </c>
      <c r="B23" s="832" t="s">
        <v>2056</v>
      </c>
      <c r="C23" s="832" t="s">
        <v>2063</v>
      </c>
      <c r="D23" s="833" t="s">
        <v>2523</v>
      </c>
      <c r="E23" s="834" t="s">
        <v>2075</v>
      </c>
      <c r="F23" s="832" t="s">
        <v>2057</v>
      </c>
      <c r="G23" s="832" t="s">
        <v>2124</v>
      </c>
      <c r="H23" s="832" t="s">
        <v>580</v>
      </c>
      <c r="I23" s="832" t="s">
        <v>2125</v>
      </c>
      <c r="J23" s="832" t="s">
        <v>2126</v>
      </c>
      <c r="K23" s="832" t="s">
        <v>2127</v>
      </c>
      <c r="L23" s="835">
        <v>52.87</v>
      </c>
      <c r="M23" s="835">
        <v>105.74</v>
      </c>
      <c r="N23" s="832">
        <v>2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6</v>
      </c>
      <c r="B24" s="832" t="s">
        <v>2056</v>
      </c>
      <c r="C24" s="832" t="s">
        <v>2063</v>
      </c>
      <c r="D24" s="833" t="s">
        <v>2523</v>
      </c>
      <c r="E24" s="834" t="s">
        <v>2075</v>
      </c>
      <c r="F24" s="832" t="s">
        <v>2057</v>
      </c>
      <c r="G24" s="832" t="s">
        <v>2124</v>
      </c>
      <c r="H24" s="832" t="s">
        <v>580</v>
      </c>
      <c r="I24" s="832" t="s">
        <v>2128</v>
      </c>
      <c r="J24" s="832" t="s">
        <v>1256</v>
      </c>
      <c r="K24" s="832" t="s">
        <v>2129</v>
      </c>
      <c r="L24" s="835">
        <v>117.47</v>
      </c>
      <c r="M24" s="835">
        <v>234.94</v>
      </c>
      <c r="N24" s="832">
        <v>2</v>
      </c>
      <c r="O24" s="836">
        <v>1.5</v>
      </c>
      <c r="P24" s="835">
        <v>117.47</v>
      </c>
      <c r="Q24" s="837">
        <v>0.5</v>
      </c>
      <c r="R24" s="832">
        <v>1</v>
      </c>
      <c r="S24" s="837">
        <v>0.5</v>
      </c>
      <c r="T24" s="836">
        <v>1</v>
      </c>
      <c r="U24" s="838">
        <v>0.66666666666666663</v>
      </c>
    </row>
    <row r="25" spans="1:21" ht="14.45" customHeight="1" x14ac:dyDescent="0.2">
      <c r="A25" s="831">
        <v>6</v>
      </c>
      <c r="B25" s="832" t="s">
        <v>2056</v>
      </c>
      <c r="C25" s="832" t="s">
        <v>2063</v>
      </c>
      <c r="D25" s="833" t="s">
        <v>2523</v>
      </c>
      <c r="E25" s="834" t="s">
        <v>2075</v>
      </c>
      <c r="F25" s="832" t="s">
        <v>2057</v>
      </c>
      <c r="G25" s="832" t="s">
        <v>2124</v>
      </c>
      <c r="H25" s="832" t="s">
        <v>580</v>
      </c>
      <c r="I25" s="832" t="s">
        <v>2130</v>
      </c>
      <c r="J25" s="832" t="s">
        <v>2131</v>
      </c>
      <c r="K25" s="832" t="s">
        <v>2132</v>
      </c>
      <c r="L25" s="835">
        <v>23.49</v>
      </c>
      <c r="M25" s="835">
        <v>46.98</v>
      </c>
      <c r="N25" s="832">
        <v>2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6</v>
      </c>
      <c r="B26" s="832" t="s">
        <v>2056</v>
      </c>
      <c r="C26" s="832" t="s">
        <v>2063</v>
      </c>
      <c r="D26" s="833" t="s">
        <v>2523</v>
      </c>
      <c r="E26" s="834" t="s">
        <v>2075</v>
      </c>
      <c r="F26" s="832" t="s">
        <v>2057</v>
      </c>
      <c r="G26" s="832" t="s">
        <v>2133</v>
      </c>
      <c r="H26" s="832" t="s">
        <v>580</v>
      </c>
      <c r="I26" s="832" t="s">
        <v>2134</v>
      </c>
      <c r="J26" s="832" t="s">
        <v>675</v>
      </c>
      <c r="K26" s="832" t="s">
        <v>2135</v>
      </c>
      <c r="L26" s="835">
        <v>182.22</v>
      </c>
      <c r="M26" s="835">
        <v>728.88</v>
      </c>
      <c r="N26" s="832">
        <v>4</v>
      </c>
      <c r="O26" s="836">
        <v>1.5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6</v>
      </c>
      <c r="B27" s="832" t="s">
        <v>2056</v>
      </c>
      <c r="C27" s="832" t="s">
        <v>2063</v>
      </c>
      <c r="D27" s="833" t="s">
        <v>2523</v>
      </c>
      <c r="E27" s="834" t="s">
        <v>2075</v>
      </c>
      <c r="F27" s="832" t="s">
        <v>2057</v>
      </c>
      <c r="G27" s="832" t="s">
        <v>2133</v>
      </c>
      <c r="H27" s="832" t="s">
        <v>580</v>
      </c>
      <c r="I27" s="832" t="s">
        <v>2136</v>
      </c>
      <c r="J27" s="832" t="s">
        <v>675</v>
      </c>
      <c r="K27" s="832" t="s">
        <v>2137</v>
      </c>
      <c r="L27" s="835">
        <v>273.33</v>
      </c>
      <c r="M27" s="835">
        <v>546.66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6</v>
      </c>
      <c r="B28" s="832" t="s">
        <v>2056</v>
      </c>
      <c r="C28" s="832" t="s">
        <v>2063</v>
      </c>
      <c r="D28" s="833" t="s">
        <v>2523</v>
      </c>
      <c r="E28" s="834" t="s">
        <v>2075</v>
      </c>
      <c r="F28" s="832" t="s">
        <v>2057</v>
      </c>
      <c r="G28" s="832" t="s">
        <v>2138</v>
      </c>
      <c r="H28" s="832" t="s">
        <v>580</v>
      </c>
      <c r="I28" s="832" t="s">
        <v>2139</v>
      </c>
      <c r="J28" s="832" t="s">
        <v>2140</v>
      </c>
      <c r="K28" s="832" t="s">
        <v>2141</v>
      </c>
      <c r="L28" s="835">
        <v>0</v>
      </c>
      <c r="M28" s="835">
        <v>0</v>
      </c>
      <c r="N28" s="832">
        <v>1</v>
      </c>
      <c r="O28" s="836">
        <v>1</v>
      </c>
      <c r="P28" s="835">
        <v>0</v>
      </c>
      <c r="Q28" s="837"/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6</v>
      </c>
      <c r="B29" s="832" t="s">
        <v>2056</v>
      </c>
      <c r="C29" s="832" t="s">
        <v>2063</v>
      </c>
      <c r="D29" s="833" t="s">
        <v>2523</v>
      </c>
      <c r="E29" s="834" t="s">
        <v>2075</v>
      </c>
      <c r="F29" s="832" t="s">
        <v>2057</v>
      </c>
      <c r="G29" s="832" t="s">
        <v>2138</v>
      </c>
      <c r="H29" s="832" t="s">
        <v>580</v>
      </c>
      <c r="I29" s="832" t="s">
        <v>2142</v>
      </c>
      <c r="J29" s="832" t="s">
        <v>2143</v>
      </c>
      <c r="K29" s="832" t="s">
        <v>2141</v>
      </c>
      <c r="L29" s="835">
        <v>0</v>
      </c>
      <c r="M29" s="835">
        <v>0</v>
      </c>
      <c r="N29" s="832">
        <v>1</v>
      </c>
      <c r="O29" s="836">
        <v>1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6</v>
      </c>
      <c r="B30" s="832" t="s">
        <v>2056</v>
      </c>
      <c r="C30" s="832" t="s">
        <v>2063</v>
      </c>
      <c r="D30" s="833" t="s">
        <v>2523</v>
      </c>
      <c r="E30" s="834" t="s">
        <v>2075</v>
      </c>
      <c r="F30" s="832" t="s">
        <v>2057</v>
      </c>
      <c r="G30" s="832" t="s">
        <v>2138</v>
      </c>
      <c r="H30" s="832" t="s">
        <v>580</v>
      </c>
      <c r="I30" s="832" t="s">
        <v>2144</v>
      </c>
      <c r="J30" s="832" t="s">
        <v>2143</v>
      </c>
      <c r="K30" s="832" t="s">
        <v>2141</v>
      </c>
      <c r="L30" s="835">
        <v>0</v>
      </c>
      <c r="M30" s="835">
        <v>0</v>
      </c>
      <c r="N30" s="832">
        <v>1</v>
      </c>
      <c r="O30" s="836">
        <v>1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6</v>
      </c>
      <c r="B31" s="832" t="s">
        <v>2056</v>
      </c>
      <c r="C31" s="832" t="s">
        <v>2063</v>
      </c>
      <c r="D31" s="833" t="s">
        <v>2523</v>
      </c>
      <c r="E31" s="834" t="s">
        <v>2075</v>
      </c>
      <c r="F31" s="832" t="s">
        <v>2057</v>
      </c>
      <c r="G31" s="832" t="s">
        <v>2145</v>
      </c>
      <c r="H31" s="832" t="s">
        <v>580</v>
      </c>
      <c r="I31" s="832" t="s">
        <v>2146</v>
      </c>
      <c r="J31" s="832" t="s">
        <v>2147</v>
      </c>
      <c r="K31" s="832" t="s">
        <v>2148</v>
      </c>
      <c r="L31" s="835">
        <v>477.5</v>
      </c>
      <c r="M31" s="835">
        <v>1432.5</v>
      </c>
      <c r="N31" s="832">
        <v>3</v>
      </c>
      <c r="O31" s="836">
        <v>1.5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6</v>
      </c>
      <c r="B32" s="832" t="s">
        <v>2056</v>
      </c>
      <c r="C32" s="832" t="s">
        <v>2063</v>
      </c>
      <c r="D32" s="833" t="s">
        <v>2523</v>
      </c>
      <c r="E32" s="834" t="s">
        <v>2075</v>
      </c>
      <c r="F32" s="832" t="s">
        <v>2057</v>
      </c>
      <c r="G32" s="832" t="s">
        <v>2149</v>
      </c>
      <c r="H32" s="832" t="s">
        <v>580</v>
      </c>
      <c r="I32" s="832" t="s">
        <v>2150</v>
      </c>
      <c r="J32" s="832" t="s">
        <v>2151</v>
      </c>
      <c r="K32" s="832" t="s">
        <v>2152</v>
      </c>
      <c r="L32" s="835">
        <v>93.98</v>
      </c>
      <c r="M32" s="835">
        <v>187.96</v>
      </c>
      <c r="N32" s="832">
        <v>2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6</v>
      </c>
      <c r="B33" s="832" t="s">
        <v>2056</v>
      </c>
      <c r="C33" s="832" t="s">
        <v>2063</v>
      </c>
      <c r="D33" s="833" t="s">
        <v>2523</v>
      </c>
      <c r="E33" s="834" t="s">
        <v>2075</v>
      </c>
      <c r="F33" s="832" t="s">
        <v>2057</v>
      </c>
      <c r="G33" s="832" t="s">
        <v>2153</v>
      </c>
      <c r="H33" s="832" t="s">
        <v>617</v>
      </c>
      <c r="I33" s="832" t="s">
        <v>1872</v>
      </c>
      <c r="J33" s="832" t="s">
        <v>1868</v>
      </c>
      <c r="K33" s="832" t="s">
        <v>1873</v>
      </c>
      <c r="L33" s="835">
        <v>339.47</v>
      </c>
      <c r="M33" s="835">
        <v>339.47</v>
      </c>
      <c r="N33" s="832">
        <v>1</v>
      </c>
      <c r="O33" s="836">
        <v>1</v>
      </c>
      <c r="P33" s="835">
        <v>339.47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6</v>
      </c>
      <c r="B34" s="832" t="s">
        <v>2056</v>
      </c>
      <c r="C34" s="832" t="s">
        <v>2063</v>
      </c>
      <c r="D34" s="833" t="s">
        <v>2523</v>
      </c>
      <c r="E34" s="834" t="s">
        <v>2075</v>
      </c>
      <c r="F34" s="832" t="s">
        <v>2057</v>
      </c>
      <c r="G34" s="832" t="s">
        <v>2154</v>
      </c>
      <c r="H34" s="832" t="s">
        <v>580</v>
      </c>
      <c r="I34" s="832" t="s">
        <v>2155</v>
      </c>
      <c r="J34" s="832" t="s">
        <v>2156</v>
      </c>
      <c r="K34" s="832" t="s">
        <v>2157</v>
      </c>
      <c r="L34" s="835">
        <v>0</v>
      </c>
      <c r="M34" s="835">
        <v>0</v>
      </c>
      <c r="N34" s="832">
        <v>2</v>
      </c>
      <c r="O34" s="836">
        <v>0.5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6</v>
      </c>
      <c r="B35" s="832" t="s">
        <v>2056</v>
      </c>
      <c r="C35" s="832" t="s">
        <v>2063</v>
      </c>
      <c r="D35" s="833" t="s">
        <v>2523</v>
      </c>
      <c r="E35" s="834" t="s">
        <v>2075</v>
      </c>
      <c r="F35" s="832" t="s">
        <v>2057</v>
      </c>
      <c r="G35" s="832" t="s">
        <v>2158</v>
      </c>
      <c r="H35" s="832" t="s">
        <v>580</v>
      </c>
      <c r="I35" s="832" t="s">
        <v>2159</v>
      </c>
      <c r="J35" s="832" t="s">
        <v>2160</v>
      </c>
      <c r="K35" s="832" t="s">
        <v>2161</v>
      </c>
      <c r="L35" s="835">
        <v>111.72</v>
      </c>
      <c r="M35" s="835">
        <v>223.44</v>
      </c>
      <c r="N35" s="832">
        <v>2</v>
      </c>
      <c r="O35" s="836">
        <v>0.5</v>
      </c>
      <c r="P35" s="835">
        <v>223.44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6</v>
      </c>
      <c r="B36" s="832" t="s">
        <v>2056</v>
      </c>
      <c r="C36" s="832" t="s">
        <v>2063</v>
      </c>
      <c r="D36" s="833" t="s">
        <v>2523</v>
      </c>
      <c r="E36" s="834" t="s">
        <v>2075</v>
      </c>
      <c r="F36" s="832" t="s">
        <v>2057</v>
      </c>
      <c r="G36" s="832" t="s">
        <v>2158</v>
      </c>
      <c r="H36" s="832" t="s">
        <v>580</v>
      </c>
      <c r="I36" s="832" t="s">
        <v>2162</v>
      </c>
      <c r="J36" s="832" t="s">
        <v>2160</v>
      </c>
      <c r="K36" s="832" t="s">
        <v>2163</v>
      </c>
      <c r="L36" s="835">
        <v>83.79</v>
      </c>
      <c r="M36" s="835">
        <v>335.16</v>
      </c>
      <c r="N36" s="832">
        <v>4</v>
      </c>
      <c r="O36" s="836">
        <v>2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6</v>
      </c>
      <c r="B37" s="832" t="s">
        <v>2056</v>
      </c>
      <c r="C37" s="832" t="s">
        <v>2063</v>
      </c>
      <c r="D37" s="833" t="s">
        <v>2523</v>
      </c>
      <c r="E37" s="834" t="s">
        <v>2075</v>
      </c>
      <c r="F37" s="832" t="s">
        <v>2057</v>
      </c>
      <c r="G37" s="832" t="s">
        <v>2158</v>
      </c>
      <c r="H37" s="832" t="s">
        <v>580</v>
      </c>
      <c r="I37" s="832" t="s">
        <v>2164</v>
      </c>
      <c r="J37" s="832" t="s">
        <v>2160</v>
      </c>
      <c r="K37" s="832" t="s">
        <v>2165</v>
      </c>
      <c r="L37" s="835">
        <v>39.5</v>
      </c>
      <c r="M37" s="835">
        <v>79</v>
      </c>
      <c r="N37" s="832">
        <v>2</v>
      </c>
      <c r="O37" s="836">
        <v>0.5</v>
      </c>
      <c r="P37" s="835">
        <v>79</v>
      </c>
      <c r="Q37" s="837">
        <v>1</v>
      </c>
      <c r="R37" s="832">
        <v>2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6</v>
      </c>
      <c r="B38" s="832" t="s">
        <v>2056</v>
      </c>
      <c r="C38" s="832" t="s">
        <v>2063</v>
      </c>
      <c r="D38" s="833" t="s">
        <v>2523</v>
      </c>
      <c r="E38" s="834" t="s">
        <v>2075</v>
      </c>
      <c r="F38" s="832" t="s">
        <v>2057</v>
      </c>
      <c r="G38" s="832" t="s">
        <v>2158</v>
      </c>
      <c r="H38" s="832" t="s">
        <v>580</v>
      </c>
      <c r="I38" s="832" t="s">
        <v>2166</v>
      </c>
      <c r="J38" s="832" t="s">
        <v>2160</v>
      </c>
      <c r="K38" s="832" t="s">
        <v>2163</v>
      </c>
      <c r="L38" s="835">
        <v>83.79</v>
      </c>
      <c r="M38" s="835">
        <v>167.58</v>
      </c>
      <c r="N38" s="832">
        <v>2</v>
      </c>
      <c r="O38" s="836">
        <v>0.5</v>
      </c>
      <c r="P38" s="835">
        <v>167.58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6</v>
      </c>
      <c r="B39" s="832" t="s">
        <v>2056</v>
      </c>
      <c r="C39" s="832" t="s">
        <v>2063</v>
      </c>
      <c r="D39" s="833" t="s">
        <v>2523</v>
      </c>
      <c r="E39" s="834" t="s">
        <v>2075</v>
      </c>
      <c r="F39" s="832" t="s">
        <v>2057</v>
      </c>
      <c r="G39" s="832" t="s">
        <v>2167</v>
      </c>
      <c r="H39" s="832" t="s">
        <v>580</v>
      </c>
      <c r="I39" s="832" t="s">
        <v>2168</v>
      </c>
      <c r="J39" s="832" t="s">
        <v>2169</v>
      </c>
      <c r="K39" s="832" t="s">
        <v>623</v>
      </c>
      <c r="L39" s="835">
        <v>58.62</v>
      </c>
      <c r="M39" s="835">
        <v>117.24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6</v>
      </c>
      <c r="B40" s="832" t="s">
        <v>2056</v>
      </c>
      <c r="C40" s="832" t="s">
        <v>2063</v>
      </c>
      <c r="D40" s="833" t="s">
        <v>2523</v>
      </c>
      <c r="E40" s="834" t="s">
        <v>2075</v>
      </c>
      <c r="F40" s="832" t="s">
        <v>2057</v>
      </c>
      <c r="G40" s="832" t="s">
        <v>2170</v>
      </c>
      <c r="H40" s="832" t="s">
        <v>617</v>
      </c>
      <c r="I40" s="832" t="s">
        <v>2171</v>
      </c>
      <c r="J40" s="832" t="s">
        <v>1335</v>
      </c>
      <c r="K40" s="832" t="s">
        <v>2172</v>
      </c>
      <c r="L40" s="835">
        <v>77.790000000000006</v>
      </c>
      <c r="M40" s="835">
        <v>155.58000000000001</v>
      </c>
      <c r="N40" s="832">
        <v>2</v>
      </c>
      <c r="O40" s="836">
        <v>1.5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6</v>
      </c>
      <c r="B41" s="832" t="s">
        <v>2056</v>
      </c>
      <c r="C41" s="832" t="s">
        <v>2063</v>
      </c>
      <c r="D41" s="833" t="s">
        <v>2523</v>
      </c>
      <c r="E41" s="834" t="s">
        <v>2075</v>
      </c>
      <c r="F41" s="832" t="s">
        <v>2057</v>
      </c>
      <c r="G41" s="832" t="s">
        <v>2173</v>
      </c>
      <c r="H41" s="832" t="s">
        <v>580</v>
      </c>
      <c r="I41" s="832" t="s">
        <v>2174</v>
      </c>
      <c r="J41" s="832" t="s">
        <v>2175</v>
      </c>
      <c r="K41" s="832" t="s">
        <v>2176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6</v>
      </c>
      <c r="B42" s="832" t="s">
        <v>2056</v>
      </c>
      <c r="C42" s="832" t="s">
        <v>2063</v>
      </c>
      <c r="D42" s="833" t="s">
        <v>2523</v>
      </c>
      <c r="E42" s="834" t="s">
        <v>2075</v>
      </c>
      <c r="F42" s="832" t="s">
        <v>2057</v>
      </c>
      <c r="G42" s="832" t="s">
        <v>2177</v>
      </c>
      <c r="H42" s="832" t="s">
        <v>580</v>
      </c>
      <c r="I42" s="832" t="s">
        <v>2178</v>
      </c>
      <c r="J42" s="832" t="s">
        <v>2179</v>
      </c>
      <c r="K42" s="832" t="s">
        <v>2180</v>
      </c>
      <c r="L42" s="835">
        <v>0</v>
      </c>
      <c r="M42" s="835">
        <v>0</v>
      </c>
      <c r="N42" s="832">
        <v>2</v>
      </c>
      <c r="O42" s="836">
        <v>1</v>
      </c>
      <c r="P42" s="835">
        <v>0</v>
      </c>
      <c r="Q42" s="837"/>
      <c r="R42" s="832">
        <v>2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6</v>
      </c>
      <c r="B43" s="832" t="s">
        <v>2056</v>
      </c>
      <c r="C43" s="832" t="s">
        <v>2063</v>
      </c>
      <c r="D43" s="833" t="s">
        <v>2523</v>
      </c>
      <c r="E43" s="834" t="s">
        <v>2075</v>
      </c>
      <c r="F43" s="832" t="s">
        <v>2057</v>
      </c>
      <c r="G43" s="832" t="s">
        <v>2181</v>
      </c>
      <c r="H43" s="832" t="s">
        <v>580</v>
      </c>
      <c r="I43" s="832" t="s">
        <v>2182</v>
      </c>
      <c r="J43" s="832" t="s">
        <v>638</v>
      </c>
      <c r="K43" s="832" t="s">
        <v>627</v>
      </c>
      <c r="L43" s="835">
        <v>35.25</v>
      </c>
      <c r="M43" s="835">
        <v>70.5</v>
      </c>
      <c r="N43" s="832">
        <v>2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6</v>
      </c>
      <c r="B44" s="832" t="s">
        <v>2056</v>
      </c>
      <c r="C44" s="832" t="s">
        <v>2063</v>
      </c>
      <c r="D44" s="833" t="s">
        <v>2523</v>
      </c>
      <c r="E44" s="834" t="s">
        <v>2075</v>
      </c>
      <c r="F44" s="832" t="s">
        <v>2057</v>
      </c>
      <c r="G44" s="832" t="s">
        <v>2183</v>
      </c>
      <c r="H44" s="832" t="s">
        <v>580</v>
      </c>
      <c r="I44" s="832" t="s">
        <v>2184</v>
      </c>
      <c r="J44" s="832" t="s">
        <v>734</v>
      </c>
      <c r="K44" s="832" t="s">
        <v>2185</v>
      </c>
      <c r="L44" s="835">
        <v>103.67</v>
      </c>
      <c r="M44" s="835">
        <v>103.67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6</v>
      </c>
      <c r="B45" s="832" t="s">
        <v>2056</v>
      </c>
      <c r="C45" s="832" t="s">
        <v>2063</v>
      </c>
      <c r="D45" s="833" t="s">
        <v>2523</v>
      </c>
      <c r="E45" s="834" t="s">
        <v>2075</v>
      </c>
      <c r="F45" s="832" t="s">
        <v>2057</v>
      </c>
      <c r="G45" s="832" t="s">
        <v>2183</v>
      </c>
      <c r="H45" s="832" t="s">
        <v>580</v>
      </c>
      <c r="I45" s="832" t="s">
        <v>2186</v>
      </c>
      <c r="J45" s="832" t="s">
        <v>2187</v>
      </c>
      <c r="K45" s="832" t="s">
        <v>2188</v>
      </c>
      <c r="L45" s="835">
        <v>64.5</v>
      </c>
      <c r="M45" s="835">
        <v>64.5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6</v>
      </c>
      <c r="B46" s="832" t="s">
        <v>2056</v>
      </c>
      <c r="C46" s="832" t="s">
        <v>2063</v>
      </c>
      <c r="D46" s="833" t="s">
        <v>2523</v>
      </c>
      <c r="E46" s="834" t="s">
        <v>2075</v>
      </c>
      <c r="F46" s="832" t="s">
        <v>2057</v>
      </c>
      <c r="G46" s="832" t="s">
        <v>2183</v>
      </c>
      <c r="H46" s="832" t="s">
        <v>580</v>
      </c>
      <c r="I46" s="832" t="s">
        <v>2189</v>
      </c>
      <c r="J46" s="832" t="s">
        <v>2190</v>
      </c>
      <c r="K46" s="832" t="s">
        <v>2191</v>
      </c>
      <c r="L46" s="835">
        <v>115.18</v>
      </c>
      <c r="M46" s="835">
        <v>115.18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6</v>
      </c>
      <c r="B47" s="832" t="s">
        <v>2056</v>
      </c>
      <c r="C47" s="832" t="s">
        <v>2063</v>
      </c>
      <c r="D47" s="833" t="s">
        <v>2523</v>
      </c>
      <c r="E47" s="834" t="s">
        <v>2075</v>
      </c>
      <c r="F47" s="832" t="s">
        <v>2057</v>
      </c>
      <c r="G47" s="832" t="s">
        <v>2192</v>
      </c>
      <c r="H47" s="832" t="s">
        <v>580</v>
      </c>
      <c r="I47" s="832" t="s">
        <v>2193</v>
      </c>
      <c r="J47" s="832" t="s">
        <v>2194</v>
      </c>
      <c r="K47" s="832" t="s">
        <v>2195</v>
      </c>
      <c r="L47" s="835">
        <v>42.09</v>
      </c>
      <c r="M47" s="835">
        <v>84.18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6</v>
      </c>
      <c r="B48" s="832" t="s">
        <v>2056</v>
      </c>
      <c r="C48" s="832" t="s">
        <v>2063</v>
      </c>
      <c r="D48" s="833" t="s">
        <v>2523</v>
      </c>
      <c r="E48" s="834" t="s">
        <v>2075</v>
      </c>
      <c r="F48" s="832" t="s">
        <v>2057</v>
      </c>
      <c r="G48" s="832" t="s">
        <v>2196</v>
      </c>
      <c r="H48" s="832" t="s">
        <v>580</v>
      </c>
      <c r="I48" s="832" t="s">
        <v>2197</v>
      </c>
      <c r="J48" s="832" t="s">
        <v>2198</v>
      </c>
      <c r="K48" s="832" t="s">
        <v>2199</v>
      </c>
      <c r="L48" s="835">
        <v>21.92</v>
      </c>
      <c r="M48" s="835">
        <v>65.760000000000005</v>
      </c>
      <c r="N48" s="832">
        <v>3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6</v>
      </c>
      <c r="B49" s="832" t="s">
        <v>2056</v>
      </c>
      <c r="C49" s="832" t="s">
        <v>2063</v>
      </c>
      <c r="D49" s="833" t="s">
        <v>2523</v>
      </c>
      <c r="E49" s="834" t="s">
        <v>2075</v>
      </c>
      <c r="F49" s="832" t="s">
        <v>2057</v>
      </c>
      <c r="G49" s="832" t="s">
        <v>2200</v>
      </c>
      <c r="H49" s="832" t="s">
        <v>580</v>
      </c>
      <c r="I49" s="832" t="s">
        <v>2201</v>
      </c>
      <c r="J49" s="832" t="s">
        <v>2202</v>
      </c>
      <c r="K49" s="832" t="s">
        <v>2203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6</v>
      </c>
      <c r="B50" s="832" t="s">
        <v>2056</v>
      </c>
      <c r="C50" s="832" t="s">
        <v>2063</v>
      </c>
      <c r="D50" s="833" t="s">
        <v>2523</v>
      </c>
      <c r="E50" s="834" t="s">
        <v>2075</v>
      </c>
      <c r="F50" s="832" t="s">
        <v>2057</v>
      </c>
      <c r="G50" s="832" t="s">
        <v>2204</v>
      </c>
      <c r="H50" s="832" t="s">
        <v>580</v>
      </c>
      <c r="I50" s="832" t="s">
        <v>2205</v>
      </c>
      <c r="J50" s="832" t="s">
        <v>2206</v>
      </c>
      <c r="K50" s="832" t="s">
        <v>2207</v>
      </c>
      <c r="L50" s="835">
        <v>0</v>
      </c>
      <c r="M50" s="835">
        <v>0</v>
      </c>
      <c r="N50" s="832">
        <v>3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6</v>
      </c>
      <c r="B51" s="832" t="s">
        <v>2056</v>
      </c>
      <c r="C51" s="832" t="s">
        <v>2063</v>
      </c>
      <c r="D51" s="833" t="s">
        <v>2523</v>
      </c>
      <c r="E51" s="834" t="s">
        <v>2075</v>
      </c>
      <c r="F51" s="832" t="s">
        <v>2057</v>
      </c>
      <c r="G51" s="832" t="s">
        <v>2208</v>
      </c>
      <c r="H51" s="832" t="s">
        <v>617</v>
      </c>
      <c r="I51" s="832" t="s">
        <v>1909</v>
      </c>
      <c r="J51" s="832" t="s">
        <v>1151</v>
      </c>
      <c r="K51" s="832" t="s">
        <v>1152</v>
      </c>
      <c r="L51" s="835">
        <v>63.75</v>
      </c>
      <c r="M51" s="835">
        <v>63.75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6</v>
      </c>
      <c r="B52" s="832" t="s">
        <v>2056</v>
      </c>
      <c r="C52" s="832" t="s">
        <v>2063</v>
      </c>
      <c r="D52" s="833" t="s">
        <v>2523</v>
      </c>
      <c r="E52" s="834" t="s">
        <v>2075</v>
      </c>
      <c r="F52" s="832" t="s">
        <v>2057</v>
      </c>
      <c r="G52" s="832" t="s">
        <v>2209</v>
      </c>
      <c r="H52" s="832" t="s">
        <v>580</v>
      </c>
      <c r="I52" s="832" t="s">
        <v>2210</v>
      </c>
      <c r="J52" s="832" t="s">
        <v>644</v>
      </c>
      <c r="K52" s="832" t="s">
        <v>2211</v>
      </c>
      <c r="L52" s="835">
        <v>42.54</v>
      </c>
      <c r="M52" s="835">
        <v>85.08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6</v>
      </c>
      <c r="B53" s="832" t="s">
        <v>2056</v>
      </c>
      <c r="C53" s="832" t="s">
        <v>2063</v>
      </c>
      <c r="D53" s="833" t="s">
        <v>2523</v>
      </c>
      <c r="E53" s="834" t="s">
        <v>2075</v>
      </c>
      <c r="F53" s="832" t="s">
        <v>2057</v>
      </c>
      <c r="G53" s="832" t="s">
        <v>2212</v>
      </c>
      <c r="H53" s="832" t="s">
        <v>580</v>
      </c>
      <c r="I53" s="832" t="s">
        <v>2213</v>
      </c>
      <c r="J53" s="832" t="s">
        <v>1528</v>
      </c>
      <c r="K53" s="832" t="s">
        <v>948</v>
      </c>
      <c r="L53" s="835">
        <v>61.97</v>
      </c>
      <c r="M53" s="835">
        <v>185.91</v>
      </c>
      <c r="N53" s="832">
        <v>3</v>
      </c>
      <c r="O53" s="836">
        <v>1.5</v>
      </c>
      <c r="P53" s="835">
        <v>61.97</v>
      </c>
      <c r="Q53" s="837">
        <v>0.33333333333333331</v>
      </c>
      <c r="R53" s="832">
        <v>1</v>
      </c>
      <c r="S53" s="837">
        <v>0.33333333333333331</v>
      </c>
      <c r="T53" s="836">
        <v>0.5</v>
      </c>
      <c r="U53" s="838">
        <v>0.33333333333333331</v>
      </c>
    </row>
    <row r="54" spans="1:21" ht="14.45" customHeight="1" x14ac:dyDescent="0.2">
      <c r="A54" s="831">
        <v>6</v>
      </c>
      <c r="B54" s="832" t="s">
        <v>2056</v>
      </c>
      <c r="C54" s="832" t="s">
        <v>2063</v>
      </c>
      <c r="D54" s="833" t="s">
        <v>2523</v>
      </c>
      <c r="E54" s="834" t="s">
        <v>2075</v>
      </c>
      <c r="F54" s="832" t="s">
        <v>2057</v>
      </c>
      <c r="G54" s="832" t="s">
        <v>2214</v>
      </c>
      <c r="H54" s="832" t="s">
        <v>580</v>
      </c>
      <c r="I54" s="832" t="s">
        <v>2215</v>
      </c>
      <c r="J54" s="832" t="s">
        <v>2216</v>
      </c>
      <c r="K54" s="832" t="s">
        <v>1208</v>
      </c>
      <c r="L54" s="835">
        <v>77.13</v>
      </c>
      <c r="M54" s="835">
        <v>154.26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6</v>
      </c>
      <c r="B55" s="832" t="s">
        <v>2056</v>
      </c>
      <c r="C55" s="832" t="s">
        <v>2063</v>
      </c>
      <c r="D55" s="833" t="s">
        <v>2523</v>
      </c>
      <c r="E55" s="834" t="s">
        <v>2075</v>
      </c>
      <c r="F55" s="832" t="s">
        <v>2057</v>
      </c>
      <c r="G55" s="832" t="s">
        <v>2217</v>
      </c>
      <c r="H55" s="832" t="s">
        <v>580</v>
      </c>
      <c r="I55" s="832" t="s">
        <v>2218</v>
      </c>
      <c r="J55" s="832" t="s">
        <v>2219</v>
      </c>
      <c r="K55" s="832" t="s">
        <v>2220</v>
      </c>
      <c r="L55" s="835">
        <v>93.96</v>
      </c>
      <c r="M55" s="835">
        <v>93.96</v>
      </c>
      <c r="N55" s="832">
        <v>1</v>
      </c>
      <c r="O55" s="836">
        <v>1</v>
      </c>
      <c r="P55" s="835">
        <v>93.96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6</v>
      </c>
      <c r="B56" s="832" t="s">
        <v>2056</v>
      </c>
      <c r="C56" s="832" t="s">
        <v>2063</v>
      </c>
      <c r="D56" s="833" t="s">
        <v>2523</v>
      </c>
      <c r="E56" s="834" t="s">
        <v>2075</v>
      </c>
      <c r="F56" s="832" t="s">
        <v>2057</v>
      </c>
      <c r="G56" s="832" t="s">
        <v>2221</v>
      </c>
      <c r="H56" s="832" t="s">
        <v>580</v>
      </c>
      <c r="I56" s="832" t="s">
        <v>2222</v>
      </c>
      <c r="J56" s="832" t="s">
        <v>2223</v>
      </c>
      <c r="K56" s="832" t="s">
        <v>2224</v>
      </c>
      <c r="L56" s="835">
        <v>110.74</v>
      </c>
      <c r="M56" s="835">
        <v>110.74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6</v>
      </c>
      <c r="B57" s="832" t="s">
        <v>2056</v>
      </c>
      <c r="C57" s="832" t="s">
        <v>2063</v>
      </c>
      <c r="D57" s="833" t="s">
        <v>2523</v>
      </c>
      <c r="E57" s="834" t="s">
        <v>2075</v>
      </c>
      <c r="F57" s="832" t="s">
        <v>2057</v>
      </c>
      <c r="G57" s="832" t="s">
        <v>2225</v>
      </c>
      <c r="H57" s="832" t="s">
        <v>580</v>
      </c>
      <c r="I57" s="832" t="s">
        <v>2226</v>
      </c>
      <c r="J57" s="832" t="s">
        <v>1074</v>
      </c>
      <c r="K57" s="832" t="s">
        <v>2227</v>
      </c>
      <c r="L57" s="835">
        <v>0</v>
      </c>
      <c r="M57" s="835">
        <v>0</v>
      </c>
      <c r="N57" s="832">
        <v>4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6</v>
      </c>
      <c r="B58" s="832" t="s">
        <v>2056</v>
      </c>
      <c r="C58" s="832" t="s">
        <v>2063</v>
      </c>
      <c r="D58" s="833" t="s">
        <v>2523</v>
      </c>
      <c r="E58" s="834" t="s">
        <v>2075</v>
      </c>
      <c r="F58" s="832" t="s">
        <v>2057</v>
      </c>
      <c r="G58" s="832" t="s">
        <v>2225</v>
      </c>
      <c r="H58" s="832" t="s">
        <v>580</v>
      </c>
      <c r="I58" s="832" t="s">
        <v>2228</v>
      </c>
      <c r="J58" s="832" t="s">
        <v>1074</v>
      </c>
      <c r="K58" s="832" t="s">
        <v>1075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6</v>
      </c>
      <c r="B59" s="832" t="s">
        <v>2056</v>
      </c>
      <c r="C59" s="832" t="s">
        <v>2063</v>
      </c>
      <c r="D59" s="833" t="s">
        <v>2523</v>
      </c>
      <c r="E59" s="834" t="s">
        <v>2075</v>
      </c>
      <c r="F59" s="832" t="s">
        <v>2057</v>
      </c>
      <c r="G59" s="832" t="s">
        <v>2229</v>
      </c>
      <c r="H59" s="832" t="s">
        <v>617</v>
      </c>
      <c r="I59" s="832" t="s">
        <v>1711</v>
      </c>
      <c r="J59" s="832" t="s">
        <v>1712</v>
      </c>
      <c r="K59" s="832" t="s">
        <v>1713</v>
      </c>
      <c r="L59" s="835">
        <v>149.52000000000001</v>
      </c>
      <c r="M59" s="835">
        <v>299.04000000000002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6</v>
      </c>
      <c r="B60" s="832" t="s">
        <v>2056</v>
      </c>
      <c r="C60" s="832" t="s">
        <v>2063</v>
      </c>
      <c r="D60" s="833" t="s">
        <v>2523</v>
      </c>
      <c r="E60" s="834" t="s">
        <v>2075</v>
      </c>
      <c r="F60" s="832" t="s">
        <v>2057</v>
      </c>
      <c r="G60" s="832" t="s">
        <v>2229</v>
      </c>
      <c r="H60" s="832" t="s">
        <v>580</v>
      </c>
      <c r="I60" s="832" t="s">
        <v>2230</v>
      </c>
      <c r="J60" s="832" t="s">
        <v>1160</v>
      </c>
      <c r="K60" s="832" t="s">
        <v>2231</v>
      </c>
      <c r="L60" s="835">
        <v>225.06</v>
      </c>
      <c r="M60" s="835">
        <v>450.12</v>
      </c>
      <c r="N60" s="832">
        <v>2</v>
      </c>
      <c r="O60" s="836">
        <v>0.5</v>
      </c>
      <c r="P60" s="835">
        <v>450.12</v>
      </c>
      <c r="Q60" s="837">
        <v>1</v>
      </c>
      <c r="R60" s="832">
        <v>2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6</v>
      </c>
      <c r="B61" s="832" t="s">
        <v>2056</v>
      </c>
      <c r="C61" s="832" t="s">
        <v>2063</v>
      </c>
      <c r="D61" s="833" t="s">
        <v>2523</v>
      </c>
      <c r="E61" s="834" t="s">
        <v>2075</v>
      </c>
      <c r="F61" s="832" t="s">
        <v>2057</v>
      </c>
      <c r="G61" s="832" t="s">
        <v>2232</v>
      </c>
      <c r="H61" s="832" t="s">
        <v>617</v>
      </c>
      <c r="I61" s="832" t="s">
        <v>2233</v>
      </c>
      <c r="J61" s="832" t="s">
        <v>1845</v>
      </c>
      <c r="K61" s="832" t="s">
        <v>2234</v>
      </c>
      <c r="L61" s="835">
        <v>84.18</v>
      </c>
      <c r="M61" s="835">
        <v>336.72</v>
      </c>
      <c r="N61" s="832">
        <v>4</v>
      </c>
      <c r="O61" s="836">
        <v>2.5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6</v>
      </c>
      <c r="B62" s="832" t="s">
        <v>2056</v>
      </c>
      <c r="C62" s="832" t="s">
        <v>2063</v>
      </c>
      <c r="D62" s="833" t="s">
        <v>2523</v>
      </c>
      <c r="E62" s="834" t="s">
        <v>2075</v>
      </c>
      <c r="F62" s="832" t="s">
        <v>2057</v>
      </c>
      <c r="G62" s="832" t="s">
        <v>2235</v>
      </c>
      <c r="H62" s="832" t="s">
        <v>580</v>
      </c>
      <c r="I62" s="832" t="s">
        <v>2236</v>
      </c>
      <c r="J62" s="832" t="s">
        <v>1052</v>
      </c>
      <c r="K62" s="832" t="s">
        <v>1053</v>
      </c>
      <c r="L62" s="835">
        <v>107.27</v>
      </c>
      <c r="M62" s="835">
        <v>2252.67</v>
      </c>
      <c r="N62" s="832">
        <v>21</v>
      </c>
      <c r="O62" s="836">
        <v>7.5</v>
      </c>
      <c r="P62" s="835">
        <v>429.08</v>
      </c>
      <c r="Q62" s="837">
        <v>0.19047619047619047</v>
      </c>
      <c r="R62" s="832">
        <v>4</v>
      </c>
      <c r="S62" s="837">
        <v>0.19047619047619047</v>
      </c>
      <c r="T62" s="836">
        <v>2</v>
      </c>
      <c r="U62" s="838">
        <v>0.26666666666666666</v>
      </c>
    </row>
    <row r="63" spans="1:21" ht="14.45" customHeight="1" x14ac:dyDescent="0.2">
      <c r="A63" s="831">
        <v>6</v>
      </c>
      <c r="B63" s="832" t="s">
        <v>2056</v>
      </c>
      <c r="C63" s="832" t="s">
        <v>2063</v>
      </c>
      <c r="D63" s="833" t="s">
        <v>2523</v>
      </c>
      <c r="E63" s="834" t="s">
        <v>2075</v>
      </c>
      <c r="F63" s="832" t="s">
        <v>2057</v>
      </c>
      <c r="G63" s="832" t="s">
        <v>2235</v>
      </c>
      <c r="H63" s="832" t="s">
        <v>580</v>
      </c>
      <c r="I63" s="832" t="s">
        <v>2237</v>
      </c>
      <c r="J63" s="832" t="s">
        <v>1052</v>
      </c>
      <c r="K63" s="832" t="s">
        <v>1053</v>
      </c>
      <c r="L63" s="835">
        <v>107.27</v>
      </c>
      <c r="M63" s="835">
        <v>321.81</v>
      </c>
      <c r="N63" s="832">
        <v>3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6</v>
      </c>
      <c r="B64" s="832" t="s">
        <v>2056</v>
      </c>
      <c r="C64" s="832" t="s">
        <v>2063</v>
      </c>
      <c r="D64" s="833" t="s">
        <v>2523</v>
      </c>
      <c r="E64" s="834" t="s">
        <v>2075</v>
      </c>
      <c r="F64" s="832" t="s">
        <v>2059</v>
      </c>
      <c r="G64" s="832" t="s">
        <v>2080</v>
      </c>
      <c r="H64" s="832" t="s">
        <v>580</v>
      </c>
      <c r="I64" s="832" t="s">
        <v>2081</v>
      </c>
      <c r="J64" s="832" t="s">
        <v>2082</v>
      </c>
      <c r="K64" s="832"/>
      <c r="L64" s="835">
        <v>864.39</v>
      </c>
      <c r="M64" s="835">
        <v>12965.85</v>
      </c>
      <c r="N64" s="832">
        <v>15</v>
      </c>
      <c r="O64" s="836">
        <v>15</v>
      </c>
      <c r="P64" s="835">
        <v>11237.07</v>
      </c>
      <c r="Q64" s="837">
        <v>0.86666666666666659</v>
      </c>
      <c r="R64" s="832">
        <v>13</v>
      </c>
      <c r="S64" s="837">
        <v>0.8666666666666667</v>
      </c>
      <c r="T64" s="836">
        <v>13</v>
      </c>
      <c r="U64" s="838">
        <v>0.8666666666666667</v>
      </c>
    </row>
    <row r="65" spans="1:21" ht="14.45" customHeight="1" x14ac:dyDescent="0.2">
      <c r="A65" s="831">
        <v>6</v>
      </c>
      <c r="B65" s="832" t="s">
        <v>2056</v>
      </c>
      <c r="C65" s="832" t="s">
        <v>2063</v>
      </c>
      <c r="D65" s="833" t="s">
        <v>2523</v>
      </c>
      <c r="E65" s="834" t="s">
        <v>2075</v>
      </c>
      <c r="F65" s="832" t="s">
        <v>2059</v>
      </c>
      <c r="G65" s="832" t="s">
        <v>2080</v>
      </c>
      <c r="H65" s="832" t="s">
        <v>580</v>
      </c>
      <c r="I65" s="832" t="s">
        <v>2081</v>
      </c>
      <c r="J65" s="832" t="s">
        <v>2089</v>
      </c>
      <c r="K65" s="832" t="s">
        <v>2090</v>
      </c>
      <c r="L65" s="835">
        <v>864.39</v>
      </c>
      <c r="M65" s="835">
        <v>864.39</v>
      </c>
      <c r="N65" s="832">
        <v>1</v>
      </c>
      <c r="O65" s="836">
        <v>1</v>
      </c>
      <c r="P65" s="835">
        <v>864.39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6</v>
      </c>
      <c r="B66" s="832" t="s">
        <v>2056</v>
      </c>
      <c r="C66" s="832" t="s">
        <v>2063</v>
      </c>
      <c r="D66" s="833" t="s">
        <v>2523</v>
      </c>
      <c r="E66" s="834" t="s">
        <v>2075</v>
      </c>
      <c r="F66" s="832" t="s">
        <v>2059</v>
      </c>
      <c r="G66" s="832" t="s">
        <v>2080</v>
      </c>
      <c r="H66" s="832" t="s">
        <v>580</v>
      </c>
      <c r="I66" s="832" t="s">
        <v>2083</v>
      </c>
      <c r="J66" s="832" t="s">
        <v>2082</v>
      </c>
      <c r="K66" s="832"/>
      <c r="L66" s="835">
        <v>1978.94</v>
      </c>
      <c r="M66" s="835">
        <v>9894.7000000000007</v>
      </c>
      <c r="N66" s="832">
        <v>5</v>
      </c>
      <c r="O66" s="836">
        <v>5</v>
      </c>
      <c r="P66" s="835">
        <v>9894.7000000000007</v>
      </c>
      <c r="Q66" s="837">
        <v>1</v>
      </c>
      <c r="R66" s="832">
        <v>5</v>
      </c>
      <c r="S66" s="837">
        <v>1</v>
      </c>
      <c r="T66" s="836">
        <v>5</v>
      </c>
      <c r="U66" s="838">
        <v>1</v>
      </c>
    </row>
    <row r="67" spans="1:21" ht="14.45" customHeight="1" x14ac:dyDescent="0.2">
      <c r="A67" s="831">
        <v>6</v>
      </c>
      <c r="B67" s="832" t="s">
        <v>2056</v>
      </c>
      <c r="C67" s="832" t="s">
        <v>2063</v>
      </c>
      <c r="D67" s="833" t="s">
        <v>2523</v>
      </c>
      <c r="E67" s="834" t="s">
        <v>2075</v>
      </c>
      <c r="F67" s="832" t="s">
        <v>2059</v>
      </c>
      <c r="G67" s="832" t="s">
        <v>2080</v>
      </c>
      <c r="H67" s="832" t="s">
        <v>580</v>
      </c>
      <c r="I67" s="832" t="s">
        <v>2084</v>
      </c>
      <c r="J67" s="832" t="s">
        <v>2082</v>
      </c>
      <c r="K67" s="832"/>
      <c r="L67" s="835">
        <v>700</v>
      </c>
      <c r="M67" s="835">
        <v>5600</v>
      </c>
      <c r="N67" s="832">
        <v>8</v>
      </c>
      <c r="O67" s="836">
        <v>8</v>
      </c>
      <c r="P67" s="835">
        <v>5600</v>
      </c>
      <c r="Q67" s="837">
        <v>1</v>
      </c>
      <c r="R67" s="832">
        <v>8</v>
      </c>
      <c r="S67" s="837">
        <v>1</v>
      </c>
      <c r="T67" s="836">
        <v>8</v>
      </c>
      <c r="U67" s="838">
        <v>1</v>
      </c>
    </row>
    <row r="68" spans="1:21" ht="14.45" customHeight="1" x14ac:dyDescent="0.2">
      <c r="A68" s="831">
        <v>6</v>
      </c>
      <c r="B68" s="832" t="s">
        <v>2056</v>
      </c>
      <c r="C68" s="832" t="s">
        <v>2063</v>
      </c>
      <c r="D68" s="833" t="s">
        <v>2523</v>
      </c>
      <c r="E68" s="834" t="s">
        <v>2075</v>
      </c>
      <c r="F68" s="832" t="s">
        <v>2059</v>
      </c>
      <c r="G68" s="832" t="s">
        <v>2080</v>
      </c>
      <c r="H68" s="832" t="s">
        <v>580</v>
      </c>
      <c r="I68" s="832" t="s">
        <v>2084</v>
      </c>
      <c r="J68" s="832" t="s">
        <v>2093</v>
      </c>
      <c r="K68" s="832" t="s">
        <v>2094</v>
      </c>
      <c r="L68" s="835">
        <v>700</v>
      </c>
      <c r="M68" s="835">
        <v>700</v>
      </c>
      <c r="N68" s="832">
        <v>1</v>
      </c>
      <c r="O68" s="836">
        <v>1</v>
      </c>
      <c r="P68" s="835">
        <v>700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6</v>
      </c>
      <c r="B69" s="832" t="s">
        <v>2056</v>
      </c>
      <c r="C69" s="832" t="s">
        <v>2063</v>
      </c>
      <c r="D69" s="833" t="s">
        <v>2523</v>
      </c>
      <c r="E69" s="834" t="s">
        <v>2075</v>
      </c>
      <c r="F69" s="832" t="s">
        <v>2059</v>
      </c>
      <c r="G69" s="832" t="s">
        <v>2080</v>
      </c>
      <c r="H69" s="832" t="s">
        <v>580</v>
      </c>
      <c r="I69" s="832" t="s">
        <v>2238</v>
      </c>
      <c r="J69" s="832" t="s">
        <v>2086</v>
      </c>
      <c r="K69" s="832" t="s">
        <v>2239</v>
      </c>
      <c r="L69" s="835">
        <v>0</v>
      </c>
      <c r="M69" s="835">
        <v>0</v>
      </c>
      <c r="N69" s="832">
        <v>1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6</v>
      </c>
      <c r="B70" s="832" t="s">
        <v>2056</v>
      </c>
      <c r="C70" s="832" t="s">
        <v>2063</v>
      </c>
      <c r="D70" s="833" t="s">
        <v>2523</v>
      </c>
      <c r="E70" s="834" t="s">
        <v>2075</v>
      </c>
      <c r="F70" s="832" t="s">
        <v>2059</v>
      </c>
      <c r="G70" s="832" t="s">
        <v>2080</v>
      </c>
      <c r="H70" s="832" t="s">
        <v>580</v>
      </c>
      <c r="I70" s="832" t="s">
        <v>2240</v>
      </c>
      <c r="J70" s="832" t="s">
        <v>2082</v>
      </c>
      <c r="K70" s="832"/>
      <c r="L70" s="835">
        <v>28500</v>
      </c>
      <c r="M70" s="835">
        <v>28500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6</v>
      </c>
      <c r="B71" s="832" t="s">
        <v>2056</v>
      </c>
      <c r="C71" s="832" t="s">
        <v>2063</v>
      </c>
      <c r="D71" s="833" t="s">
        <v>2523</v>
      </c>
      <c r="E71" s="834" t="s">
        <v>2075</v>
      </c>
      <c r="F71" s="832" t="s">
        <v>2059</v>
      </c>
      <c r="G71" s="832" t="s">
        <v>2088</v>
      </c>
      <c r="H71" s="832" t="s">
        <v>580</v>
      </c>
      <c r="I71" s="832" t="s">
        <v>2081</v>
      </c>
      <c r="J71" s="832" t="s">
        <v>2089</v>
      </c>
      <c r="K71" s="832" t="s">
        <v>2090</v>
      </c>
      <c r="L71" s="835">
        <v>864.39</v>
      </c>
      <c r="M71" s="835">
        <v>63100.469999999972</v>
      </c>
      <c r="N71" s="832">
        <v>73</v>
      </c>
      <c r="O71" s="836">
        <v>73</v>
      </c>
      <c r="P71" s="835">
        <v>55320.95999999997</v>
      </c>
      <c r="Q71" s="837">
        <v>0.87671232876712324</v>
      </c>
      <c r="R71" s="832">
        <v>64</v>
      </c>
      <c r="S71" s="837">
        <v>0.87671232876712324</v>
      </c>
      <c r="T71" s="836">
        <v>64</v>
      </c>
      <c r="U71" s="838">
        <v>0.87671232876712324</v>
      </c>
    </row>
    <row r="72" spans="1:21" ht="14.45" customHeight="1" x14ac:dyDescent="0.2">
      <c r="A72" s="831">
        <v>6</v>
      </c>
      <c r="B72" s="832" t="s">
        <v>2056</v>
      </c>
      <c r="C72" s="832" t="s">
        <v>2063</v>
      </c>
      <c r="D72" s="833" t="s">
        <v>2523</v>
      </c>
      <c r="E72" s="834" t="s">
        <v>2075</v>
      </c>
      <c r="F72" s="832" t="s">
        <v>2059</v>
      </c>
      <c r="G72" s="832" t="s">
        <v>2088</v>
      </c>
      <c r="H72" s="832" t="s">
        <v>580</v>
      </c>
      <c r="I72" s="832" t="s">
        <v>2083</v>
      </c>
      <c r="J72" s="832" t="s">
        <v>2091</v>
      </c>
      <c r="K72" s="832" t="s">
        <v>2092</v>
      </c>
      <c r="L72" s="835">
        <v>1978.94</v>
      </c>
      <c r="M72" s="835">
        <v>59368.200000000019</v>
      </c>
      <c r="N72" s="832">
        <v>30</v>
      </c>
      <c r="O72" s="836">
        <v>30</v>
      </c>
      <c r="P72" s="835">
        <v>53431.380000000019</v>
      </c>
      <c r="Q72" s="837">
        <v>0.9</v>
      </c>
      <c r="R72" s="832">
        <v>27</v>
      </c>
      <c r="S72" s="837">
        <v>0.9</v>
      </c>
      <c r="T72" s="836">
        <v>27</v>
      </c>
      <c r="U72" s="838">
        <v>0.9</v>
      </c>
    </row>
    <row r="73" spans="1:21" ht="14.45" customHeight="1" x14ac:dyDescent="0.2">
      <c r="A73" s="831">
        <v>6</v>
      </c>
      <c r="B73" s="832" t="s">
        <v>2056</v>
      </c>
      <c r="C73" s="832" t="s">
        <v>2063</v>
      </c>
      <c r="D73" s="833" t="s">
        <v>2523</v>
      </c>
      <c r="E73" s="834" t="s">
        <v>2075</v>
      </c>
      <c r="F73" s="832" t="s">
        <v>2059</v>
      </c>
      <c r="G73" s="832" t="s">
        <v>2088</v>
      </c>
      <c r="H73" s="832" t="s">
        <v>580</v>
      </c>
      <c r="I73" s="832" t="s">
        <v>2084</v>
      </c>
      <c r="J73" s="832" t="s">
        <v>2093</v>
      </c>
      <c r="K73" s="832" t="s">
        <v>2094</v>
      </c>
      <c r="L73" s="835">
        <v>700</v>
      </c>
      <c r="M73" s="835">
        <v>15400</v>
      </c>
      <c r="N73" s="832">
        <v>22</v>
      </c>
      <c r="O73" s="836">
        <v>22</v>
      </c>
      <c r="P73" s="835">
        <v>14700</v>
      </c>
      <c r="Q73" s="837">
        <v>0.95454545454545459</v>
      </c>
      <c r="R73" s="832">
        <v>21</v>
      </c>
      <c r="S73" s="837">
        <v>0.95454545454545459</v>
      </c>
      <c r="T73" s="836">
        <v>21</v>
      </c>
      <c r="U73" s="838">
        <v>0.95454545454545459</v>
      </c>
    </row>
    <row r="74" spans="1:21" ht="14.45" customHeight="1" x14ac:dyDescent="0.2">
      <c r="A74" s="831">
        <v>6</v>
      </c>
      <c r="B74" s="832" t="s">
        <v>2056</v>
      </c>
      <c r="C74" s="832" t="s">
        <v>2063</v>
      </c>
      <c r="D74" s="833" t="s">
        <v>2523</v>
      </c>
      <c r="E74" s="834" t="s">
        <v>2076</v>
      </c>
      <c r="F74" s="832" t="s">
        <v>2057</v>
      </c>
      <c r="G74" s="832" t="s">
        <v>2133</v>
      </c>
      <c r="H74" s="832" t="s">
        <v>580</v>
      </c>
      <c r="I74" s="832" t="s">
        <v>2241</v>
      </c>
      <c r="J74" s="832" t="s">
        <v>675</v>
      </c>
      <c r="K74" s="832" t="s">
        <v>2242</v>
      </c>
      <c r="L74" s="835">
        <v>45.56</v>
      </c>
      <c r="M74" s="835">
        <v>45.56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6</v>
      </c>
      <c r="B75" s="832" t="s">
        <v>2056</v>
      </c>
      <c r="C75" s="832" t="s">
        <v>2063</v>
      </c>
      <c r="D75" s="833" t="s">
        <v>2523</v>
      </c>
      <c r="E75" s="834" t="s">
        <v>2076</v>
      </c>
      <c r="F75" s="832" t="s">
        <v>2057</v>
      </c>
      <c r="G75" s="832" t="s">
        <v>2243</v>
      </c>
      <c r="H75" s="832" t="s">
        <v>580</v>
      </c>
      <c r="I75" s="832" t="s">
        <v>2244</v>
      </c>
      <c r="J75" s="832" t="s">
        <v>2245</v>
      </c>
      <c r="K75" s="832" t="s">
        <v>2246</v>
      </c>
      <c r="L75" s="835">
        <v>973.26</v>
      </c>
      <c r="M75" s="835">
        <v>2919.7799999999997</v>
      </c>
      <c r="N75" s="832">
        <v>3</v>
      </c>
      <c r="O75" s="836">
        <v>1</v>
      </c>
      <c r="P75" s="835">
        <v>2919.7799999999997</v>
      </c>
      <c r="Q75" s="837">
        <v>1</v>
      </c>
      <c r="R75" s="832">
        <v>3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6</v>
      </c>
      <c r="B76" s="832" t="s">
        <v>2056</v>
      </c>
      <c r="C76" s="832" t="s">
        <v>2063</v>
      </c>
      <c r="D76" s="833" t="s">
        <v>2523</v>
      </c>
      <c r="E76" s="834" t="s">
        <v>2076</v>
      </c>
      <c r="F76" s="832" t="s">
        <v>2057</v>
      </c>
      <c r="G76" s="832" t="s">
        <v>2247</v>
      </c>
      <c r="H76" s="832" t="s">
        <v>580</v>
      </c>
      <c r="I76" s="832" t="s">
        <v>2248</v>
      </c>
      <c r="J76" s="832" t="s">
        <v>2249</v>
      </c>
      <c r="K76" s="832" t="s">
        <v>2250</v>
      </c>
      <c r="L76" s="835">
        <v>19.579999999999998</v>
      </c>
      <c r="M76" s="835">
        <v>19.579999999999998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6</v>
      </c>
      <c r="B77" s="832" t="s">
        <v>2056</v>
      </c>
      <c r="C77" s="832" t="s">
        <v>2063</v>
      </c>
      <c r="D77" s="833" t="s">
        <v>2523</v>
      </c>
      <c r="E77" s="834" t="s">
        <v>2076</v>
      </c>
      <c r="F77" s="832" t="s">
        <v>2057</v>
      </c>
      <c r="G77" s="832" t="s">
        <v>2251</v>
      </c>
      <c r="H77" s="832" t="s">
        <v>580</v>
      </c>
      <c r="I77" s="832" t="s">
        <v>2252</v>
      </c>
      <c r="J77" s="832" t="s">
        <v>2253</v>
      </c>
      <c r="K77" s="832" t="s">
        <v>2254</v>
      </c>
      <c r="L77" s="835">
        <v>132.97999999999999</v>
      </c>
      <c r="M77" s="835">
        <v>531.91999999999996</v>
      </c>
      <c r="N77" s="832">
        <v>4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6</v>
      </c>
      <c r="B78" s="832" t="s">
        <v>2056</v>
      </c>
      <c r="C78" s="832" t="s">
        <v>2063</v>
      </c>
      <c r="D78" s="833" t="s">
        <v>2523</v>
      </c>
      <c r="E78" s="834" t="s">
        <v>2076</v>
      </c>
      <c r="F78" s="832" t="s">
        <v>2057</v>
      </c>
      <c r="G78" s="832" t="s">
        <v>2255</v>
      </c>
      <c r="H78" s="832" t="s">
        <v>580</v>
      </c>
      <c r="I78" s="832" t="s">
        <v>2256</v>
      </c>
      <c r="J78" s="832" t="s">
        <v>2257</v>
      </c>
      <c r="K78" s="832" t="s">
        <v>1885</v>
      </c>
      <c r="L78" s="835">
        <v>54.85</v>
      </c>
      <c r="M78" s="835">
        <v>109.7</v>
      </c>
      <c r="N78" s="832">
        <v>2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6</v>
      </c>
      <c r="B79" s="832" t="s">
        <v>2056</v>
      </c>
      <c r="C79" s="832" t="s">
        <v>2063</v>
      </c>
      <c r="D79" s="833" t="s">
        <v>2523</v>
      </c>
      <c r="E79" s="834" t="s">
        <v>2076</v>
      </c>
      <c r="F79" s="832" t="s">
        <v>2057</v>
      </c>
      <c r="G79" s="832" t="s">
        <v>2258</v>
      </c>
      <c r="H79" s="832" t="s">
        <v>617</v>
      </c>
      <c r="I79" s="832" t="s">
        <v>2035</v>
      </c>
      <c r="J79" s="832" t="s">
        <v>2036</v>
      </c>
      <c r="K79" s="832" t="s">
        <v>2037</v>
      </c>
      <c r="L79" s="835">
        <v>141.25</v>
      </c>
      <c r="M79" s="835">
        <v>423.75</v>
      </c>
      <c r="N79" s="832">
        <v>3</v>
      </c>
      <c r="O79" s="836">
        <v>2</v>
      </c>
      <c r="P79" s="835">
        <v>282.5</v>
      </c>
      <c r="Q79" s="837">
        <v>0.66666666666666663</v>
      </c>
      <c r="R79" s="832">
        <v>2</v>
      </c>
      <c r="S79" s="837">
        <v>0.66666666666666663</v>
      </c>
      <c r="T79" s="836">
        <v>1</v>
      </c>
      <c r="U79" s="838">
        <v>0.5</v>
      </c>
    </row>
    <row r="80" spans="1:21" ht="14.45" customHeight="1" x14ac:dyDescent="0.2">
      <c r="A80" s="831">
        <v>6</v>
      </c>
      <c r="B80" s="832" t="s">
        <v>2056</v>
      </c>
      <c r="C80" s="832" t="s">
        <v>2063</v>
      </c>
      <c r="D80" s="833" t="s">
        <v>2523</v>
      </c>
      <c r="E80" s="834" t="s">
        <v>2076</v>
      </c>
      <c r="F80" s="832" t="s">
        <v>2057</v>
      </c>
      <c r="G80" s="832" t="s">
        <v>2259</v>
      </c>
      <c r="H80" s="832" t="s">
        <v>617</v>
      </c>
      <c r="I80" s="832" t="s">
        <v>2260</v>
      </c>
      <c r="J80" s="832" t="s">
        <v>2261</v>
      </c>
      <c r="K80" s="832" t="s">
        <v>2262</v>
      </c>
      <c r="L80" s="835">
        <v>736.33</v>
      </c>
      <c r="M80" s="835">
        <v>1472.66</v>
      </c>
      <c r="N80" s="832">
        <v>2</v>
      </c>
      <c r="O80" s="836">
        <v>0.5</v>
      </c>
      <c r="P80" s="835">
        <v>1472.66</v>
      </c>
      <c r="Q80" s="837">
        <v>1</v>
      </c>
      <c r="R80" s="832">
        <v>2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6</v>
      </c>
      <c r="B81" s="832" t="s">
        <v>2056</v>
      </c>
      <c r="C81" s="832" t="s">
        <v>2063</v>
      </c>
      <c r="D81" s="833" t="s">
        <v>2523</v>
      </c>
      <c r="E81" s="834" t="s">
        <v>2076</v>
      </c>
      <c r="F81" s="832" t="s">
        <v>2057</v>
      </c>
      <c r="G81" s="832" t="s">
        <v>2183</v>
      </c>
      <c r="H81" s="832" t="s">
        <v>580</v>
      </c>
      <c r="I81" s="832" t="s">
        <v>2186</v>
      </c>
      <c r="J81" s="832" t="s">
        <v>2187</v>
      </c>
      <c r="K81" s="832" t="s">
        <v>2188</v>
      </c>
      <c r="L81" s="835">
        <v>64.5</v>
      </c>
      <c r="M81" s="835">
        <v>129</v>
      </c>
      <c r="N81" s="832">
        <v>2</v>
      </c>
      <c r="O81" s="836">
        <v>1</v>
      </c>
      <c r="P81" s="835">
        <v>129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6</v>
      </c>
      <c r="B82" s="832" t="s">
        <v>2056</v>
      </c>
      <c r="C82" s="832" t="s">
        <v>2063</v>
      </c>
      <c r="D82" s="833" t="s">
        <v>2523</v>
      </c>
      <c r="E82" s="834" t="s">
        <v>2076</v>
      </c>
      <c r="F82" s="832" t="s">
        <v>2057</v>
      </c>
      <c r="G82" s="832" t="s">
        <v>2263</v>
      </c>
      <c r="H82" s="832" t="s">
        <v>617</v>
      </c>
      <c r="I82" s="832" t="s">
        <v>2264</v>
      </c>
      <c r="J82" s="832" t="s">
        <v>1017</v>
      </c>
      <c r="K82" s="832" t="s">
        <v>2265</v>
      </c>
      <c r="L82" s="835">
        <v>0</v>
      </c>
      <c r="M82" s="835">
        <v>0</v>
      </c>
      <c r="N82" s="832">
        <v>1</v>
      </c>
      <c r="O82" s="836">
        <v>0.5</v>
      </c>
      <c r="P82" s="835">
        <v>0</v>
      </c>
      <c r="Q82" s="837"/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6</v>
      </c>
      <c r="B83" s="832" t="s">
        <v>2056</v>
      </c>
      <c r="C83" s="832" t="s">
        <v>2063</v>
      </c>
      <c r="D83" s="833" t="s">
        <v>2523</v>
      </c>
      <c r="E83" s="834" t="s">
        <v>2076</v>
      </c>
      <c r="F83" s="832" t="s">
        <v>2057</v>
      </c>
      <c r="G83" s="832" t="s">
        <v>2266</v>
      </c>
      <c r="H83" s="832" t="s">
        <v>580</v>
      </c>
      <c r="I83" s="832" t="s">
        <v>2267</v>
      </c>
      <c r="J83" s="832" t="s">
        <v>2268</v>
      </c>
      <c r="K83" s="832" t="s">
        <v>2269</v>
      </c>
      <c r="L83" s="835">
        <v>79.099999999999994</v>
      </c>
      <c r="M83" s="835">
        <v>79.099999999999994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6</v>
      </c>
      <c r="B84" s="832" t="s">
        <v>2056</v>
      </c>
      <c r="C84" s="832" t="s">
        <v>2063</v>
      </c>
      <c r="D84" s="833" t="s">
        <v>2523</v>
      </c>
      <c r="E84" s="834" t="s">
        <v>2076</v>
      </c>
      <c r="F84" s="832" t="s">
        <v>2057</v>
      </c>
      <c r="G84" s="832" t="s">
        <v>2270</v>
      </c>
      <c r="H84" s="832" t="s">
        <v>617</v>
      </c>
      <c r="I84" s="832" t="s">
        <v>1895</v>
      </c>
      <c r="J84" s="832" t="s">
        <v>1896</v>
      </c>
      <c r="K84" s="832" t="s">
        <v>1897</v>
      </c>
      <c r="L84" s="835">
        <v>122.96</v>
      </c>
      <c r="M84" s="835">
        <v>1844.3999999999999</v>
      </c>
      <c r="N84" s="832">
        <v>15</v>
      </c>
      <c r="O84" s="836">
        <v>3</v>
      </c>
      <c r="P84" s="835">
        <v>1844.3999999999999</v>
      </c>
      <c r="Q84" s="837">
        <v>1</v>
      </c>
      <c r="R84" s="832">
        <v>15</v>
      </c>
      <c r="S84" s="837">
        <v>1</v>
      </c>
      <c r="T84" s="836">
        <v>3</v>
      </c>
      <c r="U84" s="838">
        <v>1</v>
      </c>
    </row>
    <row r="85" spans="1:21" ht="14.45" customHeight="1" x14ac:dyDescent="0.2">
      <c r="A85" s="831">
        <v>6</v>
      </c>
      <c r="B85" s="832" t="s">
        <v>2056</v>
      </c>
      <c r="C85" s="832" t="s">
        <v>2063</v>
      </c>
      <c r="D85" s="833" t="s">
        <v>2523</v>
      </c>
      <c r="E85" s="834" t="s">
        <v>2076</v>
      </c>
      <c r="F85" s="832" t="s">
        <v>2057</v>
      </c>
      <c r="G85" s="832" t="s">
        <v>2271</v>
      </c>
      <c r="H85" s="832" t="s">
        <v>580</v>
      </c>
      <c r="I85" s="832" t="s">
        <v>2272</v>
      </c>
      <c r="J85" s="832" t="s">
        <v>2273</v>
      </c>
      <c r="K85" s="832" t="s">
        <v>2274</v>
      </c>
      <c r="L85" s="835">
        <v>60.39</v>
      </c>
      <c r="M85" s="835">
        <v>60.39</v>
      </c>
      <c r="N85" s="832">
        <v>1</v>
      </c>
      <c r="O85" s="836">
        <v>1</v>
      </c>
      <c r="P85" s="835">
        <v>60.39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6</v>
      </c>
      <c r="B86" s="832" t="s">
        <v>2056</v>
      </c>
      <c r="C86" s="832" t="s">
        <v>2063</v>
      </c>
      <c r="D86" s="833" t="s">
        <v>2523</v>
      </c>
      <c r="E86" s="834" t="s">
        <v>2076</v>
      </c>
      <c r="F86" s="832" t="s">
        <v>2057</v>
      </c>
      <c r="G86" s="832" t="s">
        <v>2275</v>
      </c>
      <c r="H86" s="832" t="s">
        <v>580</v>
      </c>
      <c r="I86" s="832" t="s">
        <v>2276</v>
      </c>
      <c r="J86" s="832" t="s">
        <v>2277</v>
      </c>
      <c r="K86" s="832" t="s">
        <v>2278</v>
      </c>
      <c r="L86" s="835">
        <v>0</v>
      </c>
      <c r="M86" s="835">
        <v>0</v>
      </c>
      <c r="N86" s="832">
        <v>1</v>
      </c>
      <c r="O86" s="836">
        <v>1</v>
      </c>
      <c r="P86" s="835"/>
      <c r="Q86" s="837"/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6</v>
      </c>
      <c r="B87" s="832" t="s">
        <v>2056</v>
      </c>
      <c r="C87" s="832" t="s">
        <v>2063</v>
      </c>
      <c r="D87" s="833" t="s">
        <v>2523</v>
      </c>
      <c r="E87" s="834" t="s">
        <v>2076</v>
      </c>
      <c r="F87" s="832" t="s">
        <v>2057</v>
      </c>
      <c r="G87" s="832" t="s">
        <v>2279</v>
      </c>
      <c r="H87" s="832" t="s">
        <v>580</v>
      </c>
      <c r="I87" s="832" t="s">
        <v>2280</v>
      </c>
      <c r="J87" s="832" t="s">
        <v>2281</v>
      </c>
      <c r="K87" s="832" t="s">
        <v>2282</v>
      </c>
      <c r="L87" s="835">
        <v>0</v>
      </c>
      <c r="M87" s="835">
        <v>0</v>
      </c>
      <c r="N87" s="832">
        <v>1</v>
      </c>
      <c r="O87" s="836">
        <v>1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6</v>
      </c>
      <c r="B88" s="832" t="s">
        <v>2056</v>
      </c>
      <c r="C88" s="832" t="s">
        <v>2063</v>
      </c>
      <c r="D88" s="833" t="s">
        <v>2523</v>
      </c>
      <c r="E88" s="834" t="s">
        <v>2076</v>
      </c>
      <c r="F88" s="832" t="s">
        <v>2057</v>
      </c>
      <c r="G88" s="832" t="s">
        <v>2235</v>
      </c>
      <c r="H88" s="832" t="s">
        <v>580</v>
      </c>
      <c r="I88" s="832" t="s">
        <v>2236</v>
      </c>
      <c r="J88" s="832" t="s">
        <v>1052</v>
      </c>
      <c r="K88" s="832" t="s">
        <v>1053</v>
      </c>
      <c r="L88" s="835">
        <v>107.27</v>
      </c>
      <c r="M88" s="835">
        <v>1072.7</v>
      </c>
      <c r="N88" s="832">
        <v>10</v>
      </c>
      <c r="O88" s="836">
        <v>3.5</v>
      </c>
      <c r="P88" s="835">
        <v>321.81</v>
      </c>
      <c r="Q88" s="837">
        <v>0.3</v>
      </c>
      <c r="R88" s="832">
        <v>3</v>
      </c>
      <c r="S88" s="837">
        <v>0.3</v>
      </c>
      <c r="T88" s="836">
        <v>1</v>
      </c>
      <c r="U88" s="838">
        <v>0.2857142857142857</v>
      </c>
    </row>
    <row r="89" spans="1:21" ht="14.45" customHeight="1" x14ac:dyDescent="0.2">
      <c r="A89" s="831">
        <v>6</v>
      </c>
      <c r="B89" s="832" t="s">
        <v>2056</v>
      </c>
      <c r="C89" s="832" t="s">
        <v>2063</v>
      </c>
      <c r="D89" s="833" t="s">
        <v>2523</v>
      </c>
      <c r="E89" s="834" t="s">
        <v>2076</v>
      </c>
      <c r="F89" s="832" t="s">
        <v>2059</v>
      </c>
      <c r="G89" s="832" t="s">
        <v>2080</v>
      </c>
      <c r="H89" s="832" t="s">
        <v>580</v>
      </c>
      <c r="I89" s="832" t="s">
        <v>2081</v>
      </c>
      <c r="J89" s="832" t="s">
        <v>2082</v>
      </c>
      <c r="K89" s="832"/>
      <c r="L89" s="835">
        <v>864.39</v>
      </c>
      <c r="M89" s="835">
        <v>1728.78</v>
      </c>
      <c r="N89" s="832">
        <v>2</v>
      </c>
      <c r="O89" s="836">
        <v>2</v>
      </c>
      <c r="P89" s="835">
        <v>864.39</v>
      </c>
      <c r="Q89" s="837">
        <v>0.5</v>
      </c>
      <c r="R89" s="832">
        <v>1</v>
      </c>
      <c r="S89" s="837">
        <v>0.5</v>
      </c>
      <c r="T89" s="836">
        <v>1</v>
      </c>
      <c r="U89" s="838">
        <v>0.5</v>
      </c>
    </row>
    <row r="90" spans="1:21" ht="14.45" customHeight="1" x14ac:dyDescent="0.2">
      <c r="A90" s="831">
        <v>6</v>
      </c>
      <c r="B90" s="832" t="s">
        <v>2056</v>
      </c>
      <c r="C90" s="832" t="s">
        <v>2063</v>
      </c>
      <c r="D90" s="833" t="s">
        <v>2523</v>
      </c>
      <c r="E90" s="834" t="s">
        <v>2076</v>
      </c>
      <c r="F90" s="832" t="s">
        <v>2059</v>
      </c>
      <c r="G90" s="832" t="s">
        <v>2080</v>
      </c>
      <c r="H90" s="832" t="s">
        <v>580</v>
      </c>
      <c r="I90" s="832" t="s">
        <v>2081</v>
      </c>
      <c r="J90" s="832" t="s">
        <v>2089</v>
      </c>
      <c r="K90" s="832" t="s">
        <v>2090</v>
      </c>
      <c r="L90" s="835">
        <v>864.39</v>
      </c>
      <c r="M90" s="835">
        <v>864.39</v>
      </c>
      <c r="N90" s="832">
        <v>1</v>
      </c>
      <c r="O90" s="836">
        <v>1</v>
      </c>
      <c r="P90" s="835">
        <v>864.39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6</v>
      </c>
      <c r="B91" s="832" t="s">
        <v>2056</v>
      </c>
      <c r="C91" s="832" t="s">
        <v>2063</v>
      </c>
      <c r="D91" s="833" t="s">
        <v>2523</v>
      </c>
      <c r="E91" s="834" t="s">
        <v>2076</v>
      </c>
      <c r="F91" s="832" t="s">
        <v>2059</v>
      </c>
      <c r="G91" s="832" t="s">
        <v>2080</v>
      </c>
      <c r="H91" s="832" t="s">
        <v>580</v>
      </c>
      <c r="I91" s="832" t="s">
        <v>2083</v>
      </c>
      <c r="J91" s="832" t="s">
        <v>2082</v>
      </c>
      <c r="K91" s="832"/>
      <c r="L91" s="835">
        <v>1978.94</v>
      </c>
      <c r="M91" s="835">
        <v>7915.76</v>
      </c>
      <c r="N91" s="832">
        <v>4</v>
      </c>
      <c r="O91" s="836">
        <v>4</v>
      </c>
      <c r="P91" s="835">
        <v>7915.76</v>
      </c>
      <c r="Q91" s="837">
        <v>1</v>
      </c>
      <c r="R91" s="832">
        <v>4</v>
      </c>
      <c r="S91" s="837">
        <v>1</v>
      </c>
      <c r="T91" s="836">
        <v>4</v>
      </c>
      <c r="U91" s="838">
        <v>1</v>
      </c>
    </row>
    <row r="92" spans="1:21" ht="14.45" customHeight="1" x14ac:dyDescent="0.2">
      <c r="A92" s="831">
        <v>6</v>
      </c>
      <c r="B92" s="832" t="s">
        <v>2056</v>
      </c>
      <c r="C92" s="832" t="s">
        <v>2063</v>
      </c>
      <c r="D92" s="833" t="s">
        <v>2523</v>
      </c>
      <c r="E92" s="834" t="s">
        <v>2076</v>
      </c>
      <c r="F92" s="832" t="s">
        <v>2059</v>
      </c>
      <c r="G92" s="832" t="s">
        <v>2080</v>
      </c>
      <c r="H92" s="832" t="s">
        <v>580</v>
      </c>
      <c r="I92" s="832" t="s">
        <v>2084</v>
      </c>
      <c r="J92" s="832" t="s">
        <v>2093</v>
      </c>
      <c r="K92" s="832" t="s">
        <v>2094</v>
      </c>
      <c r="L92" s="835">
        <v>700</v>
      </c>
      <c r="M92" s="835">
        <v>700</v>
      </c>
      <c r="N92" s="832">
        <v>1</v>
      </c>
      <c r="O92" s="836">
        <v>1</v>
      </c>
      <c r="P92" s="835">
        <v>700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6</v>
      </c>
      <c r="B93" s="832" t="s">
        <v>2056</v>
      </c>
      <c r="C93" s="832" t="s">
        <v>2063</v>
      </c>
      <c r="D93" s="833" t="s">
        <v>2523</v>
      </c>
      <c r="E93" s="834" t="s">
        <v>2076</v>
      </c>
      <c r="F93" s="832" t="s">
        <v>2059</v>
      </c>
      <c r="G93" s="832" t="s">
        <v>2088</v>
      </c>
      <c r="H93" s="832" t="s">
        <v>580</v>
      </c>
      <c r="I93" s="832" t="s">
        <v>2083</v>
      </c>
      <c r="J93" s="832" t="s">
        <v>2091</v>
      </c>
      <c r="K93" s="832" t="s">
        <v>2092</v>
      </c>
      <c r="L93" s="835">
        <v>1978.94</v>
      </c>
      <c r="M93" s="835">
        <v>25726.219999999998</v>
      </c>
      <c r="N93" s="832">
        <v>13</v>
      </c>
      <c r="O93" s="836">
        <v>13</v>
      </c>
      <c r="P93" s="835">
        <v>25726.219999999998</v>
      </c>
      <c r="Q93" s="837">
        <v>1</v>
      </c>
      <c r="R93" s="832">
        <v>13</v>
      </c>
      <c r="S93" s="837">
        <v>1</v>
      </c>
      <c r="T93" s="836">
        <v>13</v>
      </c>
      <c r="U93" s="838">
        <v>1</v>
      </c>
    </row>
    <row r="94" spans="1:21" ht="14.45" customHeight="1" x14ac:dyDescent="0.2">
      <c r="A94" s="831">
        <v>6</v>
      </c>
      <c r="B94" s="832" t="s">
        <v>2056</v>
      </c>
      <c r="C94" s="832" t="s">
        <v>2063</v>
      </c>
      <c r="D94" s="833" t="s">
        <v>2523</v>
      </c>
      <c r="E94" s="834" t="s">
        <v>2076</v>
      </c>
      <c r="F94" s="832" t="s">
        <v>2059</v>
      </c>
      <c r="G94" s="832" t="s">
        <v>2088</v>
      </c>
      <c r="H94" s="832" t="s">
        <v>580</v>
      </c>
      <c r="I94" s="832" t="s">
        <v>2084</v>
      </c>
      <c r="J94" s="832" t="s">
        <v>2093</v>
      </c>
      <c r="K94" s="832" t="s">
        <v>2094</v>
      </c>
      <c r="L94" s="835">
        <v>700</v>
      </c>
      <c r="M94" s="835">
        <v>1400</v>
      </c>
      <c r="N94" s="832">
        <v>2</v>
      </c>
      <c r="O94" s="836">
        <v>2</v>
      </c>
      <c r="P94" s="835">
        <v>1400</v>
      </c>
      <c r="Q94" s="837">
        <v>1</v>
      </c>
      <c r="R94" s="832">
        <v>2</v>
      </c>
      <c r="S94" s="837">
        <v>1</v>
      </c>
      <c r="T94" s="836">
        <v>2</v>
      </c>
      <c r="U94" s="838">
        <v>1</v>
      </c>
    </row>
    <row r="95" spans="1:21" ht="14.45" customHeight="1" x14ac:dyDescent="0.2">
      <c r="A95" s="831">
        <v>6</v>
      </c>
      <c r="B95" s="832" t="s">
        <v>2056</v>
      </c>
      <c r="C95" s="832" t="s">
        <v>2063</v>
      </c>
      <c r="D95" s="833" t="s">
        <v>2523</v>
      </c>
      <c r="E95" s="834" t="s">
        <v>2079</v>
      </c>
      <c r="F95" s="832" t="s">
        <v>2059</v>
      </c>
      <c r="G95" s="832" t="s">
        <v>2080</v>
      </c>
      <c r="H95" s="832" t="s">
        <v>580</v>
      </c>
      <c r="I95" s="832" t="s">
        <v>2081</v>
      </c>
      <c r="J95" s="832" t="s">
        <v>2082</v>
      </c>
      <c r="K95" s="832"/>
      <c r="L95" s="835">
        <v>864.39</v>
      </c>
      <c r="M95" s="835">
        <v>1728.78</v>
      </c>
      <c r="N95" s="832">
        <v>2</v>
      </c>
      <c r="O95" s="836">
        <v>2</v>
      </c>
      <c r="P95" s="835">
        <v>1728.78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6</v>
      </c>
      <c r="B96" s="832" t="s">
        <v>2056</v>
      </c>
      <c r="C96" s="832" t="s">
        <v>2063</v>
      </c>
      <c r="D96" s="833" t="s">
        <v>2523</v>
      </c>
      <c r="E96" s="834" t="s">
        <v>2079</v>
      </c>
      <c r="F96" s="832" t="s">
        <v>2059</v>
      </c>
      <c r="G96" s="832" t="s">
        <v>2080</v>
      </c>
      <c r="H96" s="832" t="s">
        <v>580</v>
      </c>
      <c r="I96" s="832" t="s">
        <v>2083</v>
      </c>
      <c r="J96" s="832" t="s">
        <v>2082</v>
      </c>
      <c r="K96" s="832"/>
      <c r="L96" s="835">
        <v>1978.94</v>
      </c>
      <c r="M96" s="835">
        <v>1978.94</v>
      </c>
      <c r="N96" s="832">
        <v>1</v>
      </c>
      <c r="O96" s="836">
        <v>1</v>
      </c>
      <c r="P96" s="835">
        <v>1978.94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6</v>
      </c>
      <c r="B97" s="832" t="s">
        <v>2056</v>
      </c>
      <c r="C97" s="832" t="s">
        <v>2063</v>
      </c>
      <c r="D97" s="833" t="s">
        <v>2523</v>
      </c>
      <c r="E97" s="834" t="s">
        <v>2079</v>
      </c>
      <c r="F97" s="832" t="s">
        <v>2059</v>
      </c>
      <c r="G97" s="832" t="s">
        <v>2088</v>
      </c>
      <c r="H97" s="832" t="s">
        <v>580</v>
      </c>
      <c r="I97" s="832" t="s">
        <v>2081</v>
      </c>
      <c r="J97" s="832" t="s">
        <v>2089</v>
      </c>
      <c r="K97" s="832" t="s">
        <v>2090</v>
      </c>
      <c r="L97" s="835">
        <v>864.39</v>
      </c>
      <c r="M97" s="835">
        <v>1728.78</v>
      </c>
      <c r="N97" s="832">
        <v>2</v>
      </c>
      <c r="O97" s="836">
        <v>2</v>
      </c>
      <c r="P97" s="835">
        <v>864.39</v>
      </c>
      <c r="Q97" s="837">
        <v>0.5</v>
      </c>
      <c r="R97" s="832">
        <v>1</v>
      </c>
      <c r="S97" s="837">
        <v>0.5</v>
      </c>
      <c r="T97" s="836">
        <v>1</v>
      </c>
      <c r="U97" s="838">
        <v>0.5</v>
      </c>
    </row>
    <row r="98" spans="1:21" ht="14.45" customHeight="1" x14ac:dyDescent="0.2">
      <c r="A98" s="831">
        <v>6</v>
      </c>
      <c r="B98" s="832" t="s">
        <v>2056</v>
      </c>
      <c r="C98" s="832" t="s">
        <v>2063</v>
      </c>
      <c r="D98" s="833" t="s">
        <v>2523</v>
      </c>
      <c r="E98" s="834" t="s">
        <v>2070</v>
      </c>
      <c r="F98" s="832" t="s">
        <v>2057</v>
      </c>
      <c r="G98" s="832" t="s">
        <v>2200</v>
      </c>
      <c r="H98" s="832" t="s">
        <v>580</v>
      </c>
      <c r="I98" s="832" t="s">
        <v>2283</v>
      </c>
      <c r="J98" s="832" t="s">
        <v>2202</v>
      </c>
      <c r="K98" s="832" t="s">
        <v>2284</v>
      </c>
      <c r="L98" s="835">
        <v>0</v>
      </c>
      <c r="M98" s="835">
        <v>0</v>
      </c>
      <c r="N98" s="832">
        <v>2</v>
      </c>
      <c r="O98" s="836">
        <v>0.5</v>
      </c>
      <c r="P98" s="835">
        <v>0</v>
      </c>
      <c r="Q98" s="837"/>
      <c r="R98" s="832">
        <v>2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6</v>
      </c>
      <c r="B99" s="832" t="s">
        <v>2056</v>
      </c>
      <c r="C99" s="832" t="s">
        <v>2063</v>
      </c>
      <c r="D99" s="833" t="s">
        <v>2523</v>
      </c>
      <c r="E99" s="834" t="s">
        <v>2070</v>
      </c>
      <c r="F99" s="832" t="s">
        <v>2057</v>
      </c>
      <c r="G99" s="832" t="s">
        <v>2271</v>
      </c>
      <c r="H99" s="832" t="s">
        <v>580</v>
      </c>
      <c r="I99" s="832" t="s">
        <v>2285</v>
      </c>
      <c r="J99" s="832" t="s">
        <v>2286</v>
      </c>
      <c r="K99" s="832" t="s">
        <v>2287</v>
      </c>
      <c r="L99" s="835">
        <v>60.39</v>
      </c>
      <c r="M99" s="835">
        <v>241.56</v>
      </c>
      <c r="N99" s="832">
        <v>4</v>
      </c>
      <c r="O99" s="836">
        <v>1</v>
      </c>
      <c r="P99" s="835">
        <v>241.56</v>
      </c>
      <c r="Q99" s="837">
        <v>1</v>
      </c>
      <c r="R99" s="832">
        <v>4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6</v>
      </c>
      <c r="B100" s="832" t="s">
        <v>2056</v>
      </c>
      <c r="C100" s="832" t="s">
        <v>2063</v>
      </c>
      <c r="D100" s="833" t="s">
        <v>2523</v>
      </c>
      <c r="E100" s="834" t="s">
        <v>2070</v>
      </c>
      <c r="F100" s="832" t="s">
        <v>2057</v>
      </c>
      <c r="G100" s="832" t="s">
        <v>2229</v>
      </c>
      <c r="H100" s="832" t="s">
        <v>580</v>
      </c>
      <c r="I100" s="832" t="s">
        <v>2230</v>
      </c>
      <c r="J100" s="832" t="s">
        <v>1160</v>
      </c>
      <c r="K100" s="832" t="s">
        <v>2231</v>
      </c>
      <c r="L100" s="835">
        <v>225.06</v>
      </c>
      <c r="M100" s="835">
        <v>225.06</v>
      </c>
      <c r="N100" s="832">
        <v>1</v>
      </c>
      <c r="O100" s="836">
        <v>0.5</v>
      </c>
      <c r="P100" s="835">
        <v>225.06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6</v>
      </c>
      <c r="B101" s="832" t="s">
        <v>2056</v>
      </c>
      <c r="C101" s="832" t="s">
        <v>2063</v>
      </c>
      <c r="D101" s="833" t="s">
        <v>2523</v>
      </c>
      <c r="E101" s="834" t="s">
        <v>2072</v>
      </c>
      <c r="F101" s="832" t="s">
        <v>2057</v>
      </c>
      <c r="G101" s="832" t="s">
        <v>2288</v>
      </c>
      <c r="H101" s="832" t="s">
        <v>617</v>
      </c>
      <c r="I101" s="832" t="s">
        <v>2289</v>
      </c>
      <c r="J101" s="832" t="s">
        <v>1681</v>
      </c>
      <c r="K101" s="832" t="s">
        <v>1688</v>
      </c>
      <c r="L101" s="835">
        <v>31.09</v>
      </c>
      <c r="M101" s="835">
        <v>93.27</v>
      </c>
      <c r="N101" s="832">
        <v>3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6</v>
      </c>
      <c r="B102" s="832" t="s">
        <v>2056</v>
      </c>
      <c r="C102" s="832" t="s">
        <v>2063</v>
      </c>
      <c r="D102" s="833" t="s">
        <v>2523</v>
      </c>
      <c r="E102" s="834" t="s">
        <v>2072</v>
      </c>
      <c r="F102" s="832" t="s">
        <v>2057</v>
      </c>
      <c r="G102" s="832" t="s">
        <v>2288</v>
      </c>
      <c r="H102" s="832" t="s">
        <v>580</v>
      </c>
      <c r="I102" s="832" t="s">
        <v>2290</v>
      </c>
      <c r="J102" s="832" t="s">
        <v>2291</v>
      </c>
      <c r="K102" s="832" t="s">
        <v>1773</v>
      </c>
      <c r="L102" s="835">
        <v>62.18</v>
      </c>
      <c r="M102" s="835">
        <v>186.54</v>
      </c>
      <c r="N102" s="832">
        <v>3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6</v>
      </c>
      <c r="B103" s="832" t="s">
        <v>2056</v>
      </c>
      <c r="C103" s="832" t="s">
        <v>2063</v>
      </c>
      <c r="D103" s="833" t="s">
        <v>2523</v>
      </c>
      <c r="E103" s="834" t="s">
        <v>2072</v>
      </c>
      <c r="F103" s="832" t="s">
        <v>2057</v>
      </c>
      <c r="G103" s="832" t="s">
        <v>2288</v>
      </c>
      <c r="H103" s="832" t="s">
        <v>580</v>
      </c>
      <c r="I103" s="832" t="s">
        <v>2292</v>
      </c>
      <c r="J103" s="832" t="s">
        <v>2293</v>
      </c>
      <c r="K103" s="832" t="s">
        <v>1773</v>
      </c>
      <c r="L103" s="835">
        <v>62.18</v>
      </c>
      <c r="M103" s="835">
        <v>186.54</v>
      </c>
      <c r="N103" s="832">
        <v>3</v>
      </c>
      <c r="O103" s="836">
        <v>1</v>
      </c>
      <c r="P103" s="835">
        <v>186.54</v>
      </c>
      <c r="Q103" s="837">
        <v>1</v>
      </c>
      <c r="R103" s="832">
        <v>3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6</v>
      </c>
      <c r="B104" s="832" t="s">
        <v>2056</v>
      </c>
      <c r="C104" s="832" t="s">
        <v>2063</v>
      </c>
      <c r="D104" s="833" t="s">
        <v>2523</v>
      </c>
      <c r="E104" s="834" t="s">
        <v>2072</v>
      </c>
      <c r="F104" s="832" t="s">
        <v>2057</v>
      </c>
      <c r="G104" s="832" t="s">
        <v>2294</v>
      </c>
      <c r="H104" s="832" t="s">
        <v>580</v>
      </c>
      <c r="I104" s="832" t="s">
        <v>2295</v>
      </c>
      <c r="J104" s="832" t="s">
        <v>2296</v>
      </c>
      <c r="K104" s="832" t="s">
        <v>2297</v>
      </c>
      <c r="L104" s="835">
        <v>119.7</v>
      </c>
      <c r="M104" s="835">
        <v>239.4</v>
      </c>
      <c r="N104" s="832">
        <v>2</v>
      </c>
      <c r="O104" s="836">
        <v>2</v>
      </c>
      <c r="P104" s="835">
        <v>119.7</v>
      </c>
      <c r="Q104" s="837">
        <v>0.5</v>
      </c>
      <c r="R104" s="832">
        <v>1</v>
      </c>
      <c r="S104" s="837">
        <v>0.5</v>
      </c>
      <c r="T104" s="836">
        <v>1</v>
      </c>
      <c r="U104" s="838">
        <v>0.5</v>
      </c>
    </row>
    <row r="105" spans="1:21" ht="14.45" customHeight="1" x14ac:dyDescent="0.2">
      <c r="A105" s="831">
        <v>6</v>
      </c>
      <c r="B105" s="832" t="s">
        <v>2056</v>
      </c>
      <c r="C105" s="832" t="s">
        <v>2063</v>
      </c>
      <c r="D105" s="833" t="s">
        <v>2523</v>
      </c>
      <c r="E105" s="834" t="s">
        <v>2072</v>
      </c>
      <c r="F105" s="832" t="s">
        <v>2057</v>
      </c>
      <c r="G105" s="832" t="s">
        <v>2294</v>
      </c>
      <c r="H105" s="832" t="s">
        <v>580</v>
      </c>
      <c r="I105" s="832" t="s">
        <v>2298</v>
      </c>
      <c r="J105" s="832" t="s">
        <v>2299</v>
      </c>
      <c r="K105" s="832" t="s">
        <v>2300</v>
      </c>
      <c r="L105" s="835">
        <v>425.17</v>
      </c>
      <c r="M105" s="835">
        <v>425.17</v>
      </c>
      <c r="N105" s="832">
        <v>1</v>
      </c>
      <c r="O105" s="836">
        <v>1</v>
      </c>
      <c r="P105" s="835">
        <v>425.17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6</v>
      </c>
      <c r="B106" s="832" t="s">
        <v>2056</v>
      </c>
      <c r="C106" s="832" t="s">
        <v>2063</v>
      </c>
      <c r="D106" s="833" t="s">
        <v>2523</v>
      </c>
      <c r="E106" s="834" t="s">
        <v>2072</v>
      </c>
      <c r="F106" s="832" t="s">
        <v>2057</v>
      </c>
      <c r="G106" s="832" t="s">
        <v>2301</v>
      </c>
      <c r="H106" s="832" t="s">
        <v>580</v>
      </c>
      <c r="I106" s="832" t="s">
        <v>2302</v>
      </c>
      <c r="J106" s="832" t="s">
        <v>1806</v>
      </c>
      <c r="K106" s="832" t="s">
        <v>2303</v>
      </c>
      <c r="L106" s="835">
        <v>229.38</v>
      </c>
      <c r="M106" s="835">
        <v>229.38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6</v>
      </c>
      <c r="B107" s="832" t="s">
        <v>2056</v>
      </c>
      <c r="C107" s="832" t="s">
        <v>2063</v>
      </c>
      <c r="D107" s="833" t="s">
        <v>2523</v>
      </c>
      <c r="E107" s="834" t="s">
        <v>2072</v>
      </c>
      <c r="F107" s="832" t="s">
        <v>2057</v>
      </c>
      <c r="G107" s="832" t="s">
        <v>2304</v>
      </c>
      <c r="H107" s="832" t="s">
        <v>580</v>
      </c>
      <c r="I107" s="832" t="s">
        <v>2305</v>
      </c>
      <c r="J107" s="832" t="s">
        <v>2306</v>
      </c>
      <c r="K107" s="832" t="s">
        <v>1045</v>
      </c>
      <c r="L107" s="835">
        <v>0</v>
      </c>
      <c r="M107" s="835">
        <v>0</v>
      </c>
      <c r="N107" s="832">
        <v>1</v>
      </c>
      <c r="O107" s="836">
        <v>1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6</v>
      </c>
      <c r="B108" s="832" t="s">
        <v>2056</v>
      </c>
      <c r="C108" s="832" t="s">
        <v>2063</v>
      </c>
      <c r="D108" s="833" t="s">
        <v>2523</v>
      </c>
      <c r="E108" s="834" t="s">
        <v>2072</v>
      </c>
      <c r="F108" s="832" t="s">
        <v>2057</v>
      </c>
      <c r="G108" s="832" t="s">
        <v>2307</v>
      </c>
      <c r="H108" s="832" t="s">
        <v>580</v>
      </c>
      <c r="I108" s="832" t="s">
        <v>2308</v>
      </c>
      <c r="J108" s="832" t="s">
        <v>2309</v>
      </c>
      <c r="K108" s="832" t="s">
        <v>660</v>
      </c>
      <c r="L108" s="835">
        <v>78.33</v>
      </c>
      <c r="M108" s="835">
        <v>78.33</v>
      </c>
      <c r="N108" s="832">
        <v>1</v>
      </c>
      <c r="O108" s="836">
        <v>1</v>
      </c>
      <c r="P108" s="835">
        <v>78.33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6</v>
      </c>
      <c r="B109" s="832" t="s">
        <v>2056</v>
      </c>
      <c r="C109" s="832" t="s">
        <v>2063</v>
      </c>
      <c r="D109" s="833" t="s">
        <v>2523</v>
      </c>
      <c r="E109" s="834" t="s">
        <v>2072</v>
      </c>
      <c r="F109" s="832" t="s">
        <v>2057</v>
      </c>
      <c r="G109" s="832" t="s">
        <v>2310</v>
      </c>
      <c r="H109" s="832" t="s">
        <v>580</v>
      </c>
      <c r="I109" s="832" t="s">
        <v>2311</v>
      </c>
      <c r="J109" s="832" t="s">
        <v>2312</v>
      </c>
      <c r="K109" s="832" t="s">
        <v>1807</v>
      </c>
      <c r="L109" s="835">
        <v>123.2</v>
      </c>
      <c r="M109" s="835">
        <v>246.4</v>
      </c>
      <c r="N109" s="832">
        <v>2</v>
      </c>
      <c r="O109" s="836">
        <v>2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6</v>
      </c>
      <c r="B110" s="832" t="s">
        <v>2056</v>
      </c>
      <c r="C110" s="832" t="s">
        <v>2063</v>
      </c>
      <c r="D110" s="833" t="s">
        <v>2523</v>
      </c>
      <c r="E110" s="834" t="s">
        <v>2072</v>
      </c>
      <c r="F110" s="832" t="s">
        <v>2057</v>
      </c>
      <c r="G110" s="832" t="s">
        <v>2124</v>
      </c>
      <c r="H110" s="832" t="s">
        <v>580</v>
      </c>
      <c r="I110" s="832" t="s">
        <v>2125</v>
      </c>
      <c r="J110" s="832" t="s">
        <v>2126</v>
      </c>
      <c r="K110" s="832" t="s">
        <v>2127</v>
      </c>
      <c r="L110" s="835">
        <v>52.87</v>
      </c>
      <c r="M110" s="835">
        <v>52.87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6</v>
      </c>
      <c r="B111" s="832" t="s">
        <v>2056</v>
      </c>
      <c r="C111" s="832" t="s">
        <v>2063</v>
      </c>
      <c r="D111" s="833" t="s">
        <v>2523</v>
      </c>
      <c r="E111" s="834" t="s">
        <v>2072</v>
      </c>
      <c r="F111" s="832" t="s">
        <v>2057</v>
      </c>
      <c r="G111" s="832" t="s">
        <v>2154</v>
      </c>
      <c r="H111" s="832" t="s">
        <v>580</v>
      </c>
      <c r="I111" s="832" t="s">
        <v>2155</v>
      </c>
      <c r="J111" s="832" t="s">
        <v>2156</v>
      </c>
      <c r="K111" s="832" t="s">
        <v>2157</v>
      </c>
      <c r="L111" s="835">
        <v>0</v>
      </c>
      <c r="M111" s="835">
        <v>0</v>
      </c>
      <c r="N111" s="832">
        <v>3</v>
      </c>
      <c r="O111" s="836">
        <v>2</v>
      </c>
      <c r="P111" s="835">
        <v>0</v>
      </c>
      <c r="Q111" s="837"/>
      <c r="R111" s="832">
        <v>1</v>
      </c>
      <c r="S111" s="837">
        <v>0.33333333333333331</v>
      </c>
      <c r="T111" s="836">
        <v>1</v>
      </c>
      <c r="U111" s="838">
        <v>0.5</v>
      </c>
    </row>
    <row r="112" spans="1:21" ht="14.45" customHeight="1" x14ac:dyDescent="0.2">
      <c r="A112" s="831">
        <v>6</v>
      </c>
      <c r="B112" s="832" t="s">
        <v>2056</v>
      </c>
      <c r="C112" s="832" t="s">
        <v>2063</v>
      </c>
      <c r="D112" s="833" t="s">
        <v>2523</v>
      </c>
      <c r="E112" s="834" t="s">
        <v>2072</v>
      </c>
      <c r="F112" s="832" t="s">
        <v>2057</v>
      </c>
      <c r="G112" s="832" t="s">
        <v>2313</v>
      </c>
      <c r="H112" s="832" t="s">
        <v>580</v>
      </c>
      <c r="I112" s="832" t="s">
        <v>2314</v>
      </c>
      <c r="J112" s="832" t="s">
        <v>2315</v>
      </c>
      <c r="K112" s="832" t="s">
        <v>2316</v>
      </c>
      <c r="L112" s="835">
        <v>144.19</v>
      </c>
      <c r="M112" s="835">
        <v>144.19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6</v>
      </c>
      <c r="B113" s="832" t="s">
        <v>2056</v>
      </c>
      <c r="C113" s="832" t="s">
        <v>2063</v>
      </c>
      <c r="D113" s="833" t="s">
        <v>2523</v>
      </c>
      <c r="E113" s="834" t="s">
        <v>2072</v>
      </c>
      <c r="F113" s="832" t="s">
        <v>2057</v>
      </c>
      <c r="G113" s="832" t="s">
        <v>2317</v>
      </c>
      <c r="H113" s="832" t="s">
        <v>580</v>
      </c>
      <c r="I113" s="832" t="s">
        <v>2318</v>
      </c>
      <c r="J113" s="832" t="s">
        <v>858</v>
      </c>
      <c r="K113" s="832" t="s">
        <v>2319</v>
      </c>
      <c r="L113" s="835">
        <v>0</v>
      </c>
      <c r="M113" s="835">
        <v>0</v>
      </c>
      <c r="N113" s="832">
        <v>1</v>
      </c>
      <c r="O113" s="836">
        <v>0.5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6</v>
      </c>
      <c r="B114" s="832" t="s">
        <v>2056</v>
      </c>
      <c r="C114" s="832" t="s">
        <v>2063</v>
      </c>
      <c r="D114" s="833" t="s">
        <v>2523</v>
      </c>
      <c r="E114" s="834" t="s">
        <v>2072</v>
      </c>
      <c r="F114" s="832" t="s">
        <v>2057</v>
      </c>
      <c r="G114" s="832" t="s">
        <v>2251</v>
      </c>
      <c r="H114" s="832" t="s">
        <v>580</v>
      </c>
      <c r="I114" s="832" t="s">
        <v>2252</v>
      </c>
      <c r="J114" s="832" t="s">
        <v>2253</v>
      </c>
      <c r="K114" s="832" t="s">
        <v>2254</v>
      </c>
      <c r="L114" s="835">
        <v>132.97999999999999</v>
      </c>
      <c r="M114" s="835">
        <v>398.93999999999994</v>
      </c>
      <c r="N114" s="832">
        <v>3</v>
      </c>
      <c r="O114" s="836">
        <v>2</v>
      </c>
      <c r="P114" s="835">
        <v>132.97999999999999</v>
      </c>
      <c r="Q114" s="837">
        <v>0.33333333333333337</v>
      </c>
      <c r="R114" s="832">
        <v>1</v>
      </c>
      <c r="S114" s="837">
        <v>0.33333333333333331</v>
      </c>
      <c r="T114" s="836">
        <v>1</v>
      </c>
      <c r="U114" s="838">
        <v>0.5</v>
      </c>
    </row>
    <row r="115" spans="1:21" ht="14.45" customHeight="1" x14ac:dyDescent="0.2">
      <c r="A115" s="831">
        <v>6</v>
      </c>
      <c r="B115" s="832" t="s">
        <v>2056</v>
      </c>
      <c r="C115" s="832" t="s">
        <v>2063</v>
      </c>
      <c r="D115" s="833" t="s">
        <v>2523</v>
      </c>
      <c r="E115" s="834" t="s">
        <v>2072</v>
      </c>
      <c r="F115" s="832" t="s">
        <v>2057</v>
      </c>
      <c r="G115" s="832" t="s">
        <v>2320</v>
      </c>
      <c r="H115" s="832" t="s">
        <v>580</v>
      </c>
      <c r="I115" s="832" t="s">
        <v>2321</v>
      </c>
      <c r="J115" s="832" t="s">
        <v>2322</v>
      </c>
      <c r="K115" s="832" t="s">
        <v>2323</v>
      </c>
      <c r="L115" s="835">
        <v>0</v>
      </c>
      <c r="M115" s="835">
        <v>0</v>
      </c>
      <c r="N115" s="832">
        <v>1</v>
      </c>
      <c r="O115" s="836">
        <v>1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6</v>
      </c>
      <c r="B116" s="832" t="s">
        <v>2056</v>
      </c>
      <c r="C116" s="832" t="s">
        <v>2063</v>
      </c>
      <c r="D116" s="833" t="s">
        <v>2523</v>
      </c>
      <c r="E116" s="834" t="s">
        <v>2072</v>
      </c>
      <c r="F116" s="832" t="s">
        <v>2057</v>
      </c>
      <c r="G116" s="832" t="s">
        <v>2255</v>
      </c>
      <c r="H116" s="832" t="s">
        <v>580</v>
      </c>
      <c r="I116" s="832" t="s">
        <v>2324</v>
      </c>
      <c r="J116" s="832" t="s">
        <v>2325</v>
      </c>
      <c r="K116" s="832" t="s">
        <v>2326</v>
      </c>
      <c r="L116" s="835">
        <v>58.77</v>
      </c>
      <c r="M116" s="835">
        <v>352.62</v>
      </c>
      <c r="N116" s="832">
        <v>6</v>
      </c>
      <c r="O116" s="836">
        <v>2</v>
      </c>
      <c r="P116" s="835">
        <v>352.62</v>
      </c>
      <c r="Q116" s="837">
        <v>1</v>
      </c>
      <c r="R116" s="832">
        <v>6</v>
      </c>
      <c r="S116" s="837">
        <v>1</v>
      </c>
      <c r="T116" s="836">
        <v>2</v>
      </c>
      <c r="U116" s="838">
        <v>1</v>
      </c>
    </row>
    <row r="117" spans="1:21" ht="14.45" customHeight="1" x14ac:dyDescent="0.2">
      <c r="A117" s="831">
        <v>6</v>
      </c>
      <c r="B117" s="832" t="s">
        <v>2056</v>
      </c>
      <c r="C117" s="832" t="s">
        <v>2063</v>
      </c>
      <c r="D117" s="833" t="s">
        <v>2523</v>
      </c>
      <c r="E117" s="834" t="s">
        <v>2072</v>
      </c>
      <c r="F117" s="832" t="s">
        <v>2057</v>
      </c>
      <c r="G117" s="832" t="s">
        <v>2327</v>
      </c>
      <c r="H117" s="832" t="s">
        <v>580</v>
      </c>
      <c r="I117" s="832" t="s">
        <v>2328</v>
      </c>
      <c r="J117" s="832" t="s">
        <v>698</v>
      </c>
      <c r="K117" s="832" t="s">
        <v>2329</v>
      </c>
      <c r="L117" s="835">
        <v>38.56</v>
      </c>
      <c r="M117" s="835">
        <v>38.56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6</v>
      </c>
      <c r="B118" s="832" t="s">
        <v>2056</v>
      </c>
      <c r="C118" s="832" t="s">
        <v>2063</v>
      </c>
      <c r="D118" s="833" t="s">
        <v>2523</v>
      </c>
      <c r="E118" s="834" t="s">
        <v>2072</v>
      </c>
      <c r="F118" s="832" t="s">
        <v>2057</v>
      </c>
      <c r="G118" s="832" t="s">
        <v>2330</v>
      </c>
      <c r="H118" s="832" t="s">
        <v>580</v>
      </c>
      <c r="I118" s="832" t="s">
        <v>2331</v>
      </c>
      <c r="J118" s="832" t="s">
        <v>1163</v>
      </c>
      <c r="K118" s="832" t="s">
        <v>2332</v>
      </c>
      <c r="L118" s="835">
        <v>34.19</v>
      </c>
      <c r="M118" s="835">
        <v>68.38</v>
      </c>
      <c r="N118" s="832">
        <v>2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6</v>
      </c>
      <c r="B119" s="832" t="s">
        <v>2056</v>
      </c>
      <c r="C119" s="832" t="s">
        <v>2063</v>
      </c>
      <c r="D119" s="833" t="s">
        <v>2523</v>
      </c>
      <c r="E119" s="834" t="s">
        <v>2072</v>
      </c>
      <c r="F119" s="832" t="s">
        <v>2057</v>
      </c>
      <c r="G119" s="832" t="s">
        <v>2181</v>
      </c>
      <c r="H119" s="832" t="s">
        <v>580</v>
      </c>
      <c r="I119" s="832" t="s">
        <v>2333</v>
      </c>
      <c r="J119" s="832" t="s">
        <v>638</v>
      </c>
      <c r="K119" s="832" t="s">
        <v>2334</v>
      </c>
      <c r="L119" s="835">
        <v>35.25</v>
      </c>
      <c r="M119" s="835">
        <v>35.25</v>
      </c>
      <c r="N119" s="832">
        <v>1</v>
      </c>
      <c r="O119" s="836">
        <v>1</v>
      </c>
      <c r="P119" s="835">
        <v>35.25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6</v>
      </c>
      <c r="B120" s="832" t="s">
        <v>2056</v>
      </c>
      <c r="C120" s="832" t="s">
        <v>2063</v>
      </c>
      <c r="D120" s="833" t="s">
        <v>2523</v>
      </c>
      <c r="E120" s="834" t="s">
        <v>2072</v>
      </c>
      <c r="F120" s="832" t="s">
        <v>2057</v>
      </c>
      <c r="G120" s="832" t="s">
        <v>2335</v>
      </c>
      <c r="H120" s="832" t="s">
        <v>580</v>
      </c>
      <c r="I120" s="832" t="s">
        <v>2336</v>
      </c>
      <c r="J120" s="832" t="s">
        <v>2337</v>
      </c>
      <c r="K120" s="832" t="s">
        <v>948</v>
      </c>
      <c r="L120" s="835">
        <v>75.819999999999993</v>
      </c>
      <c r="M120" s="835">
        <v>75.819999999999993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6</v>
      </c>
      <c r="B121" s="832" t="s">
        <v>2056</v>
      </c>
      <c r="C121" s="832" t="s">
        <v>2063</v>
      </c>
      <c r="D121" s="833" t="s">
        <v>2523</v>
      </c>
      <c r="E121" s="834" t="s">
        <v>2072</v>
      </c>
      <c r="F121" s="832" t="s">
        <v>2057</v>
      </c>
      <c r="G121" s="832" t="s">
        <v>2338</v>
      </c>
      <c r="H121" s="832" t="s">
        <v>580</v>
      </c>
      <c r="I121" s="832" t="s">
        <v>2339</v>
      </c>
      <c r="J121" s="832" t="s">
        <v>2340</v>
      </c>
      <c r="K121" s="832" t="s">
        <v>2341</v>
      </c>
      <c r="L121" s="835">
        <v>0</v>
      </c>
      <c r="M121" s="835">
        <v>0</v>
      </c>
      <c r="N121" s="832">
        <v>3</v>
      </c>
      <c r="O121" s="836">
        <v>3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6</v>
      </c>
      <c r="B122" s="832" t="s">
        <v>2056</v>
      </c>
      <c r="C122" s="832" t="s">
        <v>2063</v>
      </c>
      <c r="D122" s="833" t="s">
        <v>2523</v>
      </c>
      <c r="E122" s="834" t="s">
        <v>2072</v>
      </c>
      <c r="F122" s="832" t="s">
        <v>2057</v>
      </c>
      <c r="G122" s="832" t="s">
        <v>2342</v>
      </c>
      <c r="H122" s="832" t="s">
        <v>580</v>
      </c>
      <c r="I122" s="832" t="s">
        <v>2343</v>
      </c>
      <c r="J122" s="832" t="s">
        <v>2344</v>
      </c>
      <c r="K122" s="832" t="s">
        <v>2345</v>
      </c>
      <c r="L122" s="835">
        <v>173.31</v>
      </c>
      <c r="M122" s="835">
        <v>173.31</v>
      </c>
      <c r="N122" s="832">
        <v>1</v>
      </c>
      <c r="O122" s="836">
        <v>1</v>
      </c>
      <c r="P122" s="835">
        <v>173.31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6</v>
      </c>
      <c r="B123" s="832" t="s">
        <v>2056</v>
      </c>
      <c r="C123" s="832" t="s">
        <v>2063</v>
      </c>
      <c r="D123" s="833" t="s">
        <v>2523</v>
      </c>
      <c r="E123" s="834" t="s">
        <v>2072</v>
      </c>
      <c r="F123" s="832" t="s">
        <v>2057</v>
      </c>
      <c r="G123" s="832" t="s">
        <v>2212</v>
      </c>
      <c r="H123" s="832" t="s">
        <v>580</v>
      </c>
      <c r="I123" s="832" t="s">
        <v>2213</v>
      </c>
      <c r="J123" s="832" t="s">
        <v>1528</v>
      </c>
      <c r="K123" s="832" t="s">
        <v>948</v>
      </c>
      <c r="L123" s="835">
        <v>61.97</v>
      </c>
      <c r="M123" s="835">
        <v>61.97</v>
      </c>
      <c r="N123" s="832">
        <v>1</v>
      </c>
      <c r="O123" s="836">
        <v>1</v>
      </c>
      <c r="P123" s="835">
        <v>61.97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6</v>
      </c>
      <c r="B124" s="832" t="s">
        <v>2056</v>
      </c>
      <c r="C124" s="832" t="s">
        <v>2063</v>
      </c>
      <c r="D124" s="833" t="s">
        <v>2523</v>
      </c>
      <c r="E124" s="834" t="s">
        <v>2072</v>
      </c>
      <c r="F124" s="832" t="s">
        <v>2057</v>
      </c>
      <c r="G124" s="832" t="s">
        <v>2346</v>
      </c>
      <c r="H124" s="832" t="s">
        <v>580</v>
      </c>
      <c r="I124" s="832" t="s">
        <v>2347</v>
      </c>
      <c r="J124" s="832" t="s">
        <v>2348</v>
      </c>
      <c r="K124" s="832" t="s">
        <v>1776</v>
      </c>
      <c r="L124" s="835">
        <v>0</v>
      </c>
      <c r="M124" s="835">
        <v>0</v>
      </c>
      <c r="N124" s="832">
        <v>1</v>
      </c>
      <c r="O124" s="836">
        <v>0.5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6</v>
      </c>
      <c r="B125" s="832" t="s">
        <v>2056</v>
      </c>
      <c r="C125" s="832" t="s">
        <v>2063</v>
      </c>
      <c r="D125" s="833" t="s">
        <v>2523</v>
      </c>
      <c r="E125" s="834" t="s">
        <v>2072</v>
      </c>
      <c r="F125" s="832" t="s">
        <v>2057</v>
      </c>
      <c r="G125" s="832" t="s">
        <v>2225</v>
      </c>
      <c r="H125" s="832" t="s">
        <v>580</v>
      </c>
      <c r="I125" s="832" t="s">
        <v>2226</v>
      </c>
      <c r="J125" s="832" t="s">
        <v>1074</v>
      </c>
      <c r="K125" s="832" t="s">
        <v>2227</v>
      </c>
      <c r="L125" s="835">
        <v>0</v>
      </c>
      <c r="M125" s="835">
        <v>0</v>
      </c>
      <c r="N125" s="832">
        <v>10</v>
      </c>
      <c r="O125" s="836">
        <v>2</v>
      </c>
      <c r="P125" s="835">
        <v>0</v>
      </c>
      <c r="Q125" s="837"/>
      <c r="R125" s="832">
        <v>10</v>
      </c>
      <c r="S125" s="837">
        <v>1</v>
      </c>
      <c r="T125" s="836">
        <v>2</v>
      </c>
      <c r="U125" s="838">
        <v>1</v>
      </c>
    </row>
    <row r="126" spans="1:21" ht="14.45" customHeight="1" x14ac:dyDescent="0.2">
      <c r="A126" s="831">
        <v>6</v>
      </c>
      <c r="B126" s="832" t="s">
        <v>2056</v>
      </c>
      <c r="C126" s="832" t="s">
        <v>2063</v>
      </c>
      <c r="D126" s="833" t="s">
        <v>2523</v>
      </c>
      <c r="E126" s="834" t="s">
        <v>2072</v>
      </c>
      <c r="F126" s="832" t="s">
        <v>2057</v>
      </c>
      <c r="G126" s="832" t="s">
        <v>2349</v>
      </c>
      <c r="H126" s="832" t="s">
        <v>580</v>
      </c>
      <c r="I126" s="832" t="s">
        <v>2350</v>
      </c>
      <c r="J126" s="832" t="s">
        <v>2351</v>
      </c>
      <c r="K126" s="832" t="s">
        <v>2352</v>
      </c>
      <c r="L126" s="835">
        <v>33.549999999999997</v>
      </c>
      <c r="M126" s="835">
        <v>33.549999999999997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6</v>
      </c>
      <c r="B127" s="832" t="s">
        <v>2056</v>
      </c>
      <c r="C127" s="832" t="s">
        <v>2063</v>
      </c>
      <c r="D127" s="833" t="s">
        <v>2523</v>
      </c>
      <c r="E127" s="834" t="s">
        <v>2072</v>
      </c>
      <c r="F127" s="832" t="s">
        <v>2057</v>
      </c>
      <c r="G127" s="832" t="s">
        <v>2349</v>
      </c>
      <c r="H127" s="832" t="s">
        <v>580</v>
      </c>
      <c r="I127" s="832" t="s">
        <v>2353</v>
      </c>
      <c r="J127" s="832" t="s">
        <v>2351</v>
      </c>
      <c r="K127" s="832" t="s">
        <v>2354</v>
      </c>
      <c r="L127" s="835">
        <v>16.77</v>
      </c>
      <c r="M127" s="835">
        <v>16.77</v>
      </c>
      <c r="N127" s="832">
        <v>1</v>
      </c>
      <c r="O127" s="836">
        <v>1</v>
      </c>
      <c r="P127" s="835">
        <v>16.77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6</v>
      </c>
      <c r="B128" s="832" t="s">
        <v>2056</v>
      </c>
      <c r="C128" s="832" t="s">
        <v>2063</v>
      </c>
      <c r="D128" s="833" t="s">
        <v>2523</v>
      </c>
      <c r="E128" s="834" t="s">
        <v>2072</v>
      </c>
      <c r="F128" s="832" t="s">
        <v>2057</v>
      </c>
      <c r="G128" s="832" t="s">
        <v>2229</v>
      </c>
      <c r="H128" s="832" t="s">
        <v>617</v>
      </c>
      <c r="I128" s="832" t="s">
        <v>1711</v>
      </c>
      <c r="J128" s="832" t="s">
        <v>1712</v>
      </c>
      <c r="K128" s="832" t="s">
        <v>1713</v>
      </c>
      <c r="L128" s="835">
        <v>149.52000000000001</v>
      </c>
      <c r="M128" s="835">
        <v>299.04000000000002</v>
      </c>
      <c r="N128" s="832">
        <v>2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6</v>
      </c>
      <c r="B129" s="832" t="s">
        <v>2056</v>
      </c>
      <c r="C129" s="832" t="s">
        <v>2063</v>
      </c>
      <c r="D129" s="833" t="s">
        <v>2523</v>
      </c>
      <c r="E129" s="834" t="s">
        <v>2072</v>
      </c>
      <c r="F129" s="832" t="s">
        <v>2057</v>
      </c>
      <c r="G129" s="832" t="s">
        <v>2235</v>
      </c>
      <c r="H129" s="832" t="s">
        <v>580</v>
      </c>
      <c r="I129" s="832" t="s">
        <v>2236</v>
      </c>
      <c r="J129" s="832" t="s">
        <v>1052</v>
      </c>
      <c r="K129" s="832" t="s">
        <v>1053</v>
      </c>
      <c r="L129" s="835">
        <v>107.27</v>
      </c>
      <c r="M129" s="835">
        <v>321.81</v>
      </c>
      <c r="N129" s="832">
        <v>3</v>
      </c>
      <c r="O129" s="836">
        <v>2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6</v>
      </c>
      <c r="B130" s="832" t="s">
        <v>2056</v>
      </c>
      <c r="C130" s="832" t="s">
        <v>2063</v>
      </c>
      <c r="D130" s="833" t="s">
        <v>2523</v>
      </c>
      <c r="E130" s="834" t="s">
        <v>2072</v>
      </c>
      <c r="F130" s="832" t="s">
        <v>2058</v>
      </c>
      <c r="G130" s="832" t="s">
        <v>2080</v>
      </c>
      <c r="H130" s="832" t="s">
        <v>580</v>
      </c>
      <c r="I130" s="832" t="s">
        <v>2355</v>
      </c>
      <c r="J130" s="832" t="s">
        <v>2082</v>
      </c>
      <c r="K130" s="832"/>
      <c r="L130" s="835">
        <v>0</v>
      </c>
      <c r="M130" s="835">
        <v>0</v>
      </c>
      <c r="N130" s="832">
        <v>1</v>
      </c>
      <c r="O130" s="836">
        <v>1</v>
      </c>
      <c r="P130" s="835">
        <v>0</v>
      </c>
      <c r="Q130" s="837"/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6</v>
      </c>
      <c r="B131" s="832" t="s">
        <v>2056</v>
      </c>
      <c r="C131" s="832" t="s">
        <v>2063</v>
      </c>
      <c r="D131" s="833" t="s">
        <v>2523</v>
      </c>
      <c r="E131" s="834" t="s">
        <v>2072</v>
      </c>
      <c r="F131" s="832" t="s">
        <v>2059</v>
      </c>
      <c r="G131" s="832" t="s">
        <v>2080</v>
      </c>
      <c r="H131" s="832" t="s">
        <v>580</v>
      </c>
      <c r="I131" s="832" t="s">
        <v>2081</v>
      </c>
      <c r="J131" s="832" t="s">
        <v>2082</v>
      </c>
      <c r="K131" s="832"/>
      <c r="L131" s="835">
        <v>864.39</v>
      </c>
      <c r="M131" s="835">
        <v>2593.17</v>
      </c>
      <c r="N131" s="832">
        <v>3</v>
      </c>
      <c r="O131" s="836">
        <v>3</v>
      </c>
      <c r="P131" s="835">
        <v>2593.17</v>
      </c>
      <c r="Q131" s="837">
        <v>1</v>
      </c>
      <c r="R131" s="832">
        <v>3</v>
      </c>
      <c r="S131" s="837">
        <v>1</v>
      </c>
      <c r="T131" s="836">
        <v>3</v>
      </c>
      <c r="U131" s="838">
        <v>1</v>
      </c>
    </row>
    <row r="132" spans="1:21" ht="14.45" customHeight="1" x14ac:dyDescent="0.2">
      <c r="A132" s="831">
        <v>6</v>
      </c>
      <c r="B132" s="832" t="s">
        <v>2056</v>
      </c>
      <c r="C132" s="832" t="s">
        <v>2063</v>
      </c>
      <c r="D132" s="833" t="s">
        <v>2523</v>
      </c>
      <c r="E132" s="834" t="s">
        <v>2072</v>
      </c>
      <c r="F132" s="832" t="s">
        <v>2059</v>
      </c>
      <c r="G132" s="832" t="s">
        <v>2080</v>
      </c>
      <c r="H132" s="832" t="s">
        <v>580</v>
      </c>
      <c r="I132" s="832" t="s">
        <v>2083</v>
      </c>
      <c r="J132" s="832" t="s">
        <v>2082</v>
      </c>
      <c r="K132" s="832"/>
      <c r="L132" s="835">
        <v>1978.94</v>
      </c>
      <c r="M132" s="835">
        <v>7915.76</v>
      </c>
      <c r="N132" s="832">
        <v>4</v>
      </c>
      <c r="O132" s="836">
        <v>4</v>
      </c>
      <c r="P132" s="835">
        <v>7915.76</v>
      </c>
      <c r="Q132" s="837">
        <v>1</v>
      </c>
      <c r="R132" s="832">
        <v>4</v>
      </c>
      <c r="S132" s="837">
        <v>1</v>
      </c>
      <c r="T132" s="836">
        <v>4</v>
      </c>
      <c r="U132" s="838">
        <v>1</v>
      </c>
    </row>
    <row r="133" spans="1:21" ht="14.45" customHeight="1" x14ac:dyDescent="0.2">
      <c r="A133" s="831">
        <v>6</v>
      </c>
      <c r="B133" s="832" t="s">
        <v>2056</v>
      </c>
      <c r="C133" s="832" t="s">
        <v>2063</v>
      </c>
      <c r="D133" s="833" t="s">
        <v>2523</v>
      </c>
      <c r="E133" s="834" t="s">
        <v>2072</v>
      </c>
      <c r="F133" s="832" t="s">
        <v>2059</v>
      </c>
      <c r="G133" s="832" t="s">
        <v>2080</v>
      </c>
      <c r="H133" s="832" t="s">
        <v>580</v>
      </c>
      <c r="I133" s="832" t="s">
        <v>2084</v>
      </c>
      <c r="J133" s="832" t="s">
        <v>2082</v>
      </c>
      <c r="K133" s="832"/>
      <c r="L133" s="835">
        <v>700</v>
      </c>
      <c r="M133" s="835">
        <v>2100</v>
      </c>
      <c r="N133" s="832">
        <v>3</v>
      </c>
      <c r="O133" s="836">
        <v>3</v>
      </c>
      <c r="P133" s="835">
        <v>2100</v>
      </c>
      <c r="Q133" s="837">
        <v>1</v>
      </c>
      <c r="R133" s="832">
        <v>3</v>
      </c>
      <c r="S133" s="837">
        <v>1</v>
      </c>
      <c r="T133" s="836">
        <v>3</v>
      </c>
      <c r="U133" s="838">
        <v>1</v>
      </c>
    </row>
    <row r="134" spans="1:21" ht="14.45" customHeight="1" x14ac:dyDescent="0.2">
      <c r="A134" s="831">
        <v>6</v>
      </c>
      <c r="B134" s="832" t="s">
        <v>2056</v>
      </c>
      <c r="C134" s="832" t="s">
        <v>2063</v>
      </c>
      <c r="D134" s="833" t="s">
        <v>2523</v>
      </c>
      <c r="E134" s="834" t="s">
        <v>2072</v>
      </c>
      <c r="F134" s="832" t="s">
        <v>2059</v>
      </c>
      <c r="G134" s="832" t="s">
        <v>2088</v>
      </c>
      <c r="H134" s="832" t="s">
        <v>580</v>
      </c>
      <c r="I134" s="832" t="s">
        <v>2081</v>
      </c>
      <c r="J134" s="832" t="s">
        <v>2089</v>
      </c>
      <c r="K134" s="832" t="s">
        <v>2090</v>
      </c>
      <c r="L134" s="835">
        <v>864.39</v>
      </c>
      <c r="M134" s="835">
        <v>9508.2900000000009</v>
      </c>
      <c r="N134" s="832">
        <v>11</v>
      </c>
      <c r="O134" s="836">
        <v>11</v>
      </c>
      <c r="P134" s="835">
        <v>8643.9000000000015</v>
      </c>
      <c r="Q134" s="837">
        <v>0.90909090909090917</v>
      </c>
      <c r="R134" s="832">
        <v>10</v>
      </c>
      <c r="S134" s="837">
        <v>0.90909090909090906</v>
      </c>
      <c r="T134" s="836">
        <v>10</v>
      </c>
      <c r="U134" s="838">
        <v>0.90909090909090906</v>
      </c>
    </row>
    <row r="135" spans="1:21" ht="14.45" customHeight="1" x14ac:dyDescent="0.2">
      <c r="A135" s="831">
        <v>6</v>
      </c>
      <c r="B135" s="832" t="s">
        <v>2056</v>
      </c>
      <c r="C135" s="832" t="s">
        <v>2063</v>
      </c>
      <c r="D135" s="833" t="s">
        <v>2523</v>
      </c>
      <c r="E135" s="834" t="s">
        <v>2072</v>
      </c>
      <c r="F135" s="832" t="s">
        <v>2059</v>
      </c>
      <c r="G135" s="832" t="s">
        <v>2088</v>
      </c>
      <c r="H135" s="832" t="s">
        <v>580</v>
      </c>
      <c r="I135" s="832" t="s">
        <v>2083</v>
      </c>
      <c r="J135" s="832" t="s">
        <v>2091</v>
      </c>
      <c r="K135" s="832" t="s">
        <v>2092</v>
      </c>
      <c r="L135" s="835">
        <v>1978.94</v>
      </c>
      <c r="M135" s="835">
        <v>31663.039999999997</v>
      </c>
      <c r="N135" s="832">
        <v>16</v>
      </c>
      <c r="O135" s="836">
        <v>16</v>
      </c>
      <c r="P135" s="835">
        <v>27705.159999999996</v>
      </c>
      <c r="Q135" s="837">
        <v>0.875</v>
      </c>
      <c r="R135" s="832">
        <v>14</v>
      </c>
      <c r="S135" s="837">
        <v>0.875</v>
      </c>
      <c r="T135" s="836">
        <v>14</v>
      </c>
      <c r="U135" s="838">
        <v>0.875</v>
      </c>
    </row>
    <row r="136" spans="1:21" ht="14.45" customHeight="1" x14ac:dyDescent="0.2">
      <c r="A136" s="831">
        <v>6</v>
      </c>
      <c r="B136" s="832" t="s">
        <v>2056</v>
      </c>
      <c r="C136" s="832" t="s">
        <v>2063</v>
      </c>
      <c r="D136" s="833" t="s">
        <v>2523</v>
      </c>
      <c r="E136" s="834" t="s">
        <v>2072</v>
      </c>
      <c r="F136" s="832" t="s">
        <v>2059</v>
      </c>
      <c r="G136" s="832" t="s">
        <v>2088</v>
      </c>
      <c r="H136" s="832" t="s">
        <v>580</v>
      </c>
      <c r="I136" s="832" t="s">
        <v>2084</v>
      </c>
      <c r="J136" s="832" t="s">
        <v>2093</v>
      </c>
      <c r="K136" s="832" t="s">
        <v>2094</v>
      </c>
      <c r="L136" s="835">
        <v>700</v>
      </c>
      <c r="M136" s="835">
        <v>2100</v>
      </c>
      <c r="N136" s="832">
        <v>3</v>
      </c>
      <c r="O136" s="836">
        <v>3</v>
      </c>
      <c r="P136" s="835">
        <v>1400</v>
      </c>
      <c r="Q136" s="837">
        <v>0.66666666666666663</v>
      </c>
      <c r="R136" s="832">
        <v>2</v>
      </c>
      <c r="S136" s="837">
        <v>0.66666666666666663</v>
      </c>
      <c r="T136" s="836">
        <v>2</v>
      </c>
      <c r="U136" s="838">
        <v>0.66666666666666663</v>
      </c>
    </row>
    <row r="137" spans="1:21" ht="14.45" customHeight="1" x14ac:dyDescent="0.2">
      <c r="A137" s="831">
        <v>6</v>
      </c>
      <c r="B137" s="832" t="s">
        <v>2056</v>
      </c>
      <c r="C137" s="832" t="s">
        <v>2063</v>
      </c>
      <c r="D137" s="833" t="s">
        <v>2523</v>
      </c>
      <c r="E137" s="834" t="s">
        <v>2077</v>
      </c>
      <c r="F137" s="832" t="s">
        <v>2057</v>
      </c>
      <c r="G137" s="832" t="s">
        <v>2356</v>
      </c>
      <c r="H137" s="832" t="s">
        <v>580</v>
      </c>
      <c r="I137" s="832" t="s">
        <v>2357</v>
      </c>
      <c r="J137" s="832" t="s">
        <v>2358</v>
      </c>
      <c r="K137" s="832" t="s">
        <v>2359</v>
      </c>
      <c r="L137" s="835">
        <v>23.49</v>
      </c>
      <c r="M137" s="835">
        <v>23.49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6</v>
      </c>
      <c r="B138" s="832" t="s">
        <v>2056</v>
      </c>
      <c r="C138" s="832" t="s">
        <v>2063</v>
      </c>
      <c r="D138" s="833" t="s">
        <v>2523</v>
      </c>
      <c r="E138" s="834" t="s">
        <v>2077</v>
      </c>
      <c r="F138" s="832" t="s">
        <v>2057</v>
      </c>
      <c r="G138" s="832" t="s">
        <v>2360</v>
      </c>
      <c r="H138" s="832" t="s">
        <v>580</v>
      </c>
      <c r="I138" s="832" t="s">
        <v>2361</v>
      </c>
      <c r="J138" s="832" t="s">
        <v>2362</v>
      </c>
      <c r="K138" s="832" t="s">
        <v>2363</v>
      </c>
      <c r="L138" s="835">
        <v>62.04</v>
      </c>
      <c r="M138" s="835">
        <v>62.04</v>
      </c>
      <c r="N138" s="832">
        <v>1</v>
      </c>
      <c r="O138" s="836">
        <v>1</v>
      </c>
      <c r="P138" s="835">
        <v>62.04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6</v>
      </c>
      <c r="B139" s="832" t="s">
        <v>2056</v>
      </c>
      <c r="C139" s="832" t="s">
        <v>2063</v>
      </c>
      <c r="D139" s="833" t="s">
        <v>2523</v>
      </c>
      <c r="E139" s="834" t="s">
        <v>2077</v>
      </c>
      <c r="F139" s="832" t="s">
        <v>2057</v>
      </c>
      <c r="G139" s="832" t="s">
        <v>2307</v>
      </c>
      <c r="H139" s="832" t="s">
        <v>580</v>
      </c>
      <c r="I139" s="832" t="s">
        <v>2308</v>
      </c>
      <c r="J139" s="832" t="s">
        <v>2309</v>
      </c>
      <c r="K139" s="832" t="s">
        <v>660</v>
      </c>
      <c r="L139" s="835">
        <v>78.33</v>
      </c>
      <c r="M139" s="835">
        <v>391.65</v>
      </c>
      <c r="N139" s="832">
        <v>5</v>
      </c>
      <c r="O139" s="836">
        <v>2</v>
      </c>
      <c r="P139" s="835">
        <v>313.32</v>
      </c>
      <c r="Q139" s="837">
        <v>0.8</v>
      </c>
      <c r="R139" s="832">
        <v>4</v>
      </c>
      <c r="S139" s="837">
        <v>0.8</v>
      </c>
      <c r="T139" s="836">
        <v>1.5</v>
      </c>
      <c r="U139" s="838">
        <v>0.75</v>
      </c>
    </row>
    <row r="140" spans="1:21" ht="14.45" customHeight="1" x14ac:dyDescent="0.2">
      <c r="A140" s="831">
        <v>6</v>
      </c>
      <c r="B140" s="832" t="s">
        <v>2056</v>
      </c>
      <c r="C140" s="832" t="s">
        <v>2063</v>
      </c>
      <c r="D140" s="833" t="s">
        <v>2523</v>
      </c>
      <c r="E140" s="834" t="s">
        <v>2077</v>
      </c>
      <c r="F140" s="832" t="s">
        <v>2057</v>
      </c>
      <c r="G140" s="832" t="s">
        <v>2121</v>
      </c>
      <c r="H140" s="832" t="s">
        <v>580</v>
      </c>
      <c r="I140" s="832" t="s">
        <v>2364</v>
      </c>
      <c r="J140" s="832" t="s">
        <v>723</v>
      </c>
      <c r="K140" s="832" t="s">
        <v>2365</v>
      </c>
      <c r="L140" s="835">
        <v>236.03</v>
      </c>
      <c r="M140" s="835">
        <v>236.03</v>
      </c>
      <c r="N140" s="832">
        <v>1</v>
      </c>
      <c r="O140" s="836">
        <v>0.5</v>
      </c>
      <c r="P140" s="835">
        <v>236.03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5" customHeight="1" x14ac:dyDescent="0.2">
      <c r="A141" s="831">
        <v>6</v>
      </c>
      <c r="B141" s="832" t="s">
        <v>2056</v>
      </c>
      <c r="C141" s="832" t="s">
        <v>2063</v>
      </c>
      <c r="D141" s="833" t="s">
        <v>2523</v>
      </c>
      <c r="E141" s="834" t="s">
        <v>2077</v>
      </c>
      <c r="F141" s="832" t="s">
        <v>2057</v>
      </c>
      <c r="G141" s="832" t="s">
        <v>2124</v>
      </c>
      <c r="H141" s="832" t="s">
        <v>580</v>
      </c>
      <c r="I141" s="832" t="s">
        <v>2366</v>
      </c>
      <c r="J141" s="832" t="s">
        <v>2367</v>
      </c>
      <c r="K141" s="832" t="s">
        <v>2368</v>
      </c>
      <c r="L141" s="835">
        <v>35.25</v>
      </c>
      <c r="M141" s="835">
        <v>70.5</v>
      </c>
      <c r="N141" s="832">
        <v>2</v>
      </c>
      <c r="O141" s="836">
        <v>1</v>
      </c>
      <c r="P141" s="835">
        <v>70.5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6</v>
      </c>
      <c r="B142" s="832" t="s">
        <v>2056</v>
      </c>
      <c r="C142" s="832" t="s">
        <v>2063</v>
      </c>
      <c r="D142" s="833" t="s">
        <v>2523</v>
      </c>
      <c r="E142" s="834" t="s">
        <v>2077</v>
      </c>
      <c r="F142" s="832" t="s">
        <v>2057</v>
      </c>
      <c r="G142" s="832" t="s">
        <v>2369</v>
      </c>
      <c r="H142" s="832" t="s">
        <v>580</v>
      </c>
      <c r="I142" s="832" t="s">
        <v>2370</v>
      </c>
      <c r="J142" s="832" t="s">
        <v>2371</v>
      </c>
      <c r="K142" s="832" t="s">
        <v>2372</v>
      </c>
      <c r="L142" s="835">
        <v>93.49</v>
      </c>
      <c r="M142" s="835">
        <v>93.49</v>
      </c>
      <c r="N142" s="832">
        <v>1</v>
      </c>
      <c r="O142" s="836">
        <v>1</v>
      </c>
      <c r="P142" s="835">
        <v>93.49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6</v>
      </c>
      <c r="B143" s="832" t="s">
        <v>2056</v>
      </c>
      <c r="C143" s="832" t="s">
        <v>2063</v>
      </c>
      <c r="D143" s="833" t="s">
        <v>2523</v>
      </c>
      <c r="E143" s="834" t="s">
        <v>2077</v>
      </c>
      <c r="F143" s="832" t="s">
        <v>2057</v>
      </c>
      <c r="G143" s="832" t="s">
        <v>2243</v>
      </c>
      <c r="H143" s="832" t="s">
        <v>580</v>
      </c>
      <c r="I143" s="832" t="s">
        <v>2244</v>
      </c>
      <c r="J143" s="832" t="s">
        <v>2245</v>
      </c>
      <c r="K143" s="832" t="s">
        <v>2246</v>
      </c>
      <c r="L143" s="835">
        <v>973.26</v>
      </c>
      <c r="M143" s="835">
        <v>5839.5599999999995</v>
      </c>
      <c r="N143" s="832">
        <v>6</v>
      </c>
      <c r="O143" s="836">
        <v>2</v>
      </c>
      <c r="P143" s="835">
        <v>2919.7799999999997</v>
      </c>
      <c r="Q143" s="837">
        <v>0.5</v>
      </c>
      <c r="R143" s="832">
        <v>3</v>
      </c>
      <c r="S143" s="837">
        <v>0.5</v>
      </c>
      <c r="T143" s="836">
        <v>1</v>
      </c>
      <c r="U143" s="838">
        <v>0.5</v>
      </c>
    </row>
    <row r="144" spans="1:21" ht="14.45" customHeight="1" x14ac:dyDescent="0.2">
      <c r="A144" s="831">
        <v>6</v>
      </c>
      <c r="B144" s="832" t="s">
        <v>2056</v>
      </c>
      <c r="C144" s="832" t="s">
        <v>2063</v>
      </c>
      <c r="D144" s="833" t="s">
        <v>2523</v>
      </c>
      <c r="E144" s="834" t="s">
        <v>2077</v>
      </c>
      <c r="F144" s="832" t="s">
        <v>2057</v>
      </c>
      <c r="G144" s="832" t="s">
        <v>2373</v>
      </c>
      <c r="H144" s="832" t="s">
        <v>580</v>
      </c>
      <c r="I144" s="832" t="s">
        <v>2374</v>
      </c>
      <c r="J144" s="832" t="s">
        <v>2375</v>
      </c>
      <c r="K144" s="832" t="s">
        <v>2376</v>
      </c>
      <c r="L144" s="835">
        <v>140.72</v>
      </c>
      <c r="M144" s="835">
        <v>281.44</v>
      </c>
      <c r="N144" s="832">
        <v>2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6</v>
      </c>
      <c r="B145" s="832" t="s">
        <v>2056</v>
      </c>
      <c r="C145" s="832" t="s">
        <v>2063</v>
      </c>
      <c r="D145" s="833" t="s">
        <v>2523</v>
      </c>
      <c r="E145" s="834" t="s">
        <v>2077</v>
      </c>
      <c r="F145" s="832" t="s">
        <v>2057</v>
      </c>
      <c r="G145" s="832" t="s">
        <v>2251</v>
      </c>
      <c r="H145" s="832" t="s">
        <v>580</v>
      </c>
      <c r="I145" s="832" t="s">
        <v>2252</v>
      </c>
      <c r="J145" s="832" t="s">
        <v>2253</v>
      </c>
      <c r="K145" s="832" t="s">
        <v>2254</v>
      </c>
      <c r="L145" s="835">
        <v>132.97999999999999</v>
      </c>
      <c r="M145" s="835">
        <v>1595.7599999999998</v>
      </c>
      <c r="N145" s="832">
        <v>12</v>
      </c>
      <c r="O145" s="836">
        <v>3</v>
      </c>
      <c r="P145" s="835">
        <v>930.8599999999999</v>
      </c>
      <c r="Q145" s="837">
        <v>0.58333333333333337</v>
      </c>
      <c r="R145" s="832">
        <v>7</v>
      </c>
      <c r="S145" s="837">
        <v>0.58333333333333337</v>
      </c>
      <c r="T145" s="836">
        <v>2</v>
      </c>
      <c r="U145" s="838">
        <v>0.66666666666666663</v>
      </c>
    </row>
    <row r="146" spans="1:21" ht="14.45" customHeight="1" x14ac:dyDescent="0.2">
      <c r="A146" s="831">
        <v>6</v>
      </c>
      <c r="B146" s="832" t="s">
        <v>2056</v>
      </c>
      <c r="C146" s="832" t="s">
        <v>2063</v>
      </c>
      <c r="D146" s="833" t="s">
        <v>2523</v>
      </c>
      <c r="E146" s="834" t="s">
        <v>2077</v>
      </c>
      <c r="F146" s="832" t="s">
        <v>2057</v>
      </c>
      <c r="G146" s="832" t="s">
        <v>2259</v>
      </c>
      <c r="H146" s="832" t="s">
        <v>617</v>
      </c>
      <c r="I146" s="832" t="s">
        <v>2377</v>
      </c>
      <c r="J146" s="832" t="s">
        <v>729</v>
      </c>
      <c r="K146" s="832" t="s">
        <v>2378</v>
      </c>
      <c r="L146" s="835">
        <v>2309.36</v>
      </c>
      <c r="M146" s="835">
        <v>2309.36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6</v>
      </c>
      <c r="B147" s="832" t="s">
        <v>2056</v>
      </c>
      <c r="C147" s="832" t="s">
        <v>2063</v>
      </c>
      <c r="D147" s="833" t="s">
        <v>2523</v>
      </c>
      <c r="E147" s="834" t="s">
        <v>2077</v>
      </c>
      <c r="F147" s="832" t="s">
        <v>2057</v>
      </c>
      <c r="G147" s="832" t="s">
        <v>2259</v>
      </c>
      <c r="H147" s="832" t="s">
        <v>617</v>
      </c>
      <c r="I147" s="832" t="s">
        <v>2260</v>
      </c>
      <c r="J147" s="832" t="s">
        <v>2261</v>
      </c>
      <c r="K147" s="832" t="s">
        <v>2262</v>
      </c>
      <c r="L147" s="835">
        <v>736.33</v>
      </c>
      <c r="M147" s="835">
        <v>736.33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6</v>
      </c>
      <c r="B148" s="832" t="s">
        <v>2056</v>
      </c>
      <c r="C148" s="832" t="s">
        <v>2063</v>
      </c>
      <c r="D148" s="833" t="s">
        <v>2523</v>
      </c>
      <c r="E148" s="834" t="s">
        <v>2077</v>
      </c>
      <c r="F148" s="832" t="s">
        <v>2057</v>
      </c>
      <c r="G148" s="832" t="s">
        <v>2181</v>
      </c>
      <c r="H148" s="832" t="s">
        <v>580</v>
      </c>
      <c r="I148" s="832" t="s">
        <v>2379</v>
      </c>
      <c r="J148" s="832" t="s">
        <v>638</v>
      </c>
      <c r="K148" s="832" t="s">
        <v>627</v>
      </c>
      <c r="L148" s="835">
        <v>35.25</v>
      </c>
      <c r="M148" s="835">
        <v>35.25</v>
      </c>
      <c r="N148" s="832">
        <v>1</v>
      </c>
      <c r="O148" s="836">
        <v>0.5</v>
      </c>
      <c r="P148" s="835">
        <v>35.25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6</v>
      </c>
      <c r="B149" s="832" t="s">
        <v>2056</v>
      </c>
      <c r="C149" s="832" t="s">
        <v>2063</v>
      </c>
      <c r="D149" s="833" t="s">
        <v>2523</v>
      </c>
      <c r="E149" s="834" t="s">
        <v>2077</v>
      </c>
      <c r="F149" s="832" t="s">
        <v>2057</v>
      </c>
      <c r="G149" s="832" t="s">
        <v>2380</v>
      </c>
      <c r="H149" s="832" t="s">
        <v>580</v>
      </c>
      <c r="I149" s="832" t="s">
        <v>2381</v>
      </c>
      <c r="J149" s="832" t="s">
        <v>983</v>
      </c>
      <c r="K149" s="832" t="s">
        <v>984</v>
      </c>
      <c r="L149" s="835">
        <v>115.18</v>
      </c>
      <c r="M149" s="835">
        <v>115.18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6</v>
      </c>
      <c r="B150" s="832" t="s">
        <v>2056</v>
      </c>
      <c r="C150" s="832" t="s">
        <v>2063</v>
      </c>
      <c r="D150" s="833" t="s">
        <v>2523</v>
      </c>
      <c r="E150" s="834" t="s">
        <v>2077</v>
      </c>
      <c r="F150" s="832" t="s">
        <v>2057</v>
      </c>
      <c r="G150" s="832" t="s">
        <v>2380</v>
      </c>
      <c r="H150" s="832" t="s">
        <v>617</v>
      </c>
      <c r="I150" s="832" t="s">
        <v>2382</v>
      </c>
      <c r="J150" s="832" t="s">
        <v>983</v>
      </c>
      <c r="K150" s="832" t="s">
        <v>2383</v>
      </c>
      <c r="L150" s="835">
        <v>16.12</v>
      </c>
      <c r="M150" s="835">
        <v>16.12</v>
      </c>
      <c r="N150" s="832">
        <v>1</v>
      </c>
      <c r="O150" s="836">
        <v>0.5</v>
      </c>
      <c r="P150" s="835">
        <v>16.12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6</v>
      </c>
      <c r="B151" s="832" t="s">
        <v>2056</v>
      </c>
      <c r="C151" s="832" t="s">
        <v>2063</v>
      </c>
      <c r="D151" s="833" t="s">
        <v>2523</v>
      </c>
      <c r="E151" s="834" t="s">
        <v>2077</v>
      </c>
      <c r="F151" s="832" t="s">
        <v>2057</v>
      </c>
      <c r="G151" s="832" t="s">
        <v>2384</v>
      </c>
      <c r="H151" s="832" t="s">
        <v>580</v>
      </c>
      <c r="I151" s="832" t="s">
        <v>2385</v>
      </c>
      <c r="J151" s="832" t="s">
        <v>2386</v>
      </c>
      <c r="K151" s="832" t="s">
        <v>2387</v>
      </c>
      <c r="L151" s="835">
        <v>54.43</v>
      </c>
      <c r="M151" s="835">
        <v>54.43</v>
      </c>
      <c r="N151" s="832">
        <v>1</v>
      </c>
      <c r="O151" s="836">
        <v>0.5</v>
      </c>
      <c r="P151" s="835">
        <v>54.43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5" customHeight="1" x14ac:dyDescent="0.2">
      <c r="A152" s="831">
        <v>6</v>
      </c>
      <c r="B152" s="832" t="s">
        <v>2056</v>
      </c>
      <c r="C152" s="832" t="s">
        <v>2063</v>
      </c>
      <c r="D152" s="833" t="s">
        <v>2523</v>
      </c>
      <c r="E152" s="834" t="s">
        <v>2077</v>
      </c>
      <c r="F152" s="832" t="s">
        <v>2057</v>
      </c>
      <c r="G152" s="832" t="s">
        <v>2384</v>
      </c>
      <c r="H152" s="832" t="s">
        <v>580</v>
      </c>
      <c r="I152" s="832" t="s">
        <v>2388</v>
      </c>
      <c r="J152" s="832" t="s">
        <v>2386</v>
      </c>
      <c r="K152" s="832" t="s">
        <v>1186</v>
      </c>
      <c r="L152" s="835">
        <v>108.88</v>
      </c>
      <c r="M152" s="835">
        <v>217.76</v>
      </c>
      <c r="N152" s="832">
        <v>2</v>
      </c>
      <c r="O152" s="836">
        <v>1.5</v>
      </c>
      <c r="P152" s="835">
        <v>217.76</v>
      </c>
      <c r="Q152" s="837">
        <v>1</v>
      </c>
      <c r="R152" s="832">
        <v>2</v>
      </c>
      <c r="S152" s="837">
        <v>1</v>
      </c>
      <c r="T152" s="836">
        <v>1.5</v>
      </c>
      <c r="U152" s="838">
        <v>1</v>
      </c>
    </row>
    <row r="153" spans="1:21" ht="14.45" customHeight="1" x14ac:dyDescent="0.2">
      <c r="A153" s="831">
        <v>6</v>
      </c>
      <c r="B153" s="832" t="s">
        <v>2056</v>
      </c>
      <c r="C153" s="832" t="s">
        <v>2063</v>
      </c>
      <c r="D153" s="833" t="s">
        <v>2523</v>
      </c>
      <c r="E153" s="834" t="s">
        <v>2077</v>
      </c>
      <c r="F153" s="832" t="s">
        <v>2057</v>
      </c>
      <c r="G153" s="832" t="s">
        <v>2389</v>
      </c>
      <c r="H153" s="832" t="s">
        <v>617</v>
      </c>
      <c r="I153" s="832" t="s">
        <v>1750</v>
      </c>
      <c r="J153" s="832" t="s">
        <v>816</v>
      </c>
      <c r="K153" s="832" t="s">
        <v>818</v>
      </c>
      <c r="L153" s="835">
        <v>0</v>
      </c>
      <c r="M153" s="835">
        <v>0</v>
      </c>
      <c r="N153" s="832">
        <v>9</v>
      </c>
      <c r="O153" s="836">
        <v>5.5</v>
      </c>
      <c r="P153" s="835">
        <v>0</v>
      </c>
      <c r="Q153" s="837"/>
      <c r="R153" s="832">
        <v>5</v>
      </c>
      <c r="S153" s="837">
        <v>0.55555555555555558</v>
      </c>
      <c r="T153" s="836">
        <v>3</v>
      </c>
      <c r="U153" s="838">
        <v>0.54545454545454541</v>
      </c>
    </row>
    <row r="154" spans="1:21" ht="14.45" customHeight="1" x14ac:dyDescent="0.2">
      <c r="A154" s="831">
        <v>6</v>
      </c>
      <c r="B154" s="832" t="s">
        <v>2056</v>
      </c>
      <c r="C154" s="832" t="s">
        <v>2063</v>
      </c>
      <c r="D154" s="833" t="s">
        <v>2523</v>
      </c>
      <c r="E154" s="834" t="s">
        <v>2077</v>
      </c>
      <c r="F154" s="832" t="s">
        <v>2057</v>
      </c>
      <c r="G154" s="832" t="s">
        <v>2209</v>
      </c>
      <c r="H154" s="832" t="s">
        <v>580</v>
      </c>
      <c r="I154" s="832" t="s">
        <v>2390</v>
      </c>
      <c r="J154" s="832" t="s">
        <v>644</v>
      </c>
      <c r="K154" s="832" t="s">
        <v>645</v>
      </c>
      <c r="L154" s="835">
        <v>59.56</v>
      </c>
      <c r="M154" s="835">
        <v>59.56</v>
      </c>
      <c r="N154" s="832">
        <v>1</v>
      </c>
      <c r="O154" s="836">
        <v>1</v>
      </c>
      <c r="P154" s="835">
        <v>59.56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6</v>
      </c>
      <c r="B155" s="832" t="s">
        <v>2056</v>
      </c>
      <c r="C155" s="832" t="s">
        <v>2063</v>
      </c>
      <c r="D155" s="833" t="s">
        <v>2523</v>
      </c>
      <c r="E155" s="834" t="s">
        <v>2077</v>
      </c>
      <c r="F155" s="832" t="s">
        <v>2057</v>
      </c>
      <c r="G155" s="832" t="s">
        <v>2271</v>
      </c>
      <c r="H155" s="832" t="s">
        <v>617</v>
      </c>
      <c r="I155" s="832" t="s">
        <v>2391</v>
      </c>
      <c r="J155" s="832" t="s">
        <v>2392</v>
      </c>
      <c r="K155" s="832" t="s">
        <v>2287</v>
      </c>
      <c r="L155" s="835">
        <v>0</v>
      </c>
      <c r="M155" s="835">
        <v>0</v>
      </c>
      <c r="N155" s="832">
        <v>1</v>
      </c>
      <c r="O155" s="836">
        <v>1</v>
      </c>
      <c r="P155" s="835">
        <v>0</v>
      </c>
      <c r="Q155" s="837"/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6</v>
      </c>
      <c r="B156" s="832" t="s">
        <v>2056</v>
      </c>
      <c r="C156" s="832" t="s">
        <v>2063</v>
      </c>
      <c r="D156" s="833" t="s">
        <v>2523</v>
      </c>
      <c r="E156" s="834" t="s">
        <v>2077</v>
      </c>
      <c r="F156" s="832" t="s">
        <v>2057</v>
      </c>
      <c r="G156" s="832" t="s">
        <v>2271</v>
      </c>
      <c r="H156" s="832" t="s">
        <v>617</v>
      </c>
      <c r="I156" s="832" t="s">
        <v>2391</v>
      </c>
      <c r="J156" s="832" t="s">
        <v>2392</v>
      </c>
      <c r="K156" s="832" t="s">
        <v>2287</v>
      </c>
      <c r="L156" s="835">
        <v>60.39</v>
      </c>
      <c r="M156" s="835">
        <v>120.78</v>
      </c>
      <c r="N156" s="832">
        <v>2</v>
      </c>
      <c r="O156" s="836">
        <v>1</v>
      </c>
      <c r="P156" s="835">
        <v>120.78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6</v>
      </c>
      <c r="B157" s="832" t="s">
        <v>2056</v>
      </c>
      <c r="C157" s="832" t="s">
        <v>2063</v>
      </c>
      <c r="D157" s="833" t="s">
        <v>2523</v>
      </c>
      <c r="E157" s="834" t="s">
        <v>2077</v>
      </c>
      <c r="F157" s="832" t="s">
        <v>2057</v>
      </c>
      <c r="G157" s="832" t="s">
        <v>2212</v>
      </c>
      <c r="H157" s="832" t="s">
        <v>580</v>
      </c>
      <c r="I157" s="832" t="s">
        <v>2213</v>
      </c>
      <c r="J157" s="832" t="s">
        <v>1528</v>
      </c>
      <c r="K157" s="832" t="s">
        <v>948</v>
      </c>
      <c r="L157" s="835">
        <v>61.97</v>
      </c>
      <c r="M157" s="835">
        <v>61.97</v>
      </c>
      <c r="N157" s="832">
        <v>1</v>
      </c>
      <c r="O157" s="836">
        <v>1</v>
      </c>
      <c r="P157" s="835">
        <v>61.97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6</v>
      </c>
      <c r="B158" s="832" t="s">
        <v>2056</v>
      </c>
      <c r="C158" s="832" t="s">
        <v>2063</v>
      </c>
      <c r="D158" s="833" t="s">
        <v>2523</v>
      </c>
      <c r="E158" s="834" t="s">
        <v>2077</v>
      </c>
      <c r="F158" s="832" t="s">
        <v>2057</v>
      </c>
      <c r="G158" s="832" t="s">
        <v>2349</v>
      </c>
      <c r="H158" s="832" t="s">
        <v>580</v>
      </c>
      <c r="I158" s="832" t="s">
        <v>2393</v>
      </c>
      <c r="J158" s="832" t="s">
        <v>2351</v>
      </c>
      <c r="K158" s="832" t="s">
        <v>2394</v>
      </c>
      <c r="L158" s="835">
        <v>99.94</v>
      </c>
      <c r="M158" s="835">
        <v>99.94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6</v>
      </c>
      <c r="B159" s="832" t="s">
        <v>2056</v>
      </c>
      <c r="C159" s="832" t="s">
        <v>2063</v>
      </c>
      <c r="D159" s="833" t="s">
        <v>2523</v>
      </c>
      <c r="E159" s="834" t="s">
        <v>2077</v>
      </c>
      <c r="F159" s="832" t="s">
        <v>2057</v>
      </c>
      <c r="G159" s="832" t="s">
        <v>2395</v>
      </c>
      <c r="H159" s="832" t="s">
        <v>580</v>
      </c>
      <c r="I159" s="832" t="s">
        <v>2396</v>
      </c>
      <c r="J159" s="832" t="s">
        <v>882</v>
      </c>
      <c r="K159" s="832" t="s">
        <v>2397</v>
      </c>
      <c r="L159" s="835">
        <v>21.79</v>
      </c>
      <c r="M159" s="835">
        <v>21.79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6</v>
      </c>
      <c r="B160" s="832" t="s">
        <v>2056</v>
      </c>
      <c r="C160" s="832" t="s">
        <v>2063</v>
      </c>
      <c r="D160" s="833" t="s">
        <v>2523</v>
      </c>
      <c r="E160" s="834" t="s">
        <v>2077</v>
      </c>
      <c r="F160" s="832" t="s">
        <v>2057</v>
      </c>
      <c r="G160" s="832" t="s">
        <v>2235</v>
      </c>
      <c r="H160" s="832" t="s">
        <v>580</v>
      </c>
      <c r="I160" s="832" t="s">
        <v>2236</v>
      </c>
      <c r="J160" s="832" t="s">
        <v>1052</v>
      </c>
      <c r="K160" s="832" t="s">
        <v>1053</v>
      </c>
      <c r="L160" s="835">
        <v>107.27</v>
      </c>
      <c r="M160" s="835">
        <v>1394.51</v>
      </c>
      <c r="N160" s="832">
        <v>13</v>
      </c>
      <c r="O160" s="836">
        <v>7</v>
      </c>
      <c r="P160" s="835">
        <v>1394.51</v>
      </c>
      <c r="Q160" s="837">
        <v>1</v>
      </c>
      <c r="R160" s="832">
        <v>13</v>
      </c>
      <c r="S160" s="837">
        <v>1</v>
      </c>
      <c r="T160" s="836">
        <v>7</v>
      </c>
      <c r="U160" s="838">
        <v>1</v>
      </c>
    </row>
    <row r="161" spans="1:21" ht="14.45" customHeight="1" x14ac:dyDescent="0.2">
      <c r="A161" s="831">
        <v>6</v>
      </c>
      <c r="B161" s="832" t="s">
        <v>2056</v>
      </c>
      <c r="C161" s="832" t="s">
        <v>2063</v>
      </c>
      <c r="D161" s="833" t="s">
        <v>2523</v>
      </c>
      <c r="E161" s="834" t="s">
        <v>2077</v>
      </c>
      <c r="F161" s="832" t="s">
        <v>2059</v>
      </c>
      <c r="G161" s="832" t="s">
        <v>2080</v>
      </c>
      <c r="H161" s="832" t="s">
        <v>580</v>
      </c>
      <c r="I161" s="832" t="s">
        <v>2081</v>
      </c>
      <c r="J161" s="832" t="s">
        <v>2082</v>
      </c>
      <c r="K161" s="832"/>
      <c r="L161" s="835">
        <v>864.39</v>
      </c>
      <c r="M161" s="835">
        <v>8643.9000000000015</v>
      </c>
      <c r="N161" s="832">
        <v>10</v>
      </c>
      <c r="O161" s="836">
        <v>10</v>
      </c>
      <c r="P161" s="835">
        <v>8643.9000000000015</v>
      </c>
      <c r="Q161" s="837">
        <v>1</v>
      </c>
      <c r="R161" s="832">
        <v>10</v>
      </c>
      <c r="S161" s="837">
        <v>1</v>
      </c>
      <c r="T161" s="836">
        <v>10</v>
      </c>
      <c r="U161" s="838">
        <v>1</v>
      </c>
    </row>
    <row r="162" spans="1:21" ht="14.45" customHeight="1" x14ac:dyDescent="0.2">
      <c r="A162" s="831">
        <v>6</v>
      </c>
      <c r="B162" s="832" t="s">
        <v>2056</v>
      </c>
      <c r="C162" s="832" t="s">
        <v>2063</v>
      </c>
      <c r="D162" s="833" t="s">
        <v>2523</v>
      </c>
      <c r="E162" s="834" t="s">
        <v>2077</v>
      </c>
      <c r="F162" s="832" t="s">
        <v>2059</v>
      </c>
      <c r="G162" s="832" t="s">
        <v>2080</v>
      </c>
      <c r="H162" s="832" t="s">
        <v>580</v>
      </c>
      <c r="I162" s="832" t="s">
        <v>2398</v>
      </c>
      <c r="J162" s="832" t="s">
        <v>2082</v>
      </c>
      <c r="K162" s="832"/>
      <c r="L162" s="835">
        <v>350</v>
      </c>
      <c r="M162" s="835">
        <v>350</v>
      </c>
      <c r="N162" s="832">
        <v>1</v>
      </c>
      <c r="O162" s="836">
        <v>1</v>
      </c>
      <c r="P162" s="835">
        <v>350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6</v>
      </c>
      <c r="B163" s="832" t="s">
        <v>2056</v>
      </c>
      <c r="C163" s="832" t="s">
        <v>2063</v>
      </c>
      <c r="D163" s="833" t="s">
        <v>2523</v>
      </c>
      <c r="E163" s="834" t="s">
        <v>2077</v>
      </c>
      <c r="F163" s="832" t="s">
        <v>2059</v>
      </c>
      <c r="G163" s="832" t="s">
        <v>2080</v>
      </c>
      <c r="H163" s="832" t="s">
        <v>580</v>
      </c>
      <c r="I163" s="832" t="s">
        <v>2096</v>
      </c>
      <c r="J163" s="832" t="s">
        <v>2082</v>
      </c>
      <c r="K163" s="832"/>
      <c r="L163" s="835">
        <v>200</v>
      </c>
      <c r="M163" s="835">
        <v>600</v>
      </c>
      <c r="N163" s="832">
        <v>3</v>
      </c>
      <c r="O163" s="836">
        <v>3</v>
      </c>
      <c r="P163" s="835">
        <v>600</v>
      </c>
      <c r="Q163" s="837">
        <v>1</v>
      </c>
      <c r="R163" s="832">
        <v>3</v>
      </c>
      <c r="S163" s="837">
        <v>1</v>
      </c>
      <c r="T163" s="836">
        <v>3</v>
      </c>
      <c r="U163" s="838">
        <v>1</v>
      </c>
    </row>
    <row r="164" spans="1:21" ht="14.45" customHeight="1" x14ac:dyDescent="0.2">
      <c r="A164" s="831">
        <v>6</v>
      </c>
      <c r="B164" s="832" t="s">
        <v>2056</v>
      </c>
      <c r="C164" s="832" t="s">
        <v>2063</v>
      </c>
      <c r="D164" s="833" t="s">
        <v>2523</v>
      </c>
      <c r="E164" s="834" t="s">
        <v>2077</v>
      </c>
      <c r="F164" s="832" t="s">
        <v>2059</v>
      </c>
      <c r="G164" s="832" t="s">
        <v>2080</v>
      </c>
      <c r="H164" s="832" t="s">
        <v>580</v>
      </c>
      <c r="I164" s="832" t="s">
        <v>2083</v>
      </c>
      <c r="J164" s="832" t="s">
        <v>2082</v>
      </c>
      <c r="K164" s="832"/>
      <c r="L164" s="835">
        <v>1978.94</v>
      </c>
      <c r="M164" s="835">
        <v>25726.22</v>
      </c>
      <c r="N164" s="832">
        <v>13</v>
      </c>
      <c r="O164" s="836">
        <v>13</v>
      </c>
      <c r="P164" s="835">
        <v>19789.400000000001</v>
      </c>
      <c r="Q164" s="837">
        <v>0.76923076923076927</v>
      </c>
      <c r="R164" s="832">
        <v>10</v>
      </c>
      <c r="S164" s="837">
        <v>0.76923076923076927</v>
      </c>
      <c r="T164" s="836">
        <v>10</v>
      </c>
      <c r="U164" s="838">
        <v>0.76923076923076927</v>
      </c>
    </row>
    <row r="165" spans="1:21" ht="14.45" customHeight="1" x14ac:dyDescent="0.2">
      <c r="A165" s="831">
        <v>6</v>
      </c>
      <c r="B165" s="832" t="s">
        <v>2056</v>
      </c>
      <c r="C165" s="832" t="s">
        <v>2063</v>
      </c>
      <c r="D165" s="833" t="s">
        <v>2523</v>
      </c>
      <c r="E165" s="834" t="s">
        <v>2077</v>
      </c>
      <c r="F165" s="832" t="s">
        <v>2059</v>
      </c>
      <c r="G165" s="832" t="s">
        <v>2080</v>
      </c>
      <c r="H165" s="832" t="s">
        <v>580</v>
      </c>
      <c r="I165" s="832" t="s">
        <v>2084</v>
      </c>
      <c r="J165" s="832" t="s">
        <v>2082</v>
      </c>
      <c r="K165" s="832"/>
      <c r="L165" s="835">
        <v>700</v>
      </c>
      <c r="M165" s="835">
        <v>11200</v>
      </c>
      <c r="N165" s="832">
        <v>16</v>
      </c>
      <c r="O165" s="836">
        <v>16</v>
      </c>
      <c r="P165" s="835">
        <v>11200</v>
      </c>
      <c r="Q165" s="837">
        <v>1</v>
      </c>
      <c r="R165" s="832">
        <v>16</v>
      </c>
      <c r="S165" s="837">
        <v>1</v>
      </c>
      <c r="T165" s="836">
        <v>16</v>
      </c>
      <c r="U165" s="838">
        <v>1</v>
      </c>
    </row>
    <row r="166" spans="1:21" ht="14.45" customHeight="1" x14ac:dyDescent="0.2">
      <c r="A166" s="831">
        <v>6</v>
      </c>
      <c r="B166" s="832" t="s">
        <v>2056</v>
      </c>
      <c r="C166" s="832" t="s">
        <v>2063</v>
      </c>
      <c r="D166" s="833" t="s">
        <v>2523</v>
      </c>
      <c r="E166" s="834" t="s">
        <v>2077</v>
      </c>
      <c r="F166" s="832" t="s">
        <v>2059</v>
      </c>
      <c r="G166" s="832" t="s">
        <v>2080</v>
      </c>
      <c r="H166" s="832" t="s">
        <v>580</v>
      </c>
      <c r="I166" s="832" t="s">
        <v>2084</v>
      </c>
      <c r="J166" s="832" t="s">
        <v>2093</v>
      </c>
      <c r="K166" s="832" t="s">
        <v>2094</v>
      </c>
      <c r="L166" s="835">
        <v>700</v>
      </c>
      <c r="M166" s="835">
        <v>2100</v>
      </c>
      <c r="N166" s="832">
        <v>3</v>
      </c>
      <c r="O166" s="836">
        <v>3</v>
      </c>
      <c r="P166" s="835">
        <v>2100</v>
      </c>
      <c r="Q166" s="837">
        <v>1</v>
      </c>
      <c r="R166" s="832">
        <v>3</v>
      </c>
      <c r="S166" s="837">
        <v>1</v>
      </c>
      <c r="T166" s="836">
        <v>3</v>
      </c>
      <c r="U166" s="838">
        <v>1</v>
      </c>
    </row>
    <row r="167" spans="1:21" ht="14.45" customHeight="1" x14ac:dyDescent="0.2">
      <c r="A167" s="831">
        <v>6</v>
      </c>
      <c r="B167" s="832" t="s">
        <v>2056</v>
      </c>
      <c r="C167" s="832" t="s">
        <v>2063</v>
      </c>
      <c r="D167" s="833" t="s">
        <v>2523</v>
      </c>
      <c r="E167" s="834" t="s">
        <v>2077</v>
      </c>
      <c r="F167" s="832" t="s">
        <v>2059</v>
      </c>
      <c r="G167" s="832" t="s">
        <v>2088</v>
      </c>
      <c r="H167" s="832" t="s">
        <v>580</v>
      </c>
      <c r="I167" s="832" t="s">
        <v>2081</v>
      </c>
      <c r="J167" s="832" t="s">
        <v>2089</v>
      </c>
      <c r="K167" s="832" t="s">
        <v>2090</v>
      </c>
      <c r="L167" s="835">
        <v>864.39</v>
      </c>
      <c r="M167" s="835">
        <v>36304.379999999983</v>
      </c>
      <c r="N167" s="832">
        <v>42</v>
      </c>
      <c r="O167" s="836">
        <v>42</v>
      </c>
      <c r="P167" s="835">
        <v>31982.429999999986</v>
      </c>
      <c r="Q167" s="837">
        <v>0.88095238095238093</v>
      </c>
      <c r="R167" s="832">
        <v>37</v>
      </c>
      <c r="S167" s="837">
        <v>0.88095238095238093</v>
      </c>
      <c r="T167" s="836">
        <v>37</v>
      </c>
      <c r="U167" s="838">
        <v>0.88095238095238093</v>
      </c>
    </row>
    <row r="168" spans="1:21" ht="14.45" customHeight="1" x14ac:dyDescent="0.2">
      <c r="A168" s="831">
        <v>6</v>
      </c>
      <c r="B168" s="832" t="s">
        <v>2056</v>
      </c>
      <c r="C168" s="832" t="s">
        <v>2063</v>
      </c>
      <c r="D168" s="833" t="s">
        <v>2523</v>
      </c>
      <c r="E168" s="834" t="s">
        <v>2077</v>
      </c>
      <c r="F168" s="832" t="s">
        <v>2059</v>
      </c>
      <c r="G168" s="832" t="s">
        <v>2088</v>
      </c>
      <c r="H168" s="832" t="s">
        <v>580</v>
      </c>
      <c r="I168" s="832" t="s">
        <v>2083</v>
      </c>
      <c r="J168" s="832" t="s">
        <v>2091</v>
      </c>
      <c r="K168" s="832" t="s">
        <v>2092</v>
      </c>
      <c r="L168" s="835">
        <v>1978.94</v>
      </c>
      <c r="M168" s="835">
        <v>83115.48000000004</v>
      </c>
      <c r="N168" s="832">
        <v>42</v>
      </c>
      <c r="O168" s="836">
        <v>42</v>
      </c>
      <c r="P168" s="835">
        <v>77178.660000000047</v>
      </c>
      <c r="Q168" s="837">
        <v>0.92857142857142871</v>
      </c>
      <c r="R168" s="832">
        <v>39</v>
      </c>
      <c r="S168" s="837">
        <v>0.9285714285714286</v>
      </c>
      <c r="T168" s="836">
        <v>39</v>
      </c>
      <c r="U168" s="838">
        <v>0.9285714285714286</v>
      </c>
    </row>
    <row r="169" spans="1:21" ht="14.45" customHeight="1" x14ac:dyDescent="0.2">
      <c r="A169" s="831">
        <v>6</v>
      </c>
      <c r="B169" s="832" t="s">
        <v>2056</v>
      </c>
      <c r="C169" s="832" t="s">
        <v>2063</v>
      </c>
      <c r="D169" s="833" t="s">
        <v>2523</v>
      </c>
      <c r="E169" s="834" t="s">
        <v>2077</v>
      </c>
      <c r="F169" s="832" t="s">
        <v>2059</v>
      </c>
      <c r="G169" s="832" t="s">
        <v>2088</v>
      </c>
      <c r="H169" s="832" t="s">
        <v>580</v>
      </c>
      <c r="I169" s="832" t="s">
        <v>2084</v>
      </c>
      <c r="J169" s="832" t="s">
        <v>2093</v>
      </c>
      <c r="K169" s="832" t="s">
        <v>2094</v>
      </c>
      <c r="L169" s="835">
        <v>700</v>
      </c>
      <c r="M169" s="835">
        <v>39200</v>
      </c>
      <c r="N169" s="832">
        <v>56</v>
      </c>
      <c r="O169" s="836">
        <v>56</v>
      </c>
      <c r="P169" s="835">
        <v>35000</v>
      </c>
      <c r="Q169" s="837">
        <v>0.8928571428571429</v>
      </c>
      <c r="R169" s="832">
        <v>50</v>
      </c>
      <c r="S169" s="837">
        <v>0.8928571428571429</v>
      </c>
      <c r="T169" s="836">
        <v>50</v>
      </c>
      <c r="U169" s="838">
        <v>0.8928571428571429</v>
      </c>
    </row>
    <row r="170" spans="1:21" ht="14.45" customHeight="1" x14ac:dyDescent="0.2">
      <c r="A170" s="831">
        <v>6</v>
      </c>
      <c r="B170" s="832" t="s">
        <v>2056</v>
      </c>
      <c r="C170" s="832" t="s">
        <v>2063</v>
      </c>
      <c r="D170" s="833" t="s">
        <v>2523</v>
      </c>
      <c r="E170" s="834" t="s">
        <v>2077</v>
      </c>
      <c r="F170" s="832" t="s">
        <v>2059</v>
      </c>
      <c r="G170" s="832" t="s">
        <v>2095</v>
      </c>
      <c r="H170" s="832" t="s">
        <v>580</v>
      </c>
      <c r="I170" s="832" t="s">
        <v>2096</v>
      </c>
      <c r="J170" s="832" t="s">
        <v>2097</v>
      </c>
      <c r="K170" s="832" t="s">
        <v>2098</v>
      </c>
      <c r="L170" s="835">
        <v>200</v>
      </c>
      <c r="M170" s="835">
        <v>800</v>
      </c>
      <c r="N170" s="832">
        <v>4</v>
      </c>
      <c r="O170" s="836">
        <v>3</v>
      </c>
      <c r="P170" s="835">
        <v>800</v>
      </c>
      <c r="Q170" s="837">
        <v>1</v>
      </c>
      <c r="R170" s="832">
        <v>4</v>
      </c>
      <c r="S170" s="837">
        <v>1</v>
      </c>
      <c r="T170" s="836">
        <v>3</v>
      </c>
      <c r="U170" s="838">
        <v>1</v>
      </c>
    </row>
    <row r="171" spans="1:21" ht="14.45" customHeight="1" x14ac:dyDescent="0.2">
      <c r="A171" s="831">
        <v>6</v>
      </c>
      <c r="B171" s="832" t="s">
        <v>2056</v>
      </c>
      <c r="C171" s="832" t="s">
        <v>2063</v>
      </c>
      <c r="D171" s="833" t="s">
        <v>2523</v>
      </c>
      <c r="E171" s="834" t="s">
        <v>2071</v>
      </c>
      <c r="F171" s="832" t="s">
        <v>2057</v>
      </c>
      <c r="G171" s="832" t="s">
        <v>2102</v>
      </c>
      <c r="H171" s="832" t="s">
        <v>580</v>
      </c>
      <c r="I171" s="832" t="s">
        <v>2103</v>
      </c>
      <c r="J171" s="832" t="s">
        <v>2104</v>
      </c>
      <c r="K171" s="832" t="s">
        <v>2105</v>
      </c>
      <c r="L171" s="835">
        <v>279.52999999999997</v>
      </c>
      <c r="M171" s="835">
        <v>279.52999999999997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6</v>
      </c>
      <c r="B172" s="832" t="s">
        <v>2056</v>
      </c>
      <c r="C172" s="832" t="s">
        <v>2063</v>
      </c>
      <c r="D172" s="833" t="s">
        <v>2523</v>
      </c>
      <c r="E172" s="834" t="s">
        <v>2071</v>
      </c>
      <c r="F172" s="832" t="s">
        <v>2057</v>
      </c>
      <c r="G172" s="832" t="s">
        <v>2294</v>
      </c>
      <c r="H172" s="832" t="s">
        <v>617</v>
      </c>
      <c r="I172" s="832" t="s">
        <v>2399</v>
      </c>
      <c r="J172" s="832" t="s">
        <v>2299</v>
      </c>
      <c r="K172" s="832" t="s">
        <v>2297</v>
      </c>
      <c r="L172" s="835">
        <v>119.7</v>
      </c>
      <c r="M172" s="835">
        <v>119.7</v>
      </c>
      <c r="N172" s="832">
        <v>1</v>
      </c>
      <c r="O172" s="836">
        <v>0.5</v>
      </c>
      <c r="P172" s="835">
        <v>119.7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6</v>
      </c>
      <c r="B173" s="832" t="s">
        <v>2056</v>
      </c>
      <c r="C173" s="832" t="s">
        <v>2063</v>
      </c>
      <c r="D173" s="833" t="s">
        <v>2523</v>
      </c>
      <c r="E173" s="834" t="s">
        <v>2071</v>
      </c>
      <c r="F173" s="832" t="s">
        <v>2057</v>
      </c>
      <c r="G173" s="832" t="s">
        <v>2294</v>
      </c>
      <c r="H173" s="832" t="s">
        <v>580</v>
      </c>
      <c r="I173" s="832" t="s">
        <v>2298</v>
      </c>
      <c r="J173" s="832" t="s">
        <v>2299</v>
      </c>
      <c r="K173" s="832" t="s">
        <v>2300</v>
      </c>
      <c r="L173" s="835">
        <v>425.17</v>
      </c>
      <c r="M173" s="835">
        <v>425.17</v>
      </c>
      <c r="N173" s="832">
        <v>1</v>
      </c>
      <c r="O173" s="836">
        <v>1</v>
      </c>
      <c r="P173" s="835">
        <v>425.17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6</v>
      </c>
      <c r="B174" s="832" t="s">
        <v>2056</v>
      </c>
      <c r="C174" s="832" t="s">
        <v>2063</v>
      </c>
      <c r="D174" s="833" t="s">
        <v>2523</v>
      </c>
      <c r="E174" s="834" t="s">
        <v>2071</v>
      </c>
      <c r="F174" s="832" t="s">
        <v>2057</v>
      </c>
      <c r="G174" s="832" t="s">
        <v>2106</v>
      </c>
      <c r="H174" s="832" t="s">
        <v>580</v>
      </c>
      <c r="I174" s="832" t="s">
        <v>2400</v>
      </c>
      <c r="J174" s="832" t="s">
        <v>2401</v>
      </c>
      <c r="K174" s="832" t="s">
        <v>647</v>
      </c>
      <c r="L174" s="835">
        <v>35.11</v>
      </c>
      <c r="M174" s="835">
        <v>70.22</v>
      </c>
      <c r="N174" s="832">
        <v>2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6</v>
      </c>
      <c r="B175" s="832" t="s">
        <v>2056</v>
      </c>
      <c r="C175" s="832" t="s">
        <v>2063</v>
      </c>
      <c r="D175" s="833" t="s">
        <v>2523</v>
      </c>
      <c r="E175" s="834" t="s">
        <v>2071</v>
      </c>
      <c r="F175" s="832" t="s">
        <v>2057</v>
      </c>
      <c r="G175" s="832" t="s">
        <v>2402</v>
      </c>
      <c r="H175" s="832" t="s">
        <v>617</v>
      </c>
      <c r="I175" s="832" t="s">
        <v>2403</v>
      </c>
      <c r="J175" s="832" t="s">
        <v>892</v>
      </c>
      <c r="K175" s="832" t="s">
        <v>2404</v>
      </c>
      <c r="L175" s="835">
        <v>176.32</v>
      </c>
      <c r="M175" s="835">
        <v>176.32</v>
      </c>
      <c r="N175" s="832">
        <v>1</v>
      </c>
      <c r="O175" s="836">
        <v>1</v>
      </c>
      <c r="P175" s="835">
        <v>176.32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6</v>
      </c>
      <c r="B176" s="832" t="s">
        <v>2056</v>
      </c>
      <c r="C176" s="832" t="s">
        <v>2063</v>
      </c>
      <c r="D176" s="833" t="s">
        <v>2523</v>
      </c>
      <c r="E176" s="834" t="s">
        <v>2071</v>
      </c>
      <c r="F176" s="832" t="s">
        <v>2057</v>
      </c>
      <c r="G176" s="832" t="s">
        <v>2307</v>
      </c>
      <c r="H176" s="832" t="s">
        <v>580</v>
      </c>
      <c r="I176" s="832" t="s">
        <v>2405</v>
      </c>
      <c r="J176" s="832" t="s">
        <v>924</v>
      </c>
      <c r="K176" s="832" t="s">
        <v>660</v>
      </c>
      <c r="L176" s="835">
        <v>78.33</v>
      </c>
      <c r="M176" s="835">
        <v>156.66</v>
      </c>
      <c r="N176" s="832">
        <v>2</v>
      </c>
      <c r="O176" s="836">
        <v>1.5</v>
      </c>
      <c r="P176" s="835">
        <v>78.33</v>
      </c>
      <c r="Q176" s="837">
        <v>0.5</v>
      </c>
      <c r="R176" s="832">
        <v>1</v>
      </c>
      <c r="S176" s="837">
        <v>0.5</v>
      </c>
      <c r="T176" s="836">
        <v>0.5</v>
      </c>
      <c r="U176" s="838">
        <v>0.33333333333333331</v>
      </c>
    </row>
    <row r="177" spans="1:21" ht="14.45" customHeight="1" x14ac:dyDescent="0.2">
      <c r="A177" s="831">
        <v>6</v>
      </c>
      <c r="B177" s="832" t="s">
        <v>2056</v>
      </c>
      <c r="C177" s="832" t="s">
        <v>2063</v>
      </c>
      <c r="D177" s="833" t="s">
        <v>2523</v>
      </c>
      <c r="E177" s="834" t="s">
        <v>2071</v>
      </c>
      <c r="F177" s="832" t="s">
        <v>2057</v>
      </c>
      <c r="G177" s="832" t="s">
        <v>2121</v>
      </c>
      <c r="H177" s="832" t="s">
        <v>580</v>
      </c>
      <c r="I177" s="832" t="s">
        <v>2406</v>
      </c>
      <c r="J177" s="832" t="s">
        <v>2407</v>
      </c>
      <c r="K177" s="832" t="s">
        <v>2408</v>
      </c>
      <c r="L177" s="835">
        <v>147.85</v>
      </c>
      <c r="M177" s="835">
        <v>147.85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6</v>
      </c>
      <c r="B178" s="832" t="s">
        <v>2056</v>
      </c>
      <c r="C178" s="832" t="s">
        <v>2063</v>
      </c>
      <c r="D178" s="833" t="s">
        <v>2523</v>
      </c>
      <c r="E178" s="834" t="s">
        <v>2071</v>
      </c>
      <c r="F178" s="832" t="s">
        <v>2057</v>
      </c>
      <c r="G178" s="832" t="s">
        <v>2124</v>
      </c>
      <c r="H178" s="832" t="s">
        <v>580</v>
      </c>
      <c r="I178" s="832" t="s">
        <v>2409</v>
      </c>
      <c r="J178" s="832" t="s">
        <v>989</v>
      </c>
      <c r="K178" s="832" t="s">
        <v>2410</v>
      </c>
      <c r="L178" s="835">
        <v>46.99</v>
      </c>
      <c r="M178" s="835">
        <v>93.98</v>
      </c>
      <c r="N178" s="832">
        <v>2</v>
      </c>
      <c r="O178" s="836">
        <v>0.5</v>
      </c>
      <c r="P178" s="835">
        <v>46.99</v>
      </c>
      <c r="Q178" s="837">
        <v>0.5</v>
      </c>
      <c r="R178" s="832">
        <v>1</v>
      </c>
      <c r="S178" s="837">
        <v>0.5</v>
      </c>
      <c r="T178" s="836">
        <v>0.5</v>
      </c>
      <c r="U178" s="838">
        <v>1</v>
      </c>
    </row>
    <row r="179" spans="1:21" ht="14.45" customHeight="1" x14ac:dyDescent="0.2">
      <c r="A179" s="831">
        <v>6</v>
      </c>
      <c r="B179" s="832" t="s">
        <v>2056</v>
      </c>
      <c r="C179" s="832" t="s">
        <v>2063</v>
      </c>
      <c r="D179" s="833" t="s">
        <v>2523</v>
      </c>
      <c r="E179" s="834" t="s">
        <v>2071</v>
      </c>
      <c r="F179" s="832" t="s">
        <v>2057</v>
      </c>
      <c r="G179" s="832" t="s">
        <v>2411</v>
      </c>
      <c r="H179" s="832" t="s">
        <v>580</v>
      </c>
      <c r="I179" s="832" t="s">
        <v>2412</v>
      </c>
      <c r="J179" s="832" t="s">
        <v>2413</v>
      </c>
      <c r="K179" s="832" t="s">
        <v>2414</v>
      </c>
      <c r="L179" s="835">
        <v>91.78</v>
      </c>
      <c r="M179" s="835">
        <v>183.56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6</v>
      </c>
      <c r="B180" s="832" t="s">
        <v>2056</v>
      </c>
      <c r="C180" s="832" t="s">
        <v>2063</v>
      </c>
      <c r="D180" s="833" t="s">
        <v>2523</v>
      </c>
      <c r="E180" s="834" t="s">
        <v>2071</v>
      </c>
      <c r="F180" s="832" t="s">
        <v>2057</v>
      </c>
      <c r="G180" s="832" t="s">
        <v>2415</v>
      </c>
      <c r="H180" s="832" t="s">
        <v>580</v>
      </c>
      <c r="I180" s="832" t="s">
        <v>2416</v>
      </c>
      <c r="J180" s="832" t="s">
        <v>933</v>
      </c>
      <c r="K180" s="832" t="s">
        <v>2417</v>
      </c>
      <c r="L180" s="835">
        <v>42.14</v>
      </c>
      <c r="M180" s="835">
        <v>84.28</v>
      </c>
      <c r="N180" s="832">
        <v>2</v>
      </c>
      <c r="O180" s="836">
        <v>1</v>
      </c>
      <c r="P180" s="835">
        <v>84.28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6</v>
      </c>
      <c r="B181" s="832" t="s">
        <v>2056</v>
      </c>
      <c r="C181" s="832" t="s">
        <v>2063</v>
      </c>
      <c r="D181" s="833" t="s">
        <v>2523</v>
      </c>
      <c r="E181" s="834" t="s">
        <v>2071</v>
      </c>
      <c r="F181" s="832" t="s">
        <v>2057</v>
      </c>
      <c r="G181" s="832" t="s">
        <v>2158</v>
      </c>
      <c r="H181" s="832" t="s">
        <v>580</v>
      </c>
      <c r="I181" s="832" t="s">
        <v>2159</v>
      </c>
      <c r="J181" s="832" t="s">
        <v>2160</v>
      </c>
      <c r="K181" s="832" t="s">
        <v>2161</v>
      </c>
      <c r="L181" s="835">
        <v>111.72</v>
      </c>
      <c r="M181" s="835">
        <v>111.72</v>
      </c>
      <c r="N181" s="832">
        <v>1</v>
      </c>
      <c r="O181" s="836">
        <v>1</v>
      </c>
      <c r="P181" s="835">
        <v>111.72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6</v>
      </c>
      <c r="B182" s="832" t="s">
        <v>2056</v>
      </c>
      <c r="C182" s="832" t="s">
        <v>2063</v>
      </c>
      <c r="D182" s="833" t="s">
        <v>2523</v>
      </c>
      <c r="E182" s="834" t="s">
        <v>2071</v>
      </c>
      <c r="F182" s="832" t="s">
        <v>2057</v>
      </c>
      <c r="G182" s="832" t="s">
        <v>2327</v>
      </c>
      <c r="H182" s="832" t="s">
        <v>580</v>
      </c>
      <c r="I182" s="832" t="s">
        <v>2328</v>
      </c>
      <c r="J182" s="832" t="s">
        <v>698</v>
      </c>
      <c r="K182" s="832" t="s">
        <v>2329</v>
      </c>
      <c r="L182" s="835">
        <v>38.56</v>
      </c>
      <c r="M182" s="835">
        <v>38.56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6</v>
      </c>
      <c r="B183" s="832" t="s">
        <v>2056</v>
      </c>
      <c r="C183" s="832" t="s">
        <v>2063</v>
      </c>
      <c r="D183" s="833" t="s">
        <v>2523</v>
      </c>
      <c r="E183" s="834" t="s">
        <v>2071</v>
      </c>
      <c r="F183" s="832" t="s">
        <v>2057</v>
      </c>
      <c r="G183" s="832" t="s">
        <v>2181</v>
      </c>
      <c r="H183" s="832" t="s">
        <v>580</v>
      </c>
      <c r="I183" s="832" t="s">
        <v>2418</v>
      </c>
      <c r="J183" s="832" t="s">
        <v>638</v>
      </c>
      <c r="K183" s="832" t="s">
        <v>2419</v>
      </c>
      <c r="L183" s="835">
        <v>35.25</v>
      </c>
      <c r="M183" s="835">
        <v>35.25</v>
      </c>
      <c r="N183" s="832">
        <v>1</v>
      </c>
      <c r="O183" s="836">
        <v>1</v>
      </c>
      <c r="P183" s="835">
        <v>35.25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6</v>
      </c>
      <c r="B184" s="832" t="s">
        <v>2056</v>
      </c>
      <c r="C184" s="832" t="s">
        <v>2063</v>
      </c>
      <c r="D184" s="833" t="s">
        <v>2523</v>
      </c>
      <c r="E184" s="834" t="s">
        <v>2071</v>
      </c>
      <c r="F184" s="832" t="s">
        <v>2057</v>
      </c>
      <c r="G184" s="832" t="s">
        <v>2181</v>
      </c>
      <c r="H184" s="832" t="s">
        <v>580</v>
      </c>
      <c r="I184" s="832" t="s">
        <v>2420</v>
      </c>
      <c r="J184" s="832" t="s">
        <v>638</v>
      </c>
      <c r="K184" s="832" t="s">
        <v>2421</v>
      </c>
      <c r="L184" s="835">
        <v>17.62</v>
      </c>
      <c r="M184" s="835">
        <v>17.62</v>
      </c>
      <c r="N184" s="832">
        <v>1</v>
      </c>
      <c r="O184" s="836">
        <v>0.5</v>
      </c>
      <c r="P184" s="835">
        <v>17.62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5" customHeight="1" x14ac:dyDescent="0.2">
      <c r="A185" s="831">
        <v>6</v>
      </c>
      <c r="B185" s="832" t="s">
        <v>2056</v>
      </c>
      <c r="C185" s="832" t="s">
        <v>2063</v>
      </c>
      <c r="D185" s="833" t="s">
        <v>2523</v>
      </c>
      <c r="E185" s="834" t="s">
        <v>2071</v>
      </c>
      <c r="F185" s="832" t="s">
        <v>2057</v>
      </c>
      <c r="G185" s="832" t="s">
        <v>2422</v>
      </c>
      <c r="H185" s="832" t="s">
        <v>580</v>
      </c>
      <c r="I185" s="832" t="s">
        <v>2423</v>
      </c>
      <c r="J185" s="832" t="s">
        <v>2424</v>
      </c>
      <c r="K185" s="832" t="s">
        <v>627</v>
      </c>
      <c r="L185" s="835">
        <v>174.59</v>
      </c>
      <c r="M185" s="835">
        <v>174.59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6</v>
      </c>
      <c r="B186" s="832" t="s">
        <v>2056</v>
      </c>
      <c r="C186" s="832" t="s">
        <v>2063</v>
      </c>
      <c r="D186" s="833" t="s">
        <v>2523</v>
      </c>
      <c r="E186" s="834" t="s">
        <v>2071</v>
      </c>
      <c r="F186" s="832" t="s">
        <v>2057</v>
      </c>
      <c r="G186" s="832" t="s">
        <v>2425</v>
      </c>
      <c r="H186" s="832" t="s">
        <v>580</v>
      </c>
      <c r="I186" s="832" t="s">
        <v>2426</v>
      </c>
      <c r="J186" s="832" t="s">
        <v>2427</v>
      </c>
      <c r="K186" s="832" t="s">
        <v>2428</v>
      </c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6</v>
      </c>
      <c r="B187" s="832" t="s">
        <v>2056</v>
      </c>
      <c r="C187" s="832" t="s">
        <v>2063</v>
      </c>
      <c r="D187" s="833" t="s">
        <v>2523</v>
      </c>
      <c r="E187" s="834" t="s">
        <v>2071</v>
      </c>
      <c r="F187" s="832" t="s">
        <v>2057</v>
      </c>
      <c r="G187" s="832" t="s">
        <v>2389</v>
      </c>
      <c r="H187" s="832" t="s">
        <v>617</v>
      </c>
      <c r="I187" s="832" t="s">
        <v>1750</v>
      </c>
      <c r="J187" s="832" t="s">
        <v>816</v>
      </c>
      <c r="K187" s="832" t="s">
        <v>818</v>
      </c>
      <c r="L187" s="835">
        <v>0</v>
      </c>
      <c r="M187" s="835">
        <v>0</v>
      </c>
      <c r="N187" s="832">
        <v>7</v>
      </c>
      <c r="O187" s="836">
        <v>3.5</v>
      </c>
      <c r="P187" s="835">
        <v>0</v>
      </c>
      <c r="Q187" s="837"/>
      <c r="R187" s="832">
        <v>1</v>
      </c>
      <c r="S187" s="837">
        <v>0.14285714285714285</v>
      </c>
      <c r="T187" s="836">
        <v>1</v>
      </c>
      <c r="U187" s="838">
        <v>0.2857142857142857</v>
      </c>
    </row>
    <row r="188" spans="1:21" ht="14.45" customHeight="1" x14ac:dyDescent="0.2">
      <c r="A188" s="831">
        <v>6</v>
      </c>
      <c r="B188" s="832" t="s">
        <v>2056</v>
      </c>
      <c r="C188" s="832" t="s">
        <v>2063</v>
      </c>
      <c r="D188" s="833" t="s">
        <v>2523</v>
      </c>
      <c r="E188" s="834" t="s">
        <v>2071</v>
      </c>
      <c r="F188" s="832" t="s">
        <v>2057</v>
      </c>
      <c r="G188" s="832" t="s">
        <v>2209</v>
      </c>
      <c r="H188" s="832" t="s">
        <v>580</v>
      </c>
      <c r="I188" s="832" t="s">
        <v>2429</v>
      </c>
      <c r="J188" s="832" t="s">
        <v>945</v>
      </c>
      <c r="K188" s="832" t="s">
        <v>2211</v>
      </c>
      <c r="L188" s="835">
        <v>42.54</v>
      </c>
      <c r="M188" s="835">
        <v>85.08</v>
      </c>
      <c r="N188" s="832">
        <v>2</v>
      </c>
      <c r="O188" s="836">
        <v>1</v>
      </c>
      <c r="P188" s="835">
        <v>42.54</v>
      </c>
      <c r="Q188" s="837">
        <v>0.5</v>
      </c>
      <c r="R188" s="832">
        <v>1</v>
      </c>
      <c r="S188" s="837">
        <v>0.5</v>
      </c>
      <c r="T188" s="836">
        <v>0.5</v>
      </c>
      <c r="U188" s="838">
        <v>0.5</v>
      </c>
    </row>
    <row r="189" spans="1:21" ht="14.45" customHeight="1" x14ac:dyDescent="0.2">
      <c r="A189" s="831">
        <v>6</v>
      </c>
      <c r="B189" s="832" t="s">
        <v>2056</v>
      </c>
      <c r="C189" s="832" t="s">
        <v>2063</v>
      </c>
      <c r="D189" s="833" t="s">
        <v>2523</v>
      </c>
      <c r="E189" s="834" t="s">
        <v>2071</v>
      </c>
      <c r="F189" s="832" t="s">
        <v>2057</v>
      </c>
      <c r="G189" s="832" t="s">
        <v>2209</v>
      </c>
      <c r="H189" s="832" t="s">
        <v>580</v>
      </c>
      <c r="I189" s="832" t="s">
        <v>2390</v>
      </c>
      <c r="J189" s="832" t="s">
        <v>644</v>
      </c>
      <c r="K189" s="832" t="s">
        <v>645</v>
      </c>
      <c r="L189" s="835">
        <v>59.56</v>
      </c>
      <c r="M189" s="835">
        <v>119.12</v>
      </c>
      <c r="N189" s="832">
        <v>2</v>
      </c>
      <c r="O189" s="836">
        <v>2</v>
      </c>
      <c r="P189" s="835">
        <v>59.56</v>
      </c>
      <c r="Q189" s="837">
        <v>0.5</v>
      </c>
      <c r="R189" s="832">
        <v>1</v>
      </c>
      <c r="S189" s="837">
        <v>0.5</v>
      </c>
      <c r="T189" s="836">
        <v>1</v>
      </c>
      <c r="U189" s="838">
        <v>0.5</v>
      </c>
    </row>
    <row r="190" spans="1:21" ht="14.45" customHeight="1" x14ac:dyDescent="0.2">
      <c r="A190" s="831">
        <v>6</v>
      </c>
      <c r="B190" s="832" t="s">
        <v>2056</v>
      </c>
      <c r="C190" s="832" t="s">
        <v>2063</v>
      </c>
      <c r="D190" s="833" t="s">
        <v>2523</v>
      </c>
      <c r="E190" s="834" t="s">
        <v>2071</v>
      </c>
      <c r="F190" s="832" t="s">
        <v>2057</v>
      </c>
      <c r="G190" s="832" t="s">
        <v>2271</v>
      </c>
      <c r="H190" s="832" t="s">
        <v>580</v>
      </c>
      <c r="I190" s="832" t="s">
        <v>2285</v>
      </c>
      <c r="J190" s="832" t="s">
        <v>2286</v>
      </c>
      <c r="K190" s="832" t="s">
        <v>2287</v>
      </c>
      <c r="L190" s="835">
        <v>60.39</v>
      </c>
      <c r="M190" s="835">
        <v>483.12</v>
      </c>
      <c r="N190" s="832">
        <v>8</v>
      </c>
      <c r="O190" s="836">
        <v>2</v>
      </c>
      <c r="P190" s="835">
        <v>181.17000000000002</v>
      </c>
      <c r="Q190" s="837">
        <v>0.37500000000000006</v>
      </c>
      <c r="R190" s="832">
        <v>3</v>
      </c>
      <c r="S190" s="837">
        <v>0.375</v>
      </c>
      <c r="T190" s="836">
        <v>1</v>
      </c>
      <c r="U190" s="838">
        <v>0.5</v>
      </c>
    </row>
    <row r="191" spans="1:21" ht="14.45" customHeight="1" x14ac:dyDescent="0.2">
      <c r="A191" s="831">
        <v>6</v>
      </c>
      <c r="B191" s="832" t="s">
        <v>2056</v>
      </c>
      <c r="C191" s="832" t="s">
        <v>2063</v>
      </c>
      <c r="D191" s="833" t="s">
        <v>2523</v>
      </c>
      <c r="E191" s="834" t="s">
        <v>2071</v>
      </c>
      <c r="F191" s="832" t="s">
        <v>2057</v>
      </c>
      <c r="G191" s="832" t="s">
        <v>2271</v>
      </c>
      <c r="H191" s="832" t="s">
        <v>580</v>
      </c>
      <c r="I191" s="832" t="s">
        <v>2430</v>
      </c>
      <c r="J191" s="832" t="s">
        <v>2286</v>
      </c>
      <c r="K191" s="832" t="s">
        <v>2431</v>
      </c>
      <c r="L191" s="835">
        <v>40.25</v>
      </c>
      <c r="M191" s="835">
        <v>120.75</v>
      </c>
      <c r="N191" s="832">
        <v>3</v>
      </c>
      <c r="O191" s="836">
        <v>1</v>
      </c>
      <c r="P191" s="835">
        <v>120.75</v>
      </c>
      <c r="Q191" s="837">
        <v>1</v>
      </c>
      <c r="R191" s="832">
        <v>3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6</v>
      </c>
      <c r="B192" s="832" t="s">
        <v>2056</v>
      </c>
      <c r="C192" s="832" t="s">
        <v>2063</v>
      </c>
      <c r="D192" s="833" t="s">
        <v>2523</v>
      </c>
      <c r="E192" s="834" t="s">
        <v>2071</v>
      </c>
      <c r="F192" s="832" t="s">
        <v>2057</v>
      </c>
      <c r="G192" s="832" t="s">
        <v>2214</v>
      </c>
      <c r="H192" s="832" t="s">
        <v>580</v>
      </c>
      <c r="I192" s="832" t="s">
        <v>2215</v>
      </c>
      <c r="J192" s="832" t="s">
        <v>2216</v>
      </c>
      <c r="K192" s="832" t="s">
        <v>1208</v>
      </c>
      <c r="L192" s="835">
        <v>77.13</v>
      </c>
      <c r="M192" s="835">
        <v>308.52</v>
      </c>
      <c r="N192" s="832">
        <v>4</v>
      </c>
      <c r="O192" s="836">
        <v>1.5</v>
      </c>
      <c r="P192" s="835">
        <v>77.13</v>
      </c>
      <c r="Q192" s="837">
        <v>0.25</v>
      </c>
      <c r="R192" s="832">
        <v>1</v>
      </c>
      <c r="S192" s="837">
        <v>0.25</v>
      </c>
      <c r="T192" s="836">
        <v>0.5</v>
      </c>
      <c r="U192" s="838">
        <v>0.33333333333333331</v>
      </c>
    </row>
    <row r="193" spans="1:21" ht="14.45" customHeight="1" x14ac:dyDescent="0.2">
      <c r="A193" s="831">
        <v>6</v>
      </c>
      <c r="B193" s="832" t="s">
        <v>2056</v>
      </c>
      <c r="C193" s="832" t="s">
        <v>2063</v>
      </c>
      <c r="D193" s="833" t="s">
        <v>2523</v>
      </c>
      <c r="E193" s="834" t="s">
        <v>2071</v>
      </c>
      <c r="F193" s="832" t="s">
        <v>2057</v>
      </c>
      <c r="G193" s="832" t="s">
        <v>2217</v>
      </c>
      <c r="H193" s="832" t="s">
        <v>580</v>
      </c>
      <c r="I193" s="832" t="s">
        <v>2432</v>
      </c>
      <c r="J193" s="832" t="s">
        <v>2433</v>
      </c>
      <c r="K193" s="832" t="s">
        <v>2434</v>
      </c>
      <c r="L193" s="835">
        <v>93.96</v>
      </c>
      <c r="M193" s="835">
        <v>93.96</v>
      </c>
      <c r="N193" s="832">
        <v>1</v>
      </c>
      <c r="O193" s="836">
        <v>1</v>
      </c>
      <c r="P193" s="835">
        <v>93.96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6</v>
      </c>
      <c r="B194" s="832" t="s">
        <v>2056</v>
      </c>
      <c r="C194" s="832" t="s">
        <v>2063</v>
      </c>
      <c r="D194" s="833" t="s">
        <v>2523</v>
      </c>
      <c r="E194" s="834" t="s">
        <v>2071</v>
      </c>
      <c r="F194" s="832" t="s">
        <v>2057</v>
      </c>
      <c r="G194" s="832" t="s">
        <v>2229</v>
      </c>
      <c r="H194" s="832" t="s">
        <v>617</v>
      </c>
      <c r="I194" s="832" t="s">
        <v>1709</v>
      </c>
      <c r="J194" s="832" t="s">
        <v>1160</v>
      </c>
      <c r="K194" s="832" t="s">
        <v>1710</v>
      </c>
      <c r="L194" s="835">
        <v>154.36000000000001</v>
      </c>
      <c r="M194" s="835">
        <v>463.08000000000004</v>
      </c>
      <c r="N194" s="832">
        <v>3</v>
      </c>
      <c r="O194" s="836">
        <v>3</v>
      </c>
      <c r="P194" s="835">
        <v>154.36000000000001</v>
      </c>
      <c r="Q194" s="837">
        <v>0.33333333333333331</v>
      </c>
      <c r="R194" s="832">
        <v>1</v>
      </c>
      <c r="S194" s="837">
        <v>0.33333333333333331</v>
      </c>
      <c r="T194" s="836">
        <v>1</v>
      </c>
      <c r="U194" s="838">
        <v>0.33333333333333331</v>
      </c>
    </row>
    <row r="195" spans="1:21" ht="14.45" customHeight="1" x14ac:dyDescent="0.2">
      <c r="A195" s="831">
        <v>6</v>
      </c>
      <c r="B195" s="832" t="s">
        <v>2056</v>
      </c>
      <c r="C195" s="832" t="s">
        <v>2063</v>
      </c>
      <c r="D195" s="833" t="s">
        <v>2523</v>
      </c>
      <c r="E195" s="834" t="s">
        <v>2071</v>
      </c>
      <c r="F195" s="832" t="s">
        <v>2057</v>
      </c>
      <c r="G195" s="832" t="s">
        <v>2229</v>
      </c>
      <c r="H195" s="832" t="s">
        <v>580</v>
      </c>
      <c r="I195" s="832" t="s">
        <v>2230</v>
      </c>
      <c r="J195" s="832" t="s">
        <v>1160</v>
      </c>
      <c r="K195" s="832" t="s">
        <v>2231</v>
      </c>
      <c r="L195" s="835">
        <v>225.06</v>
      </c>
      <c r="M195" s="835">
        <v>225.06</v>
      </c>
      <c r="N195" s="832">
        <v>1</v>
      </c>
      <c r="O195" s="836">
        <v>1</v>
      </c>
      <c r="P195" s="835">
        <v>225.06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6</v>
      </c>
      <c r="B196" s="832" t="s">
        <v>2056</v>
      </c>
      <c r="C196" s="832" t="s">
        <v>2063</v>
      </c>
      <c r="D196" s="833" t="s">
        <v>2523</v>
      </c>
      <c r="E196" s="834" t="s">
        <v>2071</v>
      </c>
      <c r="F196" s="832" t="s">
        <v>2057</v>
      </c>
      <c r="G196" s="832" t="s">
        <v>2235</v>
      </c>
      <c r="H196" s="832" t="s">
        <v>580</v>
      </c>
      <c r="I196" s="832" t="s">
        <v>2236</v>
      </c>
      <c r="J196" s="832" t="s">
        <v>1052</v>
      </c>
      <c r="K196" s="832" t="s">
        <v>1053</v>
      </c>
      <c r="L196" s="835">
        <v>107.27</v>
      </c>
      <c r="M196" s="835">
        <v>858.16</v>
      </c>
      <c r="N196" s="832">
        <v>8</v>
      </c>
      <c r="O196" s="836">
        <v>4</v>
      </c>
      <c r="P196" s="835">
        <v>214.54</v>
      </c>
      <c r="Q196" s="837">
        <v>0.25</v>
      </c>
      <c r="R196" s="832">
        <v>2</v>
      </c>
      <c r="S196" s="837">
        <v>0.25</v>
      </c>
      <c r="T196" s="836">
        <v>1</v>
      </c>
      <c r="U196" s="838">
        <v>0.25</v>
      </c>
    </row>
    <row r="197" spans="1:21" ht="14.45" customHeight="1" x14ac:dyDescent="0.2">
      <c r="A197" s="831">
        <v>6</v>
      </c>
      <c r="B197" s="832" t="s">
        <v>2056</v>
      </c>
      <c r="C197" s="832" t="s">
        <v>2063</v>
      </c>
      <c r="D197" s="833" t="s">
        <v>2523</v>
      </c>
      <c r="E197" s="834" t="s">
        <v>2071</v>
      </c>
      <c r="F197" s="832" t="s">
        <v>2059</v>
      </c>
      <c r="G197" s="832" t="s">
        <v>2080</v>
      </c>
      <c r="H197" s="832" t="s">
        <v>580</v>
      </c>
      <c r="I197" s="832" t="s">
        <v>2081</v>
      </c>
      <c r="J197" s="832" t="s">
        <v>2082</v>
      </c>
      <c r="K197" s="832"/>
      <c r="L197" s="835">
        <v>864.39</v>
      </c>
      <c r="M197" s="835">
        <v>864.39</v>
      </c>
      <c r="N197" s="832">
        <v>1</v>
      </c>
      <c r="O197" s="836">
        <v>1</v>
      </c>
      <c r="P197" s="835">
        <v>864.39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6</v>
      </c>
      <c r="B198" s="832" t="s">
        <v>2056</v>
      </c>
      <c r="C198" s="832" t="s">
        <v>2063</v>
      </c>
      <c r="D198" s="833" t="s">
        <v>2523</v>
      </c>
      <c r="E198" s="834" t="s">
        <v>2071</v>
      </c>
      <c r="F198" s="832" t="s">
        <v>2059</v>
      </c>
      <c r="G198" s="832" t="s">
        <v>2080</v>
      </c>
      <c r="H198" s="832" t="s">
        <v>580</v>
      </c>
      <c r="I198" s="832" t="s">
        <v>2083</v>
      </c>
      <c r="J198" s="832" t="s">
        <v>2082</v>
      </c>
      <c r="K198" s="832"/>
      <c r="L198" s="835">
        <v>1978.94</v>
      </c>
      <c r="M198" s="835">
        <v>5936.82</v>
      </c>
      <c r="N198" s="832">
        <v>3</v>
      </c>
      <c r="O198" s="836">
        <v>3</v>
      </c>
      <c r="P198" s="835">
        <v>5936.82</v>
      </c>
      <c r="Q198" s="837">
        <v>1</v>
      </c>
      <c r="R198" s="832">
        <v>3</v>
      </c>
      <c r="S198" s="837">
        <v>1</v>
      </c>
      <c r="T198" s="836">
        <v>3</v>
      </c>
      <c r="U198" s="838">
        <v>1</v>
      </c>
    </row>
    <row r="199" spans="1:21" ht="14.45" customHeight="1" x14ac:dyDescent="0.2">
      <c r="A199" s="831">
        <v>6</v>
      </c>
      <c r="B199" s="832" t="s">
        <v>2056</v>
      </c>
      <c r="C199" s="832" t="s">
        <v>2063</v>
      </c>
      <c r="D199" s="833" t="s">
        <v>2523</v>
      </c>
      <c r="E199" s="834" t="s">
        <v>2071</v>
      </c>
      <c r="F199" s="832" t="s">
        <v>2059</v>
      </c>
      <c r="G199" s="832" t="s">
        <v>2088</v>
      </c>
      <c r="H199" s="832" t="s">
        <v>580</v>
      </c>
      <c r="I199" s="832" t="s">
        <v>2081</v>
      </c>
      <c r="J199" s="832" t="s">
        <v>2089</v>
      </c>
      <c r="K199" s="832" t="s">
        <v>2090</v>
      </c>
      <c r="L199" s="835">
        <v>864.39</v>
      </c>
      <c r="M199" s="835">
        <v>12101.46</v>
      </c>
      <c r="N199" s="832">
        <v>14</v>
      </c>
      <c r="O199" s="836">
        <v>14</v>
      </c>
      <c r="P199" s="835">
        <v>12101.46</v>
      </c>
      <c r="Q199" s="837">
        <v>1</v>
      </c>
      <c r="R199" s="832">
        <v>14</v>
      </c>
      <c r="S199" s="837">
        <v>1</v>
      </c>
      <c r="T199" s="836">
        <v>14</v>
      </c>
      <c r="U199" s="838">
        <v>1</v>
      </c>
    </row>
    <row r="200" spans="1:21" ht="14.45" customHeight="1" x14ac:dyDescent="0.2">
      <c r="A200" s="831">
        <v>6</v>
      </c>
      <c r="B200" s="832" t="s">
        <v>2056</v>
      </c>
      <c r="C200" s="832" t="s">
        <v>2063</v>
      </c>
      <c r="D200" s="833" t="s">
        <v>2523</v>
      </c>
      <c r="E200" s="834" t="s">
        <v>2071</v>
      </c>
      <c r="F200" s="832" t="s">
        <v>2059</v>
      </c>
      <c r="G200" s="832" t="s">
        <v>2088</v>
      </c>
      <c r="H200" s="832" t="s">
        <v>580</v>
      </c>
      <c r="I200" s="832" t="s">
        <v>2083</v>
      </c>
      <c r="J200" s="832" t="s">
        <v>2091</v>
      </c>
      <c r="K200" s="832" t="s">
        <v>2092</v>
      </c>
      <c r="L200" s="835">
        <v>1978.94</v>
      </c>
      <c r="M200" s="835">
        <v>35620.92</v>
      </c>
      <c r="N200" s="832">
        <v>18</v>
      </c>
      <c r="O200" s="836">
        <v>18</v>
      </c>
      <c r="P200" s="835">
        <v>33641.979999999996</v>
      </c>
      <c r="Q200" s="837">
        <v>0.94444444444444442</v>
      </c>
      <c r="R200" s="832">
        <v>17</v>
      </c>
      <c r="S200" s="837">
        <v>0.94444444444444442</v>
      </c>
      <c r="T200" s="836">
        <v>17</v>
      </c>
      <c r="U200" s="838">
        <v>0.94444444444444442</v>
      </c>
    </row>
    <row r="201" spans="1:21" ht="14.45" customHeight="1" x14ac:dyDescent="0.2">
      <c r="A201" s="831">
        <v>6</v>
      </c>
      <c r="B201" s="832" t="s">
        <v>2056</v>
      </c>
      <c r="C201" s="832" t="s">
        <v>2063</v>
      </c>
      <c r="D201" s="833" t="s">
        <v>2523</v>
      </c>
      <c r="E201" s="834" t="s">
        <v>2071</v>
      </c>
      <c r="F201" s="832" t="s">
        <v>2059</v>
      </c>
      <c r="G201" s="832" t="s">
        <v>2088</v>
      </c>
      <c r="H201" s="832" t="s">
        <v>580</v>
      </c>
      <c r="I201" s="832" t="s">
        <v>2084</v>
      </c>
      <c r="J201" s="832" t="s">
        <v>2093</v>
      </c>
      <c r="K201" s="832" t="s">
        <v>2094</v>
      </c>
      <c r="L201" s="835">
        <v>700</v>
      </c>
      <c r="M201" s="835">
        <v>1400</v>
      </c>
      <c r="N201" s="832">
        <v>2</v>
      </c>
      <c r="O201" s="836">
        <v>2</v>
      </c>
      <c r="P201" s="835">
        <v>1400</v>
      </c>
      <c r="Q201" s="837">
        <v>1</v>
      </c>
      <c r="R201" s="832">
        <v>2</v>
      </c>
      <c r="S201" s="837">
        <v>1</v>
      </c>
      <c r="T201" s="836">
        <v>2</v>
      </c>
      <c r="U201" s="838">
        <v>1</v>
      </c>
    </row>
    <row r="202" spans="1:21" ht="14.45" customHeight="1" x14ac:dyDescent="0.2">
      <c r="A202" s="831">
        <v>6</v>
      </c>
      <c r="B202" s="832" t="s">
        <v>2056</v>
      </c>
      <c r="C202" s="832" t="s">
        <v>2063</v>
      </c>
      <c r="D202" s="833" t="s">
        <v>2523</v>
      </c>
      <c r="E202" s="834" t="s">
        <v>2073</v>
      </c>
      <c r="F202" s="832" t="s">
        <v>2057</v>
      </c>
      <c r="G202" s="832" t="s">
        <v>2356</v>
      </c>
      <c r="H202" s="832" t="s">
        <v>580</v>
      </c>
      <c r="I202" s="832" t="s">
        <v>2357</v>
      </c>
      <c r="J202" s="832" t="s">
        <v>2358</v>
      </c>
      <c r="K202" s="832" t="s">
        <v>2359</v>
      </c>
      <c r="L202" s="835">
        <v>23.49</v>
      </c>
      <c r="M202" s="835">
        <v>23.49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6</v>
      </c>
      <c r="B203" s="832" t="s">
        <v>2056</v>
      </c>
      <c r="C203" s="832" t="s">
        <v>2063</v>
      </c>
      <c r="D203" s="833" t="s">
        <v>2523</v>
      </c>
      <c r="E203" s="834" t="s">
        <v>2073</v>
      </c>
      <c r="F203" s="832" t="s">
        <v>2057</v>
      </c>
      <c r="G203" s="832" t="s">
        <v>2356</v>
      </c>
      <c r="H203" s="832" t="s">
        <v>580</v>
      </c>
      <c r="I203" s="832" t="s">
        <v>2435</v>
      </c>
      <c r="J203" s="832" t="s">
        <v>2358</v>
      </c>
      <c r="K203" s="832" t="s">
        <v>2436</v>
      </c>
      <c r="L203" s="835">
        <v>70.48</v>
      </c>
      <c r="M203" s="835">
        <v>70.48</v>
      </c>
      <c r="N203" s="832">
        <v>1</v>
      </c>
      <c r="O203" s="836">
        <v>0.5</v>
      </c>
      <c r="P203" s="835">
        <v>70.48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5" customHeight="1" x14ac:dyDescent="0.2">
      <c r="A204" s="831">
        <v>6</v>
      </c>
      <c r="B204" s="832" t="s">
        <v>2056</v>
      </c>
      <c r="C204" s="832" t="s">
        <v>2063</v>
      </c>
      <c r="D204" s="833" t="s">
        <v>2523</v>
      </c>
      <c r="E204" s="834" t="s">
        <v>2073</v>
      </c>
      <c r="F204" s="832" t="s">
        <v>2057</v>
      </c>
      <c r="G204" s="832" t="s">
        <v>2437</v>
      </c>
      <c r="H204" s="832" t="s">
        <v>580</v>
      </c>
      <c r="I204" s="832" t="s">
        <v>2438</v>
      </c>
      <c r="J204" s="832" t="s">
        <v>2439</v>
      </c>
      <c r="K204" s="832" t="s">
        <v>2440</v>
      </c>
      <c r="L204" s="835">
        <v>46.03</v>
      </c>
      <c r="M204" s="835">
        <v>46.03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6</v>
      </c>
      <c r="B205" s="832" t="s">
        <v>2056</v>
      </c>
      <c r="C205" s="832" t="s">
        <v>2063</v>
      </c>
      <c r="D205" s="833" t="s">
        <v>2523</v>
      </c>
      <c r="E205" s="834" t="s">
        <v>2073</v>
      </c>
      <c r="F205" s="832" t="s">
        <v>2057</v>
      </c>
      <c r="G205" s="832" t="s">
        <v>2113</v>
      </c>
      <c r="H205" s="832" t="s">
        <v>580</v>
      </c>
      <c r="I205" s="832" t="s">
        <v>2441</v>
      </c>
      <c r="J205" s="832" t="s">
        <v>2117</v>
      </c>
      <c r="K205" s="832" t="s">
        <v>2442</v>
      </c>
      <c r="L205" s="835">
        <v>29.39</v>
      </c>
      <c r="M205" s="835">
        <v>29.39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6</v>
      </c>
      <c r="B206" s="832" t="s">
        <v>2056</v>
      </c>
      <c r="C206" s="832" t="s">
        <v>2063</v>
      </c>
      <c r="D206" s="833" t="s">
        <v>2523</v>
      </c>
      <c r="E206" s="834" t="s">
        <v>2073</v>
      </c>
      <c r="F206" s="832" t="s">
        <v>2057</v>
      </c>
      <c r="G206" s="832" t="s">
        <v>2443</v>
      </c>
      <c r="H206" s="832" t="s">
        <v>580</v>
      </c>
      <c r="I206" s="832" t="s">
        <v>2444</v>
      </c>
      <c r="J206" s="832" t="s">
        <v>792</v>
      </c>
      <c r="K206" s="832" t="s">
        <v>793</v>
      </c>
      <c r="L206" s="835">
        <v>42.05</v>
      </c>
      <c r="M206" s="835">
        <v>42.05</v>
      </c>
      <c r="N206" s="832">
        <v>1</v>
      </c>
      <c r="O206" s="836">
        <v>1</v>
      </c>
      <c r="P206" s="835">
        <v>42.05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6</v>
      </c>
      <c r="B207" s="832" t="s">
        <v>2056</v>
      </c>
      <c r="C207" s="832" t="s">
        <v>2063</v>
      </c>
      <c r="D207" s="833" t="s">
        <v>2523</v>
      </c>
      <c r="E207" s="834" t="s">
        <v>2073</v>
      </c>
      <c r="F207" s="832" t="s">
        <v>2057</v>
      </c>
      <c r="G207" s="832" t="s">
        <v>2124</v>
      </c>
      <c r="H207" s="832" t="s">
        <v>580</v>
      </c>
      <c r="I207" s="832" t="s">
        <v>2125</v>
      </c>
      <c r="J207" s="832" t="s">
        <v>2126</v>
      </c>
      <c r="K207" s="832" t="s">
        <v>2127</v>
      </c>
      <c r="L207" s="835">
        <v>52.87</v>
      </c>
      <c r="M207" s="835">
        <v>105.74</v>
      </c>
      <c r="N207" s="832">
        <v>2</v>
      </c>
      <c r="O207" s="836">
        <v>1.5</v>
      </c>
      <c r="P207" s="835">
        <v>105.74</v>
      </c>
      <c r="Q207" s="837">
        <v>1</v>
      </c>
      <c r="R207" s="832">
        <v>2</v>
      </c>
      <c r="S207" s="837">
        <v>1</v>
      </c>
      <c r="T207" s="836">
        <v>1.5</v>
      </c>
      <c r="U207" s="838">
        <v>1</v>
      </c>
    </row>
    <row r="208" spans="1:21" ht="14.45" customHeight="1" x14ac:dyDescent="0.2">
      <c r="A208" s="831">
        <v>6</v>
      </c>
      <c r="B208" s="832" t="s">
        <v>2056</v>
      </c>
      <c r="C208" s="832" t="s">
        <v>2063</v>
      </c>
      <c r="D208" s="833" t="s">
        <v>2523</v>
      </c>
      <c r="E208" s="834" t="s">
        <v>2073</v>
      </c>
      <c r="F208" s="832" t="s">
        <v>2057</v>
      </c>
      <c r="G208" s="832" t="s">
        <v>2124</v>
      </c>
      <c r="H208" s="832" t="s">
        <v>580</v>
      </c>
      <c r="I208" s="832" t="s">
        <v>2128</v>
      </c>
      <c r="J208" s="832" t="s">
        <v>1256</v>
      </c>
      <c r="K208" s="832" t="s">
        <v>2129</v>
      </c>
      <c r="L208" s="835">
        <v>117.47</v>
      </c>
      <c r="M208" s="835">
        <v>117.47</v>
      </c>
      <c r="N208" s="832">
        <v>1</v>
      </c>
      <c r="O208" s="836">
        <v>1</v>
      </c>
      <c r="P208" s="835">
        <v>117.47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6</v>
      </c>
      <c r="B209" s="832" t="s">
        <v>2056</v>
      </c>
      <c r="C209" s="832" t="s">
        <v>2063</v>
      </c>
      <c r="D209" s="833" t="s">
        <v>2523</v>
      </c>
      <c r="E209" s="834" t="s">
        <v>2073</v>
      </c>
      <c r="F209" s="832" t="s">
        <v>2057</v>
      </c>
      <c r="G209" s="832" t="s">
        <v>2133</v>
      </c>
      <c r="H209" s="832" t="s">
        <v>580</v>
      </c>
      <c r="I209" s="832" t="s">
        <v>2136</v>
      </c>
      <c r="J209" s="832" t="s">
        <v>675</v>
      </c>
      <c r="K209" s="832" t="s">
        <v>2137</v>
      </c>
      <c r="L209" s="835">
        <v>273.33</v>
      </c>
      <c r="M209" s="835">
        <v>273.33</v>
      </c>
      <c r="N209" s="832">
        <v>1</v>
      </c>
      <c r="O209" s="836">
        <v>1</v>
      </c>
      <c r="P209" s="835">
        <v>273.33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6</v>
      </c>
      <c r="B210" s="832" t="s">
        <v>2056</v>
      </c>
      <c r="C210" s="832" t="s">
        <v>2063</v>
      </c>
      <c r="D210" s="833" t="s">
        <v>2523</v>
      </c>
      <c r="E210" s="834" t="s">
        <v>2073</v>
      </c>
      <c r="F210" s="832" t="s">
        <v>2057</v>
      </c>
      <c r="G210" s="832" t="s">
        <v>2369</v>
      </c>
      <c r="H210" s="832" t="s">
        <v>580</v>
      </c>
      <c r="I210" s="832" t="s">
        <v>2445</v>
      </c>
      <c r="J210" s="832" t="s">
        <v>2446</v>
      </c>
      <c r="K210" s="832" t="s">
        <v>2447</v>
      </c>
      <c r="L210" s="835">
        <v>93.49</v>
      </c>
      <c r="M210" s="835">
        <v>186.98</v>
      </c>
      <c r="N210" s="832">
        <v>2</v>
      </c>
      <c r="O210" s="836">
        <v>1</v>
      </c>
      <c r="P210" s="835">
        <v>186.98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6</v>
      </c>
      <c r="B211" s="832" t="s">
        <v>2056</v>
      </c>
      <c r="C211" s="832" t="s">
        <v>2063</v>
      </c>
      <c r="D211" s="833" t="s">
        <v>2523</v>
      </c>
      <c r="E211" s="834" t="s">
        <v>2073</v>
      </c>
      <c r="F211" s="832" t="s">
        <v>2057</v>
      </c>
      <c r="G211" s="832" t="s">
        <v>2145</v>
      </c>
      <c r="H211" s="832" t="s">
        <v>580</v>
      </c>
      <c r="I211" s="832" t="s">
        <v>2448</v>
      </c>
      <c r="J211" s="832" t="s">
        <v>2147</v>
      </c>
      <c r="K211" s="832" t="s">
        <v>2449</v>
      </c>
      <c r="L211" s="835">
        <v>159.16999999999999</v>
      </c>
      <c r="M211" s="835">
        <v>159.16999999999999</v>
      </c>
      <c r="N211" s="832">
        <v>1</v>
      </c>
      <c r="O211" s="836">
        <v>1</v>
      </c>
      <c r="P211" s="835">
        <v>159.16999999999999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6</v>
      </c>
      <c r="B212" s="832" t="s">
        <v>2056</v>
      </c>
      <c r="C212" s="832" t="s">
        <v>2063</v>
      </c>
      <c r="D212" s="833" t="s">
        <v>2523</v>
      </c>
      <c r="E212" s="834" t="s">
        <v>2073</v>
      </c>
      <c r="F212" s="832" t="s">
        <v>2057</v>
      </c>
      <c r="G212" s="832" t="s">
        <v>2153</v>
      </c>
      <c r="H212" s="832" t="s">
        <v>617</v>
      </c>
      <c r="I212" s="832" t="s">
        <v>1870</v>
      </c>
      <c r="J212" s="832" t="s">
        <v>1868</v>
      </c>
      <c r="K212" s="832" t="s">
        <v>1871</v>
      </c>
      <c r="L212" s="835">
        <v>169.73</v>
      </c>
      <c r="M212" s="835">
        <v>169.73</v>
      </c>
      <c r="N212" s="832">
        <v>1</v>
      </c>
      <c r="O212" s="836">
        <v>0.5</v>
      </c>
      <c r="P212" s="835">
        <v>169.73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6</v>
      </c>
      <c r="B213" s="832" t="s">
        <v>2056</v>
      </c>
      <c r="C213" s="832" t="s">
        <v>2063</v>
      </c>
      <c r="D213" s="833" t="s">
        <v>2523</v>
      </c>
      <c r="E213" s="834" t="s">
        <v>2073</v>
      </c>
      <c r="F213" s="832" t="s">
        <v>2057</v>
      </c>
      <c r="G213" s="832" t="s">
        <v>2158</v>
      </c>
      <c r="H213" s="832" t="s">
        <v>580</v>
      </c>
      <c r="I213" s="832" t="s">
        <v>2162</v>
      </c>
      <c r="J213" s="832" t="s">
        <v>2160</v>
      </c>
      <c r="K213" s="832" t="s">
        <v>2163</v>
      </c>
      <c r="L213" s="835">
        <v>83.79</v>
      </c>
      <c r="M213" s="835">
        <v>83.79</v>
      </c>
      <c r="N213" s="832">
        <v>1</v>
      </c>
      <c r="O213" s="836">
        <v>1</v>
      </c>
      <c r="P213" s="835">
        <v>83.79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6</v>
      </c>
      <c r="B214" s="832" t="s">
        <v>2056</v>
      </c>
      <c r="C214" s="832" t="s">
        <v>2063</v>
      </c>
      <c r="D214" s="833" t="s">
        <v>2523</v>
      </c>
      <c r="E214" s="834" t="s">
        <v>2073</v>
      </c>
      <c r="F214" s="832" t="s">
        <v>2057</v>
      </c>
      <c r="G214" s="832" t="s">
        <v>2158</v>
      </c>
      <c r="H214" s="832" t="s">
        <v>580</v>
      </c>
      <c r="I214" s="832" t="s">
        <v>2450</v>
      </c>
      <c r="J214" s="832" t="s">
        <v>2160</v>
      </c>
      <c r="K214" s="832" t="s">
        <v>2451</v>
      </c>
      <c r="L214" s="835">
        <v>65.83</v>
      </c>
      <c r="M214" s="835">
        <v>65.83</v>
      </c>
      <c r="N214" s="832">
        <v>1</v>
      </c>
      <c r="O214" s="836">
        <v>1</v>
      </c>
      <c r="P214" s="835">
        <v>65.83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6</v>
      </c>
      <c r="B215" s="832" t="s">
        <v>2056</v>
      </c>
      <c r="C215" s="832" t="s">
        <v>2063</v>
      </c>
      <c r="D215" s="833" t="s">
        <v>2523</v>
      </c>
      <c r="E215" s="834" t="s">
        <v>2073</v>
      </c>
      <c r="F215" s="832" t="s">
        <v>2057</v>
      </c>
      <c r="G215" s="832" t="s">
        <v>2251</v>
      </c>
      <c r="H215" s="832" t="s">
        <v>580</v>
      </c>
      <c r="I215" s="832" t="s">
        <v>2252</v>
      </c>
      <c r="J215" s="832" t="s">
        <v>2253</v>
      </c>
      <c r="K215" s="832" t="s">
        <v>2254</v>
      </c>
      <c r="L215" s="835">
        <v>132.97999999999999</v>
      </c>
      <c r="M215" s="835">
        <v>132.97999999999999</v>
      </c>
      <c r="N215" s="832">
        <v>1</v>
      </c>
      <c r="O215" s="836">
        <v>1</v>
      </c>
      <c r="P215" s="835">
        <v>132.97999999999999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6</v>
      </c>
      <c r="B216" s="832" t="s">
        <v>2056</v>
      </c>
      <c r="C216" s="832" t="s">
        <v>2063</v>
      </c>
      <c r="D216" s="833" t="s">
        <v>2523</v>
      </c>
      <c r="E216" s="834" t="s">
        <v>2073</v>
      </c>
      <c r="F216" s="832" t="s">
        <v>2057</v>
      </c>
      <c r="G216" s="832" t="s">
        <v>2320</v>
      </c>
      <c r="H216" s="832" t="s">
        <v>580</v>
      </c>
      <c r="I216" s="832" t="s">
        <v>2321</v>
      </c>
      <c r="J216" s="832" t="s">
        <v>2322</v>
      </c>
      <c r="K216" s="832" t="s">
        <v>2323</v>
      </c>
      <c r="L216" s="835">
        <v>0</v>
      </c>
      <c r="M216" s="835">
        <v>0</v>
      </c>
      <c r="N216" s="832">
        <v>1</v>
      </c>
      <c r="O216" s="836">
        <v>0.5</v>
      </c>
      <c r="P216" s="835"/>
      <c r="Q216" s="837"/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6</v>
      </c>
      <c r="B217" s="832" t="s">
        <v>2056</v>
      </c>
      <c r="C217" s="832" t="s">
        <v>2063</v>
      </c>
      <c r="D217" s="833" t="s">
        <v>2523</v>
      </c>
      <c r="E217" s="834" t="s">
        <v>2073</v>
      </c>
      <c r="F217" s="832" t="s">
        <v>2057</v>
      </c>
      <c r="G217" s="832" t="s">
        <v>2452</v>
      </c>
      <c r="H217" s="832" t="s">
        <v>580</v>
      </c>
      <c r="I217" s="832" t="s">
        <v>2453</v>
      </c>
      <c r="J217" s="832" t="s">
        <v>2454</v>
      </c>
      <c r="K217" s="832" t="s">
        <v>2455</v>
      </c>
      <c r="L217" s="835">
        <v>57.48</v>
      </c>
      <c r="M217" s="835">
        <v>57.48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6</v>
      </c>
      <c r="B218" s="832" t="s">
        <v>2056</v>
      </c>
      <c r="C218" s="832" t="s">
        <v>2063</v>
      </c>
      <c r="D218" s="833" t="s">
        <v>2523</v>
      </c>
      <c r="E218" s="834" t="s">
        <v>2073</v>
      </c>
      <c r="F218" s="832" t="s">
        <v>2057</v>
      </c>
      <c r="G218" s="832" t="s">
        <v>2181</v>
      </c>
      <c r="H218" s="832" t="s">
        <v>580</v>
      </c>
      <c r="I218" s="832" t="s">
        <v>2379</v>
      </c>
      <c r="J218" s="832" t="s">
        <v>638</v>
      </c>
      <c r="K218" s="832" t="s">
        <v>627</v>
      </c>
      <c r="L218" s="835">
        <v>35.25</v>
      </c>
      <c r="M218" s="835">
        <v>35.25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6</v>
      </c>
      <c r="B219" s="832" t="s">
        <v>2056</v>
      </c>
      <c r="C219" s="832" t="s">
        <v>2063</v>
      </c>
      <c r="D219" s="833" t="s">
        <v>2523</v>
      </c>
      <c r="E219" s="834" t="s">
        <v>2073</v>
      </c>
      <c r="F219" s="832" t="s">
        <v>2057</v>
      </c>
      <c r="G219" s="832" t="s">
        <v>2200</v>
      </c>
      <c r="H219" s="832" t="s">
        <v>580</v>
      </c>
      <c r="I219" s="832" t="s">
        <v>2283</v>
      </c>
      <c r="J219" s="832" t="s">
        <v>2202</v>
      </c>
      <c r="K219" s="832" t="s">
        <v>2284</v>
      </c>
      <c r="L219" s="835">
        <v>0</v>
      </c>
      <c r="M219" s="835">
        <v>0</v>
      </c>
      <c r="N219" s="832">
        <v>1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6</v>
      </c>
      <c r="B220" s="832" t="s">
        <v>2056</v>
      </c>
      <c r="C220" s="832" t="s">
        <v>2063</v>
      </c>
      <c r="D220" s="833" t="s">
        <v>2523</v>
      </c>
      <c r="E220" s="834" t="s">
        <v>2073</v>
      </c>
      <c r="F220" s="832" t="s">
        <v>2057</v>
      </c>
      <c r="G220" s="832" t="s">
        <v>2349</v>
      </c>
      <c r="H220" s="832" t="s">
        <v>580</v>
      </c>
      <c r="I220" s="832" t="s">
        <v>2456</v>
      </c>
      <c r="J220" s="832" t="s">
        <v>2351</v>
      </c>
      <c r="K220" s="832" t="s">
        <v>2457</v>
      </c>
      <c r="L220" s="835">
        <v>33.31</v>
      </c>
      <c r="M220" s="835">
        <v>33.31</v>
      </c>
      <c r="N220" s="832">
        <v>1</v>
      </c>
      <c r="O220" s="836">
        <v>1</v>
      </c>
      <c r="P220" s="835">
        <v>33.31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6</v>
      </c>
      <c r="B221" s="832" t="s">
        <v>2056</v>
      </c>
      <c r="C221" s="832" t="s">
        <v>2063</v>
      </c>
      <c r="D221" s="833" t="s">
        <v>2523</v>
      </c>
      <c r="E221" s="834" t="s">
        <v>2073</v>
      </c>
      <c r="F221" s="832" t="s">
        <v>2057</v>
      </c>
      <c r="G221" s="832" t="s">
        <v>2349</v>
      </c>
      <c r="H221" s="832" t="s">
        <v>580</v>
      </c>
      <c r="I221" s="832" t="s">
        <v>2393</v>
      </c>
      <c r="J221" s="832" t="s">
        <v>2351</v>
      </c>
      <c r="K221" s="832" t="s">
        <v>2394</v>
      </c>
      <c r="L221" s="835">
        <v>99.94</v>
      </c>
      <c r="M221" s="835">
        <v>199.88</v>
      </c>
      <c r="N221" s="832">
        <v>2</v>
      </c>
      <c r="O221" s="836">
        <v>2</v>
      </c>
      <c r="P221" s="835">
        <v>199.88</v>
      </c>
      <c r="Q221" s="837">
        <v>1</v>
      </c>
      <c r="R221" s="832">
        <v>2</v>
      </c>
      <c r="S221" s="837">
        <v>1</v>
      </c>
      <c r="T221" s="836">
        <v>2</v>
      </c>
      <c r="U221" s="838">
        <v>1</v>
      </c>
    </row>
    <row r="222" spans="1:21" ht="14.45" customHeight="1" x14ac:dyDescent="0.2">
      <c r="A222" s="831">
        <v>6</v>
      </c>
      <c r="B222" s="832" t="s">
        <v>2056</v>
      </c>
      <c r="C222" s="832" t="s">
        <v>2063</v>
      </c>
      <c r="D222" s="833" t="s">
        <v>2523</v>
      </c>
      <c r="E222" s="834" t="s">
        <v>2073</v>
      </c>
      <c r="F222" s="832" t="s">
        <v>2057</v>
      </c>
      <c r="G222" s="832" t="s">
        <v>2349</v>
      </c>
      <c r="H222" s="832" t="s">
        <v>580</v>
      </c>
      <c r="I222" s="832" t="s">
        <v>2458</v>
      </c>
      <c r="J222" s="832" t="s">
        <v>2351</v>
      </c>
      <c r="K222" s="832" t="s">
        <v>2459</v>
      </c>
      <c r="L222" s="835">
        <v>299.83999999999997</v>
      </c>
      <c r="M222" s="835">
        <v>599.67999999999995</v>
      </c>
      <c r="N222" s="832">
        <v>2</v>
      </c>
      <c r="O222" s="836">
        <v>2</v>
      </c>
      <c r="P222" s="835">
        <v>599.67999999999995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5" customHeight="1" x14ac:dyDescent="0.2">
      <c r="A223" s="831">
        <v>6</v>
      </c>
      <c r="B223" s="832" t="s">
        <v>2056</v>
      </c>
      <c r="C223" s="832" t="s">
        <v>2063</v>
      </c>
      <c r="D223" s="833" t="s">
        <v>2523</v>
      </c>
      <c r="E223" s="834" t="s">
        <v>2073</v>
      </c>
      <c r="F223" s="832" t="s">
        <v>2057</v>
      </c>
      <c r="G223" s="832" t="s">
        <v>2349</v>
      </c>
      <c r="H223" s="832" t="s">
        <v>580</v>
      </c>
      <c r="I223" s="832" t="s">
        <v>2460</v>
      </c>
      <c r="J223" s="832" t="s">
        <v>2351</v>
      </c>
      <c r="K223" s="832" t="s">
        <v>2461</v>
      </c>
      <c r="L223" s="835">
        <v>150.94</v>
      </c>
      <c r="M223" s="835">
        <v>150.94</v>
      </c>
      <c r="N223" s="832">
        <v>1</v>
      </c>
      <c r="O223" s="836">
        <v>1</v>
      </c>
      <c r="P223" s="835">
        <v>150.94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6</v>
      </c>
      <c r="B224" s="832" t="s">
        <v>2056</v>
      </c>
      <c r="C224" s="832" t="s">
        <v>2063</v>
      </c>
      <c r="D224" s="833" t="s">
        <v>2523</v>
      </c>
      <c r="E224" s="834" t="s">
        <v>2073</v>
      </c>
      <c r="F224" s="832" t="s">
        <v>2057</v>
      </c>
      <c r="G224" s="832" t="s">
        <v>2349</v>
      </c>
      <c r="H224" s="832" t="s">
        <v>580</v>
      </c>
      <c r="I224" s="832" t="s">
        <v>2462</v>
      </c>
      <c r="J224" s="832" t="s">
        <v>890</v>
      </c>
      <c r="K224" s="832" t="s">
        <v>891</v>
      </c>
      <c r="L224" s="835">
        <v>50.32</v>
      </c>
      <c r="M224" s="835">
        <v>100.64</v>
      </c>
      <c r="N224" s="832">
        <v>2</v>
      </c>
      <c r="O224" s="836">
        <v>2</v>
      </c>
      <c r="P224" s="835">
        <v>50.32</v>
      </c>
      <c r="Q224" s="837">
        <v>0.5</v>
      </c>
      <c r="R224" s="832">
        <v>1</v>
      </c>
      <c r="S224" s="837">
        <v>0.5</v>
      </c>
      <c r="T224" s="836">
        <v>1</v>
      </c>
      <c r="U224" s="838">
        <v>0.5</v>
      </c>
    </row>
    <row r="225" spans="1:21" ht="14.45" customHeight="1" x14ac:dyDescent="0.2">
      <c r="A225" s="831">
        <v>6</v>
      </c>
      <c r="B225" s="832" t="s">
        <v>2056</v>
      </c>
      <c r="C225" s="832" t="s">
        <v>2063</v>
      </c>
      <c r="D225" s="833" t="s">
        <v>2523</v>
      </c>
      <c r="E225" s="834" t="s">
        <v>2073</v>
      </c>
      <c r="F225" s="832" t="s">
        <v>2057</v>
      </c>
      <c r="G225" s="832" t="s">
        <v>2349</v>
      </c>
      <c r="H225" s="832" t="s">
        <v>580</v>
      </c>
      <c r="I225" s="832" t="s">
        <v>1744</v>
      </c>
      <c r="J225" s="832" t="s">
        <v>1745</v>
      </c>
      <c r="K225" s="832" t="s">
        <v>1746</v>
      </c>
      <c r="L225" s="835">
        <v>50.32</v>
      </c>
      <c r="M225" s="835">
        <v>100.64</v>
      </c>
      <c r="N225" s="832">
        <v>2</v>
      </c>
      <c r="O225" s="836">
        <v>1.5</v>
      </c>
      <c r="P225" s="835">
        <v>50.32</v>
      </c>
      <c r="Q225" s="837">
        <v>0.5</v>
      </c>
      <c r="R225" s="832">
        <v>1</v>
      </c>
      <c r="S225" s="837">
        <v>0.5</v>
      </c>
      <c r="T225" s="836">
        <v>0.5</v>
      </c>
      <c r="U225" s="838">
        <v>0.33333333333333331</v>
      </c>
    </row>
    <row r="226" spans="1:21" ht="14.45" customHeight="1" x14ac:dyDescent="0.2">
      <c r="A226" s="831">
        <v>6</v>
      </c>
      <c r="B226" s="832" t="s">
        <v>2056</v>
      </c>
      <c r="C226" s="832" t="s">
        <v>2063</v>
      </c>
      <c r="D226" s="833" t="s">
        <v>2523</v>
      </c>
      <c r="E226" s="834" t="s">
        <v>2073</v>
      </c>
      <c r="F226" s="832" t="s">
        <v>2057</v>
      </c>
      <c r="G226" s="832" t="s">
        <v>2349</v>
      </c>
      <c r="H226" s="832" t="s">
        <v>580</v>
      </c>
      <c r="I226" s="832" t="s">
        <v>2463</v>
      </c>
      <c r="J226" s="832" t="s">
        <v>890</v>
      </c>
      <c r="K226" s="832" t="s">
        <v>2464</v>
      </c>
      <c r="L226" s="835">
        <v>50.32</v>
      </c>
      <c r="M226" s="835">
        <v>50.32</v>
      </c>
      <c r="N226" s="832">
        <v>1</v>
      </c>
      <c r="O226" s="836">
        <v>1</v>
      </c>
      <c r="P226" s="835">
        <v>50.32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6</v>
      </c>
      <c r="B227" s="832" t="s">
        <v>2056</v>
      </c>
      <c r="C227" s="832" t="s">
        <v>2063</v>
      </c>
      <c r="D227" s="833" t="s">
        <v>2523</v>
      </c>
      <c r="E227" s="834" t="s">
        <v>2073</v>
      </c>
      <c r="F227" s="832" t="s">
        <v>2057</v>
      </c>
      <c r="G227" s="832" t="s">
        <v>2349</v>
      </c>
      <c r="H227" s="832" t="s">
        <v>580</v>
      </c>
      <c r="I227" s="832" t="s">
        <v>2465</v>
      </c>
      <c r="J227" s="832" t="s">
        <v>890</v>
      </c>
      <c r="K227" s="832" t="s">
        <v>2466</v>
      </c>
      <c r="L227" s="835">
        <v>16.77</v>
      </c>
      <c r="M227" s="835">
        <v>16.77</v>
      </c>
      <c r="N227" s="832">
        <v>1</v>
      </c>
      <c r="O227" s="836">
        <v>1</v>
      </c>
      <c r="P227" s="835">
        <v>16.77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6</v>
      </c>
      <c r="B228" s="832" t="s">
        <v>2056</v>
      </c>
      <c r="C228" s="832" t="s">
        <v>2063</v>
      </c>
      <c r="D228" s="833" t="s">
        <v>2523</v>
      </c>
      <c r="E228" s="834" t="s">
        <v>2073</v>
      </c>
      <c r="F228" s="832" t="s">
        <v>2057</v>
      </c>
      <c r="G228" s="832" t="s">
        <v>2229</v>
      </c>
      <c r="H228" s="832" t="s">
        <v>580</v>
      </c>
      <c r="I228" s="832" t="s">
        <v>2467</v>
      </c>
      <c r="J228" s="832" t="s">
        <v>2468</v>
      </c>
      <c r="K228" s="832" t="s">
        <v>2469</v>
      </c>
      <c r="L228" s="835">
        <v>154.36000000000001</v>
      </c>
      <c r="M228" s="835">
        <v>308.72000000000003</v>
      </c>
      <c r="N228" s="832">
        <v>2</v>
      </c>
      <c r="O228" s="836">
        <v>1</v>
      </c>
      <c r="P228" s="835">
        <v>308.72000000000003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6</v>
      </c>
      <c r="B229" s="832" t="s">
        <v>2056</v>
      </c>
      <c r="C229" s="832" t="s">
        <v>2063</v>
      </c>
      <c r="D229" s="833" t="s">
        <v>2523</v>
      </c>
      <c r="E229" s="834" t="s">
        <v>2073</v>
      </c>
      <c r="F229" s="832" t="s">
        <v>2057</v>
      </c>
      <c r="G229" s="832" t="s">
        <v>2229</v>
      </c>
      <c r="H229" s="832" t="s">
        <v>617</v>
      </c>
      <c r="I229" s="832" t="s">
        <v>1709</v>
      </c>
      <c r="J229" s="832" t="s">
        <v>1160</v>
      </c>
      <c r="K229" s="832" t="s">
        <v>1710</v>
      </c>
      <c r="L229" s="835">
        <v>154.36000000000001</v>
      </c>
      <c r="M229" s="835">
        <v>463.08000000000004</v>
      </c>
      <c r="N229" s="832">
        <v>3</v>
      </c>
      <c r="O229" s="836">
        <v>3</v>
      </c>
      <c r="P229" s="835">
        <v>308.72000000000003</v>
      </c>
      <c r="Q229" s="837">
        <v>0.66666666666666663</v>
      </c>
      <c r="R229" s="832">
        <v>2</v>
      </c>
      <c r="S229" s="837">
        <v>0.66666666666666663</v>
      </c>
      <c r="T229" s="836">
        <v>2</v>
      </c>
      <c r="U229" s="838">
        <v>0.66666666666666663</v>
      </c>
    </row>
    <row r="230" spans="1:21" ht="14.45" customHeight="1" x14ac:dyDescent="0.2">
      <c r="A230" s="831">
        <v>6</v>
      </c>
      <c r="B230" s="832" t="s">
        <v>2056</v>
      </c>
      <c r="C230" s="832" t="s">
        <v>2063</v>
      </c>
      <c r="D230" s="833" t="s">
        <v>2523</v>
      </c>
      <c r="E230" s="834" t="s">
        <v>2073</v>
      </c>
      <c r="F230" s="832" t="s">
        <v>2057</v>
      </c>
      <c r="G230" s="832" t="s">
        <v>2235</v>
      </c>
      <c r="H230" s="832" t="s">
        <v>580</v>
      </c>
      <c r="I230" s="832" t="s">
        <v>2236</v>
      </c>
      <c r="J230" s="832" t="s">
        <v>1052</v>
      </c>
      <c r="K230" s="832" t="s">
        <v>1053</v>
      </c>
      <c r="L230" s="835">
        <v>107.27</v>
      </c>
      <c r="M230" s="835">
        <v>107.27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6</v>
      </c>
      <c r="B231" s="832" t="s">
        <v>2056</v>
      </c>
      <c r="C231" s="832" t="s">
        <v>2063</v>
      </c>
      <c r="D231" s="833" t="s">
        <v>2523</v>
      </c>
      <c r="E231" s="834" t="s">
        <v>2073</v>
      </c>
      <c r="F231" s="832" t="s">
        <v>2059</v>
      </c>
      <c r="G231" s="832" t="s">
        <v>2080</v>
      </c>
      <c r="H231" s="832" t="s">
        <v>580</v>
      </c>
      <c r="I231" s="832" t="s">
        <v>2470</v>
      </c>
      <c r="J231" s="832" t="s">
        <v>2082</v>
      </c>
      <c r="K231" s="832"/>
      <c r="L231" s="835">
        <v>179.2</v>
      </c>
      <c r="M231" s="835">
        <v>179.2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6</v>
      </c>
      <c r="B232" s="832" t="s">
        <v>2056</v>
      </c>
      <c r="C232" s="832" t="s">
        <v>2063</v>
      </c>
      <c r="D232" s="833" t="s">
        <v>2523</v>
      </c>
      <c r="E232" s="834" t="s">
        <v>2073</v>
      </c>
      <c r="F232" s="832" t="s">
        <v>2059</v>
      </c>
      <c r="G232" s="832" t="s">
        <v>2080</v>
      </c>
      <c r="H232" s="832" t="s">
        <v>580</v>
      </c>
      <c r="I232" s="832" t="s">
        <v>2081</v>
      </c>
      <c r="J232" s="832" t="s">
        <v>2082</v>
      </c>
      <c r="K232" s="832"/>
      <c r="L232" s="835">
        <v>864.39</v>
      </c>
      <c r="M232" s="835">
        <v>5186.34</v>
      </c>
      <c r="N232" s="832">
        <v>6</v>
      </c>
      <c r="O232" s="836">
        <v>6</v>
      </c>
      <c r="P232" s="835">
        <v>5186.34</v>
      </c>
      <c r="Q232" s="837">
        <v>1</v>
      </c>
      <c r="R232" s="832">
        <v>6</v>
      </c>
      <c r="S232" s="837">
        <v>1</v>
      </c>
      <c r="T232" s="836">
        <v>6</v>
      </c>
      <c r="U232" s="838">
        <v>1</v>
      </c>
    </row>
    <row r="233" spans="1:21" ht="14.45" customHeight="1" x14ac:dyDescent="0.2">
      <c r="A233" s="831">
        <v>6</v>
      </c>
      <c r="B233" s="832" t="s">
        <v>2056</v>
      </c>
      <c r="C233" s="832" t="s">
        <v>2063</v>
      </c>
      <c r="D233" s="833" t="s">
        <v>2523</v>
      </c>
      <c r="E233" s="834" t="s">
        <v>2073</v>
      </c>
      <c r="F233" s="832" t="s">
        <v>2059</v>
      </c>
      <c r="G233" s="832" t="s">
        <v>2080</v>
      </c>
      <c r="H233" s="832" t="s">
        <v>580</v>
      </c>
      <c r="I233" s="832" t="s">
        <v>2083</v>
      </c>
      <c r="J233" s="832" t="s">
        <v>2082</v>
      </c>
      <c r="K233" s="832"/>
      <c r="L233" s="835">
        <v>1978.94</v>
      </c>
      <c r="M233" s="835">
        <v>11873.640000000001</v>
      </c>
      <c r="N233" s="832">
        <v>6</v>
      </c>
      <c r="O233" s="836">
        <v>6</v>
      </c>
      <c r="P233" s="835">
        <v>11873.640000000001</v>
      </c>
      <c r="Q233" s="837">
        <v>1</v>
      </c>
      <c r="R233" s="832">
        <v>6</v>
      </c>
      <c r="S233" s="837">
        <v>1</v>
      </c>
      <c r="T233" s="836">
        <v>6</v>
      </c>
      <c r="U233" s="838">
        <v>1</v>
      </c>
    </row>
    <row r="234" spans="1:21" ht="14.45" customHeight="1" x14ac:dyDescent="0.2">
      <c r="A234" s="831">
        <v>6</v>
      </c>
      <c r="B234" s="832" t="s">
        <v>2056</v>
      </c>
      <c r="C234" s="832" t="s">
        <v>2063</v>
      </c>
      <c r="D234" s="833" t="s">
        <v>2523</v>
      </c>
      <c r="E234" s="834" t="s">
        <v>2073</v>
      </c>
      <c r="F234" s="832" t="s">
        <v>2059</v>
      </c>
      <c r="G234" s="832" t="s">
        <v>2080</v>
      </c>
      <c r="H234" s="832" t="s">
        <v>580</v>
      </c>
      <c r="I234" s="832" t="s">
        <v>2083</v>
      </c>
      <c r="J234" s="832" t="s">
        <v>2091</v>
      </c>
      <c r="K234" s="832" t="s">
        <v>2092</v>
      </c>
      <c r="L234" s="835">
        <v>1978.94</v>
      </c>
      <c r="M234" s="835">
        <v>3957.88</v>
      </c>
      <c r="N234" s="832">
        <v>2</v>
      </c>
      <c r="O234" s="836">
        <v>2</v>
      </c>
      <c r="P234" s="835">
        <v>3957.88</v>
      </c>
      <c r="Q234" s="837">
        <v>1</v>
      </c>
      <c r="R234" s="832">
        <v>2</v>
      </c>
      <c r="S234" s="837">
        <v>1</v>
      </c>
      <c r="T234" s="836">
        <v>2</v>
      </c>
      <c r="U234" s="838">
        <v>1</v>
      </c>
    </row>
    <row r="235" spans="1:21" ht="14.45" customHeight="1" x14ac:dyDescent="0.2">
      <c r="A235" s="831">
        <v>6</v>
      </c>
      <c r="B235" s="832" t="s">
        <v>2056</v>
      </c>
      <c r="C235" s="832" t="s">
        <v>2063</v>
      </c>
      <c r="D235" s="833" t="s">
        <v>2523</v>
      </c>
      <c r="E235" s="834" t="s">
        <v>2073</v>
      </c>
      <c r="F235" s="832" t="s">
        <v>2059</v>
      </c>
      <c r="G235" s="832" t="s">
        <v>2080</v>
      </c>
      <c r="H235" s="832" t="s">
        <v>580</v>
      </c>
      <c r="I235" s="832" t="s">
        <v>2084</v>
      </c>
      <c r="J235" s="832" t="s">
        <v>2082</v>
      </c>
      <c r="K235" s="832"/>
      <c r="L235" s="835">
        <v>700</v>
      </c>
      <c r="M235" s="835">
        <v>700</v>
      </c>
      <c r="N235" s="832">
        <v>1</v>
      </c>
      <c r="O235" s="836">
        <v>1</v>
      </c>
      <c r="P235" s="835">
        <v>700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6</v>
      </c>
      <c r="B236" s="832" t="s">
        <v>2056</v>
      </c>
      <c r="C236" s="832" t="s">
        <v>2063</v>
      </c>
      <c r="D236" s="833" t="s">
        <v>2523</v>
      </c>
      <c r="E236" s="834" t="s">
        <v>2073</v>
      </c>
      <c r="F236" s="832" t="s">
        <v>2059</v>
      </c>
      <c r="G236" s="832" t="s">
        <v>2088</v>
      </c>
      <c r="H236" s="832" t="s">
        <v>580</v>
      </c>
      <c r="I236" s="832" t="s">
        <v>2081</v>
      </c>
      <c r="J236" s="832" t="s">
        <v>2089</v>
      </c>
      <c r="K236" s="832" t="s">
        <v>2090</v>
      </c>
      <c r="L236" s="835">
        <v>864.39</v>
      </c>
      <c r="M236" s="835">
        <v>7779.51</v>
      </c>
      <c r="N236" s="832">
        <v>9</v>
      </c>
      <c r="O236" s="836">
        <v>9</v>
      </c>
      <c r="P236" s="835">
        <v>5186.34</v>
      </c>
      <c r="Q236" s="837">
        <v>0.66666666666666663</v>
      </c>
      <c r="R236" s="832">
        <v>6</v>
      </c>
      <c r="S236" s="837">
        <v>0.66666666666666663</v>
      </c>
      <c r="T236" s="836">
        <v>6</v>
      </c>
      <c r="U236" s="838">
        <v>0.66666666666666663</v>
      </c>
    </row>
    <row r="237" spans="1:21" ht="14.45" customHeight="1" x14ac:dyDescent="0.2">
      <c r="A237" s="831">
        <v>6</v>
      </c>
      <c r="B237" s="832" t="s">
        <v>2056</v>
      </c>
      <c r="C237" s="832" t="s">
        <v>2063</v>
      </c>
      <c r="D237" s="833" t="s">
        <v>2523</v>
      </c>
      <c r="E237" s="834" t="s">
        <v>2073</v>
      </c>
      <c r="F237" s="832" t="s">
        <v>2059</v>
      </c>
      <c r="G237" s="832" t="s">
        <v>2088</v>
      </c>
      <c r="H237" s="832" t="s">
        <v>580</v>
      </c>
      <c r="I237" s="832" t="s">
        <v>2083</v>
      </c>
      <c r="J237" s="832" t="s">
        <v>2091</v>
      </c>
      <c r="K237" s="832" t="s">
        <v>2092</v>
      </c>
      <c r="L237" s="835">
        <v>1978.94</v>
      </c>
      <c r="M237" s="835">
        <v>75199.72000000003</v>
      </c>
      <c r="N237" s="832">
        <v>38</v>
      </c>
      <c r="O237" s="836">
        <v>38</v>
      </c>
      <c r="P237" s="835">
        <v>69262.900000000038</v>
      </c>
      <c r="Q237" s="837">
        <v>0.92105263157894746</v>
      </c>
      <c r="R237" s="832">
        <v>35</v>
      </c>
      <c r="S237" s="837">
        <v>0.92105263157894735</v>
      </c>
      <c r="T237" s="836">
        <v>35</v>
      </c>
      <c r="U237" s="838">
        <v>0.92105263157894735</v>
      </c>
    </row>
    <row r="238" spans="1:21" ht="14.45" customHeight="1" x14ac:dyDescent="0.2">
      <c r="A238" s="831">
        <v>6</v>
      </c>
      <c r="B238" s="832" t="s">
        <v>2056</v>
      </c>
      <c r="C238" s="832" t="s">
        <v>2063</v>
      </c>
      <c r="D238" s="833" t="s">
        <v>2523</v>
      </c>
      <c r="E238" s="834" t="s">
        <v>2073</v>
      </c>
      <c r="F238" s="832" t="s">
        <v>2059</v>
      </c>
      <c r="G238" s="832" t="s">
        <v>2088</v>
      </c>
      <c r="H238" s="832" t="s">
        <v>580</v>
      </c>
      <c r="I238" s="832" t="s">
        <v>2084</v>
      </c>
      <c r="J238" s="832" t="s">
        <v>2093</v>
      </c>
      <c r="K238" s="832" t="s">
        <v>2094</v>
      </c>
      <c r="L238" s="835">
        <v>700</v>
      </c>
      <c r="M238" s="835">
        <v>2100</v>
      </c>
      <c r="N238" s="832">
        <v>3</v>
      </c>
      <c r="O238" s="836">
        <v>3</v>
      </c>
      <c r="P238" s="835">
        <v>2100</v>
      </c>
      <c r="Q238" s="837">
        <v>1</v>
      </c>
      <c r="R238" s="832">
        <v>3</v>
      </c>
      <c r="S238" s="837">
        <v>1</v>
      </c>
      <c r="T238" s="836">
        <v>3</v>
      </c>
      <c r="U238" s="838">
        <v>1</v>
      </c>
    </row>
    <row r="239" spans="1:21" ht="14.45" customHeight="1" x14ac:dyDescent="0.2">
      <c r="A239" s="831">
        <v>6</v>
      </c>
      <c r="B239" s="832" t="s">
        <v>2056</v>
      </c>
      <c r="C239" s="832" t="s">
        <v>2063</v>
      </c>
      <c r="D239" s="833" t="s">
        <v>2523</v>
      </c>
      <c r="E239" s="834" t="s">
        <v>2078</v>
      </c>
      <c r="F239" s="832" t="s">
        <v>2057</v>
      </c>
      <c r="G239" s="832" t="s">
        <v>2471</v>
      </c>
      <c r="H239" s="832" t="s">
        <v>580</v>
      </c>
      <c r="I239" s="832" t="s">
        <v>2472</v>
      </c>
      <c r="J239" s="832" t="s">
        <v>2473</v>
      </c>
      <c r="K239" s="832" t="s">
        <v>2474</v>
      </c>
      <c r="L239" s="835">
        <v>329.56</v>
      </c>
      <c r="M239" s="835">
        <v>988.68000000000006</v>
      </c>
      <c r="N239" s="832">
        <v>3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6</v>
      </c>
      <c r="B240" s="832" t="s">
        <v>2056</v>
      </c>
      <c r="C240" s="832" t="s">
        <v>2063</v>
      </c>
      <c r="D240" s="833" t="s">
        <v>2523</v>
      </c>
      <c r="E240" s="834" t="s">
        <v>2078</v>
      </c>
      <c r="F240" s="832" t="s">
        <v>2057</v>
      </c>
      <c r="G240" s="832" t="s">
        <v>2294</v>
      </c>
      <c r="H240" s="832" t="s">
        <v>617</v>
      </c>
      <c r="I240" s="832" t="s">
        <v>2399</v>
      </c>
      <c r="J240" s="832" t="s">
        <v>2299</v>
      </c>
      <c r="K240" s="832" t="s">
        <v>2297</v>
      </c>
      <c r="L240" s="835">
        <v>119.7</v>
      </c>
      <c r="M240" s="835">
        <v>359.1</v>
      </c>
      <c r="N240" s="832">
        <v>3</v>
      </c>
      <c r="O240" s="836">
        <v>1.5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6</v>
      </c>
      <c r="B241" s="832" t="s">
        <v>2056</v>
      </c>
      <c r="C241" s="832" t="s">
        <v>2063</v>
      </c>
      <c r="D241" s="833" t="s">
        <v>2523</v>
      </c>
      <c r="E241" s="834" t="s">
        <v>2078</v>
      </c>
      <c r="F241" s="832" t="s">
        <v>2057</v>
      </c>
      <c r="G241" s="832" t="s">
        <v>2475</v>
      </c>
      <c r="H241" s="832" t="s">
        <v>580</v>
      </c>
      <c r="I241" s="832" t="s">
        <v>2476</v>
      </c>
      <c r="J241" s="832" t="s">
        <v>2477</v>
      </c>
      <c r="K241" s="832" t="s">
        <v>2478</v>
      </c>
      <c r="L241" s="835">
        <v>672.43</v>
      </c>
      <c r="M241" s="835">
        <v>672.43</v>
      </c>
      <c r="N241" s="832">
        <v>1</v>
      </c>
      <c r="O241" s="836">
        <v>1</v>
      </c>
      <c r="P241" s="835">
        <v>672.43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6</v>
      </c>
      <c r="B242" s="832" t="s">
        <v>2056</v>
      </c>
      <c r="C242" s="832" t="s">
        <v>2063</v>
      </c>
      <c r="D242" s="833" t="s">
        <v>2523</v>
      </c>
      <c r="E242" s="834" t="s">
        <v>2078</v>
      </c>
      <c r="F242" s="832" t="s">
        <v>2057</v>
      </c>
      <c r="G242" s="832" t="s">
        <v>2443</v>
      </c>
      <c r="H242" s="832" t="s">
        <v>580</v>
      </c>
      <c r="I242" s="832" t="s">
        <v>2479</v>
      </c>
      <c r="J242" s="832" t="s">
        <v>1429</v>
      </c>
      <c r="K242" s="832" t="s">
        <v>2480</v>
      </c>
      <c r="L242" s="835">
        <v>47.47</v>
      </c>
      <c r="M242" s="835">
        <v>47.47</v>
      </c>
      <c r="N242" s="832">
        <v>1</v>
      </c>
      <c r="O242" s="836">
        <v>1</v>
      </c>
      <c r="P242" s="835">
        <v>47.47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6</v>
      </c>
      <c r="B243" s="832" t="s">
        <v>2056</v>
      </c>
      <c r="C243" s="832" t="s">
        <v>2063</v>
      </c>
      <c r="D243" s="833" t="s">
        <v>2523</v>
      </c>
      <c r="E243" s="834" t="s">
        <v>2078</v>
      </c>
      <c r="F243" s="832" t="s">
        <v>2057</v>
      </c>
      <c r="G243" s="832" t="s">
        <v>2124</v>
      </c>
      <c r="H243" s="832" t="s">
        <v>580</v>
      </c>
      <c r="I243" s="832" t="s">
        <v>2366</v>
      </c>
      <c r="J243" s="832" t="s">
        <v>2367</v>
      </c>
      <c r="K243" s="832" t="s">
        <v>2368</v>
      </c>
      <c r="L243" s="835">
        <v>35.25</v>
      </c>
      <c r="M243" s="835">
        <v>35.25</v>
      </c>
      <c r="N243" s="832">
        <v>1</v>
      </c>
      <c r="O243" s="836">
        <v>1</v>
      </c>
      <c r="P243" s="835">
        <v>35.25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6</v>
      </c>
      <c r="B244" s="832" t="s">
        <v>2056</v>
      </c>
      <c r="C244" s="832" t="s">
        <v>2063</v>
      </c>
      <c r="D244" s="833" t="s">
        <v>2523</v>
      </c>
      <c r="E244" s="834" t="s">
        <v>2078</v>
      </c>
      <c r="F244" s="832" t="s">
        <v>2057</v>
      </c>
      <c r="G244" s="832" t="s">
        <v>2124</v>
      </c>
      <c r="H244" s="832" t="s">
        <v>580</v>
      </c>
      <c r="I244" s="832" t="s">
        <v>2128</v>
      </c>
      <c r="J244" s="832" t="s">
        <v>1256</v>
      </c>
      <c r="K244" s="832" t="s">
        <v>2129</v>
      </c>
      <c r="L244" s="835">
        <v>117.47</v>
      </c>
      <c r="M244" s="835">
        <v>117.47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6</v>
      </c>
      <c r="B245" s="832" t="s">
        <v>2056</v>
      </c>
      <c r="C245" s="832" t="s">
        <v>2063</v>
      </c>
      <c r="D245" s="833" t="s">
        <v>2523</v>
      </c>
      <c r="E245" s="834" t="s">
        <v>2078</v>
      </c>
      <c r="F245" s="832" t="s">
        <v>2057</v>
      </c>
      <c r="G245" s="832" t="s">
        <v>2124</v>
      </c>
      <c r="H245" s="832" t="s">
        <v>580</v>
      </c>
      <c r="I245" s="832" t="s">
        <v>2481</v>
      </c>
      <c r="J245" s="832" t="s">
        <v>1256</v>
      </c>
      <c r="K245" s="832" t="s">
        <v>975</v>
      </c>
      <c r="L245" s="835">
        <v>234.94</v>
      </c>
      <c r="M245" s="835">
        <v>234.94</v>
      </c>
      <c r="N245" s="832">
        <v>1</v>
      </c>
      <c r="O245" s="836">
        <v>0.5</v>
      </c>
      <c r="P245" s="835">
        <v>234.94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5" customHeight="1" x14ac:dyDescent="0.2">
      <c r="A246" s="831">
        <v>6</v>
      </c>
      <c r="B246" s="832" t="s">
        <v>2056</v>
      </c>
      <c r="C246" s="832" t="s">
        <v>2063</v>
      </c>
      <c r="D246" s="833" t="s">
        <v>2523</v>
      </c>
      <c r="E246" s="834" t="s">
        <v>2078</v>
      </c>
      <c r="F246" s="832" t="s">
        <v>2057</v>
      </c>
      <c r="G246" s="832" t="s">
        <v>2369</v>
      </c>
      <c r="H246" s="832" t="s">
        <v>580</v>
      </c>
      <c r="I246" s="832" t="s">
        <v>2482</v>
      </c>
      <c r="J246" s="832" t="s">
        <v>2446</v>
      </c>
      <c r="K246" s="832" t="s">
        <v>2483</v>
      </c>
      <c r="L246" s="835">
        <v>186.99</v>
      </c>
      <c r="M246" s="835">
        <v>373.98</v>
      </c>
      <c r="N246" s="832">
        <v>2</v>
      </c>
      <c r="O246" s="836">
        <v>1</v>
      </c>
      <c r="P246" s="835">
        <v>373.98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6</v>
      </c>
      <c r="B247" s="832" t="s">
        <v>2056</v>
      </c>
      <c r="C247" s="832" t="s">
        <v>2063</v>
      </c>
      <c r="D247" s="833" t="s">
        <v>2523</v>
      </c>
      <c r="E247" s="834" t="s">
        <v>2078</v>
      </c>
      <c r="F247" s="832" t="s">
        <v>2057</v>
      </c>
      <c r="G247" s="832" t="s">
        <v>2243</v>
      </c>
      <c r="H247" s="832" t="s">
        <v>580</v>
      </c>
      <c r="I247" s="832" t="s">
        <v>2484</v>
      </c>
      <c r="J247" s="832" t="s">
        <v>2245</v>
      </c>
      <c r="K247" s="832" t="s">
        <v>2485</v>
      </c>
      <c r="L247" s="835">
        <v>973.26</v>
      </c>
      <c r="M247" s="835">
        <v>2919.7799999999997</v>
      </c>
      <c r="N247" s="832">
        <v>3</v>
      </c>
      <c r="O247" s="836">
        <v>1</v>
      </c>
      <c r="P247" s="835">
        <v>2919.7799999999997</v>
      </c>
      <c r="Q247" s="837">
        <v>1</v>
      </c>
      <c r="R247" s="832">
        <v>3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6</v>
      </c>
      <c r="B248" s="832" t="s">
        <v>2056</v>
      </c>
      <c r="C248" s="832" t="s">
        <v>2063</v>
      </c>
      <c r="D248" s="833" t="s">
        <v>2523</v>
      </c>
      <c r="E248" s="834" t="s">
        <v>2078</v>
      </c>
      <c r="F248" s="832" t="s">
        <v>2057</v>
      </c>
      <c r="G248" s="832" t="s">
        <v>2149</v>
      </c>
      <c r="H248" s="832" t="s">
        <v>580</v>
      </c>
      <c r="I248" s="832" t="s">
        <v>2486</v>
      </c>
      <c r="J248" s="832" t="s">
        <v>2487</v>
      </c>
      <c r="K248" s="832" t="s">
        <v>2488</v>
      </c>
      <c r="L248" s="835">
        <v>140.96</v>
      </c>
      <c r="M248" s="835">
        <v>140.96</v>
      </c>
      <c r="N248" s="832">
        <v>1</v>
      </c>
      <c r="O248" s="836">
        <v>1</v>
      </c>
      <c r="P248" s="835">
        <v>140.96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6</v>
      </c>
      <c r="B249" s="832" t="s">
        <v>2056</v>
      </c>
      <c r="C249" s="832" t="s">
        <v>2063</v>
      </c>
      <c r="D249" s="833" t="s">
        <v>2523</v>
      </c>
      <c r="E249" s="834" t="s">
        <v>2078</v>
      </c>
      <c r="F249" s="832" t="s">
        <v>2057</v>
      </c>
      <c r="G249" s="832" t="s">
        <v>2149</v>
      </c>
      <c r="H249" s="832" t="s">
        <v>580</v>
      </c>
      <c r="I249" s="832" t="s">
        <v>2489</v>
      </c>
      <c r="J249" s="832" t="s">
        <v>2487</v>
      </c>
      <c r="K249" s="832" t="s">
        <v>2488</v>
      </c>
      <c r="L249" s="835">
        <v>140.96</v>
      </c>
      <c r="M249" s="835">
        <v>140.96</v>
      </c>
      <c r="N249" s="832">
        <v>1</v>
      </c>
      <c r="O249" s="836">
        <v>1</v>
      </c>
      <c r="P249" s="835">
        <v>140.96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6</v>
      </c>
      <c r="B250" s="832" t="s">
        <v>2056</v>
      </c>
      <c r="C250" s="832" t="s">
        <v>2063</v>
      </c>
      <c r="D250" s="833" t="s">
        <v>2523</v>
      </c>
      <c r="E250" s="834" t="s">
        <v>2078</v>
      </c>
      <c r="F250" s="832" t="s">
        <v>2057</v>
      </c>
      <c r="G250" s="832" t="s">
        <v>2251</v>
      </c>
      <c r="H250" s="832" t="s">
        <v>580</v>
      </c>
      <c r="I250" s="832" t="s">
        <v>2252</v>
      </c>
      <c r="J250" s="832" t="s">
        <v>2253</v>
      </c>
      <c r="K250" s="832" t="s">
        <v>2254</v>
      </c>
      <c r="L250" s="835">
        <v>132.97999999999999</v>
      </c>
      <c r="M250" s="835">
        <v>265.95999999999998</v>
      </c>
      <c r="N250" s="832">
        <v>2</v>
      </c>
      <c r="O250" s="836">
        <v>1</v>
      </c>
      <c r="P250" s="835">
        <v>265.95999999999998</v>
      </c>
      <c r="Q250" s="837">
        <v>1</v>
      </c>
      <c r="R250" s="832">
        <v>2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6</v>
      </c>
      <c r="B251" s="832" t="s">
        <v>2056</v>
      </c>
      <c r="C251" s="832" t="s">
        <v>2063</v>
      </c>
      <c r="D251" s="833" t="s">
        <v>2523</v>
      </c>
      <c r="E251" s="834" t="s">
        <v>2078</v>
      </c>
      <c r="F251" s="832" t="s">
        <v>2057</v>
      </c>
      <c r="G251" s="832" t="s">
        <v>2490</v>
      </c>
      <c r="H251" s="832" t="s">
        <v>617</v>
      </c>
      <c r="I251" s="832" t="s">
        <v>2491</v>
      </c>
      <c r="J251" s="832" t="s">
        <v>2492</v>
      </c>
      <c r="K251" s="832" t="s">
        <v>2493</v>
      </c>
      <c r="L251" s="835">
        <v>221.44</v>
      </c>
      <c r="M251" s="835">
        <v>221.44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6</v>
      </c>
      <c r="B252" s="832" t="s">
        <v>2056</v>
      </c>
      <c r="C252" s="832" t="s">
        <v>2063</v>
      </c>
      <c r="D252" s="833" t="s">
        <v>2523</v>
      </c>
      <c r="E252" s="834" t="s">
        <v>2078</v>
      </c>
      <c r="F252" s="832" t="s">
        <v>2057</v>
      </c>
      <c r="G252" s="832" t="s">
        <v>2490</v>
      </c>
      <c r="H252" s="832" t="s">
        <v>617</v>
      </c>
      <c r="I252" s="832" t="s">
        <v>2494</v>
      </c>
      <c r="J252" s="832" t="s">
        <v>2492</v>
      </c>
      <c r="K252" s="832" t="s">
        <v>2495</v>
      </c>
      <c r="L252" s="835">
        <v>110.73</v>
      </c>
      <c r="M252" s="835">
        <v>110.73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6</v>
      </c>
      <c r="B253" s="832" t="s">
        <v>2056</v>
      </c>
      <c r="C253" s="832" t="s">
        <v>2063</v>
      </c>
      <c r="D253" s="833" t="s">
        <v>2523</v>
      </c>
      <c r="E253" s="834" t="s">
        <v>2078</v>
      </c>
      <c r="F253" s="832" t="s">
        <v>2057</v>
      </c>
      <c r="G253" s="832" t="s">
        <v>2255</v>
      </c>
      <c r="H253" s="832" t="s">
        <v>580</v>
      </c>
      <c r="I253" s="832" t="s">
        <v>2496</v>
      </c>
      <c r="J253" s="832" t="s">
        <v>2325</v>
      </c>
      <c r="K253" s="832" t="s">
        <v>2497</v>
      </c>
      <c r="L253" s="835">
        <v>176.32</v>
      </c>
      <c r="M253" s="835">
        <v>352.64</v>
      </c>
      <c r="N253" s="832">
        <v>2</v>
      </c>
      <c r="O253" s="836">
        <v>2</v>
      </c>
      <c r="P253" s="835">
        <v>352.64</v>
      </c>
      <c r="Q253" s="837">
        <v>1</v>
      </c>
      <c r="R253" s="832">
        <v>2</v>
      </c>
      <c r="S253" s="837">
        <v>1</v>
      </c>
      <c r="T253" s="836">
        <v>2</v>
      </c>
      <c r="U253" s="838">
        <v>1</v>
      </c>
    </row>
    <row r="254" spans="1:21" ht="14.45" customHeight="1" x14ac:dyDescent="0.2">
      <c r="A254" s="831">
        <v>6</v>
      </c>
      <c r="B254" s="832" t="s">
        <v>2056</v>
      </c>
      <c r="C254" s="832" t="s">
        <v>2063</v>
      </c>
      <c r="D254" s="833" t="s">
        <v>2523</v>
      </c>
      <c r="E254" s="834" t="s">
        <v>2078</v>
      </c>
      <c r="F254" s="832" t="s">
        <v>2057</v>
      </c>
      <c r="G254" s="832" t="s">
        <v>2181</v>
      </c>
      <c r="H254" s="832" t="s">
        <v>580</v>
      </c>
      <c r="I254" s="832" t="s">
        <v>2498</v>
      </c>
      <c r="J254" s="832" t="s">
        <v>638</v>
      </c>
      <c r="K254" s="832" t="s">
        <v>627</v>
      </c>
      <c r="L254" s="835">
        <v>35.25</v>
      </c>
      <c r="M254" s="835">
        <v>105.75</v>
      </c>
      <c r="N254" s="832">
        <v>3</v>
      </c>
      <c r="O254" s="836">
        <v>1</v>
      </c>
      <c r="P254" s="835">
        <v>105.75</v>
      </c>
      <c r="Q254" s="837">
        <v>1</v>
      </c>
      <c r="R254" s="832">
        <v>3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6</v>
      </c>
      <c r="B255" s="832" t="s">
        <v>2056</v>
      </c>
      <c r="C255" s="832" t="s">
        <v>2063</v>
      </c>
      <c r="D255" s="833" t="s">
        <v>2523</v>
      </c>
      <c r="E255" s="834" t="s">
        <v>2078</v>
      </c>
      <c r="F255" s="832" t="s">
        <v>2057</v>
      </c>
      <c r="G255" s="832" t="s">
        <v>2380</v>
      </c>
      <c r="H255" s="832" t="s">
        <v>580</v>
      </c>
      <c r="I255" s="832" t="s">
        <v>2499</v>
      </c>
      <c r="J255" s="832" t="s">
        <v>2500</v>
      </c>
      <c r="K255" s="832" t="s">
        <v>2501</v>
      </c>
      <c r="L255" s="835">
        <v>16.12</v>
      </c>
      <c r="M255" s="835">
        <v>16.12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6</v>
      </c>
      <c r="B256" s="832" t="s">
        <v>2056</v>
      </c>
      <c r="C256" s="832" t="s">
        <v>2063</v>
      </c>
      <c r="D256" s="833" t="s">
        <v>2523</v>
      </c>
      <c r="E256" s="834" t="s">
        <v>2078</v>
      </c>
      <c r="F256" s="832" t="s">
        <v>2057</v>
      </c>
      <c r="G256" s="832" t="s">
        <v>2380</v>
      </c>
      <c r="H256" s="832" t="s">
        <v>580</v>
      </c>
      <c r="I256" s="832" t="s">
        <v>2502</v>
      </c>
      <c r="J256" s="832" t="s">
        <v>2503</v>
      </c>
      <c r="K256" s="832" t="s">
        <v>1659</v>
      </c>
      <c r="L256" s="835">
        <v>81.94</v>
      </c>
      <c r="M256" s="835">
        <v>81.94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6</v>
      </c>
      <c r="B257" s="832" t="s">
        <v>2056</v>
      </c>
      <c r="C257" s="832" t="s">
        <v>2063</v>
      </c>
      <c r="D257" s="833" t="s">
        <v>2523</v>
      </c>
      <c r="E257" s="834" t="s">
        <v>2078</v>
      </c>
      <c r="F257" s="832" t="s">
        <v>2057</v>
      </c>
      <c r="G257" s="832" t="s">
        <v>2389</v>
      </c>
      <c r="H257" s="832" t="s">
        <v>617</v>
      </c>
      <c r="I257" s="832" t="s">
        <v>1750</v>
      </c>
      <c r="J257" s="832" t="s">
        <v>816</v>
      </c>
      <c r="K257" s="832" t="s">
        <v>818</v>
      </c>
      <c r="L257" s="835">
        <v>0</v>
      </c>
      <c r="M257" s="835">
        <v>0</v>
      </c>
      <c r="N257" s="832">
        <v>2</v>
      </c>
      <c r="O257" s="836">
        <v>2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6</v>
      </c>
      <c r="B258" s="832" t="s">
        <v>2056</v>
      </c>
      <c r="C258" s="832" t="s">
        <v>2063</v>
      </c>
      <c r="D258" s="833" t="s">
        <v>2523</v>
      </c>
      <c r="E258" s="834" t="s">
        <v>2078</v>
      </c>
      <c r="F258" s="832" t="s">
        <v>2057</v>
      </c>
      <c r="G258" s="832" t="s">
        <v>2504</v>
      </c>
      <c r="H258" s="832" t="s">
        <v>580</v>
      </c>
      <c r="I258" s="832" t="s">
        <v>2505</v>
      </c>
      <c r="J258" s="832" t="s">
        <v>951</v>
      </c>
      <c r="K258" s="832" t="s">
        <v>2506</v>
      </c>
      <c r="L258" s="835">
        <v>219.37</v>
      </c>
      <c r="M258" s="835">
        <v>219.37</v>
      </c>
      <c r="N258" s="832">
        <v>1</v>
      </c>
      <c r="O258" s="836">
        <v>0.5</v>
      </c>
      <c r="P258" s="835">
        <v>219.37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6</v>
      </c>
      <c r="B259" s="832" t="s">
        <v>2056</v>
      </c>
      <c r="C259" s="832" t="s">
        <v>2063</v>
      </c>
      <c r="D259" s="833" t="s">
        <v>2523</v>
      </c>
      <c r="E259" s="834" t="s">
        <v>2078</v>
      </c>
      <c r="F259" s="832" t="s">
        <v>2057</v>
      </c>
      <c r="G259" s="832" t="s">
        <v>2271</v>
      </c>
      <c r="H259" s="832" t="s">
        <v>580</v>
      </c>
      <c r="I259" s="832" t="s">
        <v>2285</v>
      </c>
      <c r="J259" s="832" t="s">
        <v>2286</v>
      </c>
      <c r="K259" s="832" t="s">
        <v>2287</v>
      </c>
      <c r="L259" s="835">
        <v>60.39</v>
      </c>
      <c r="M259" s="835">
        <v>60.39</v>
      </c>
      <c r="N259" s="832">
        <v>1</v>
      </c>
      <c r="O259" s="836">
        <v>1</v>
      </c>
      <c r="P259" s="835">
        <v>60.39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6</v>
      </c>
      <c r="B260" s="832" t="s">
        <v>2056</v>
      </c>
      <c r="C260" s="832" t="s">
        <v>2063</v>
      </c>
      <c r="D260" s="833" t="s">
        <v>2523</v>
      </c>
      <c r="E260" s="834" t="s">
        <v>2078</v>
      </c>
      <c r="F260" s="832" t="s">
        <v>2057</v>
      </c>
      <c r="G260" s="832" t="s">
        <v>2507</v>
      </c>
      <c r="H260" s="832" t="s">
        <v>580</v>
      </c>
      <c r="I260" s="832" t="s">
        <v>2508</v>
      </c>
      <c r="J260" s="832" t="s">
        <v>1344</v>
      </c>
      <c r="K260" s="832" t="s">
        <v>2509</v>
      </c>
      <c r="L260" s="835">
        <v>0</v>
      </c>
      <c r="M260" s="835">
        <v>0</v>
      </c>
      <c r="N260" s="832">
        <v>1</v>
      </c>
      <c r="O260" s="836">
        <v>0.5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6</v>
      </c>
      <c r="B261" s="832" t="s">
        <v>2056</v>
      </c>
      <c r="C261" s="832" t="s">
        <v>2063</v>
      </c>
      <c r="D261" s="833" t="s">
        <v>2523</v>
      </c>
      <c r="E261" s="834" t="s">
        <v>2078</v>
      </c>
      <c r="F261" s="832" t="s">
        <v>2057</v>
      </c>
      <c r="G261" s="832" t="s">
        <v>2349</v>
      </c>
      <c r="H261" s="832" t="s">
        <v>580</v>
      </c>
      <c r="I261" s="832" t="s">
        <v>1744</v>
      </c>
      <c r="J261" s="832" t="s">
        <v>1745</v>
      </c>
      <c r="K261" s="832" t="s">
        <v>1746</v>
      </c>
      <c r="L261" s="835">
        <v>50.32</v>
      </c>
      <c r="M261" s="835">
        <v>50.32</v>
      </c>
      <c r="N261" s="832">
        <v>1</v>
      </c>
      <c r="O261" s="836">
        <v>0.5</v>
      </c>
      <c r="P261" s="835">
        <v>50.32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6</v>
      </c>
      <c r="B262" s="832" t="s">
        <v>2056</v>
      </c>
      <c r="C262" s="832" t="s">
        <v>2063</v>
      </c>
      <c r="D262" s="833" t="s">
        <v>2523</v>
      </c>
      <c r="E262" s="834" t="s">
        <v>2078</v>
      </c>
      <c r="F262" s="832" t="s">
        <v>2057</v>
      </c>
      <c r="G262" s="832" t="s">
        <v>2349</v>
      </c>
      <c r="H262" s="832" t="s">
        <v>580</v>
      </c>
      <c r="I262" s="832" t="s">
        <v>2463</v>
      </c>
      <c r="J262" s="832" t="s">
        <v>890</v>
      </c>
      <c r="K262" s="832" t="s">
        <v>2464</v>
      </c>
      <c r="L262" s="835">
        <v>50.32</v>
      </c>
      <c r="M262" s="835">
        <v>50.32</v>
      </c>
      <c r="N262" s="832">
        <v>1</v>
      </c>
      <c r="O262" s="836">
        <v>1</v>
      </c>
      <c r="P262" s="835">
        <v>50.32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6</v>
      </c>
      <c r="B263" s="832" t="s">
        <v>2056</v>
      </c>
      <c r="C263" s="832" t="s">
        <v>2063</v>
      </c>
      <c r="D263" s="833" t="s">
        <v>2523</v>
      </c>
      <c r="E263" s="834" t="s">
        <v>2078</v>
      </c>
      <c r="F263" s="832" t="s">
        <v>2057</v>
      </c>
      <c r="G263" s="832" t="s">
        <v>2229</v>
      </c>
      <c r="H263" s="832" t="s">
        <v>617</v>
      </c>
      <c r="I263" s="832" t="s">
        <v>1709</v>
      </c>
      <c r="J263" s="832" t="s">
        <v>1160</v>
      </c>
      <c r="K263" s="832" t="s">
        <v>1710</v>
      </c>
      <c r="L263" s="835">
        <v>154.36000000000001</v>
      </c>
      <c r="M263" s="835">
        <v>308.72000000000003</v>
      </c>
      <c r="N263" s="832">
        <v>2</v>
      </c>
      <c r="O263" s="836">
        <v>2</v>
      </c>
      <c r="P263" s="835">
        <v>308.72000000000003</v>
      </c>
      <c r="Q263" s="837">
        <v>1</v>
      </c>
      <c r="R263" s="832">
        <v>2</v>
      </c>
      <c r="S263" s="837">
        <v>1</v>
      </c>
      <c r="T263" s="836">
        <v>2</v>
      </c>
      <c r="U263" s="838">
        <v>1</v>
      </c>
    </row>
    <row r="264" spans="1:21" ht="14.45" customHeight="1" x14ac:dyDescent="0.2">
      <c r="A264" s="831">
        <v>6</v>
      </c>
      <c r="B264" s="832" t="s">
        <v>2056</v>
      </c>
      <c r="C264" s="832" t="s">
        <v>2063</v>
      </c>
      <c r="D264" s="833" t="s">
        <v>2523</v>
      </c>
      <c r="E264" s="834" t="s">
        <v>2078</v>
      </c>
      <c r="F264" s="832" t="s">
        <v>2057</v>
      </c>
      <c r="G264" s="832" t="s">
        <v>2229</v>
      </c>
      <c r="H264" s="832" t="s">
        <v>617</v>
      </c>
      <c r="I264" s="832" t="s">
        <v>1711</v>
      </c>
      <c r="J264" s="832" t="s">
        <v>1712</v>
      </c>
      <c r="K264" s="832" t="s">
        <v>1713</v>
      </c>
      <c r="L264" s="835">
        <v>149.52000000000001</v>
      </c>
      <c r="M264" s="835">
        <v>149.52000000000001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6</v>
      </c>
      <c r="B265" s="832" t="s">
        <v>2056</v>
      </c>
      <c r="C265" s="832" t="s">
        <v>2063</v>
      </c>
      <c r="D265" s="833" t="s">
        <v>2523</v>
      </c>
      <c r="E265" s="834" t="s">
        <v>2078</v>
      </c>
      <c r="F265" s="832" t="s">
        <v>2057</v>
      </c>
      <c r="G265" s="832" t="s">
        <v>2275</v>
      </c>
      <c r="H265" s="832" t="s">
        <v>580</v>
      </c>
      <c r="I265" s="832" t="s">
        <v>2276</v>
      </c>
      <c r="J265" s="832" t="s">
        <v>2277</v>
      </c>
      <c r="K265" s="832" t="s">
        <v>2278</v>
      </c>
      <c r="L265" s="835">
        <v>0</v>
      </c>
      <c r="M265" s="835">
        <v>0</v>
      </c>
      <c r="N265" s="832">
        <v>1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6</v>
      </c>
      <c r="B266" s="832" t="s">
        <v>2056</v>
      </c>
      <c r="C266" s="832" t="s">
        <v>2063</v>
      </c>
      <c r="D266" s="833" t="s">
        <v>2523</v>
      </c>
      <c r="E266" s="834" t="s">
        <v>2078</v>
      </c>
      <c r="F266" s="832" t="s">
        <v>2057</v>
      </c>
      <c r="G266" s="832" t="s">
        <v>2235</v>
      </c>
      <c r="H266" s="832" t="s">
        <v>580</v>
      </c>
      <c r="I266" s="832" t="s">
        <v>2236</v>
      </c>
      <c r="J266" s="832" t="s">
        <v>1052</v>
      </c>
      <c r="K266" s="832" t="s">
        <v>1053</v>
      </c>
      <c r="L266" s="835">
        <v>107.27</v>
      </c>
      <c r="M266" s="835">
        <v>107.27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6</v>
      </c>
      <c r="B267" s="832" t="s">
        <v>2056</v>
      </c>
      <c r="C267" s="832" t="s">
        <v>2063</v>
      </c>
      <c r="D267" s="833" t="s">
        <v>2523</v>
      </c>
      <c r="E267" s="834" t="s">
        <v>2078</v>
      </c>
      <c r="F267" s="832" t="s">
        <v>2057</v>
      </c>
      <c r="G267" s="832" t="s">
        <v>2235</v>
      </c>
      <c r="H267" s="832" t="s">
        <v>580</v>
      </c>
      <c r="I267" s="832" t="s">
        <v>2237</v>
      </c>
      <c r="J267" s="832" t="s">
        <v>1052</v>
      </c>
      <c r="K267" s="832" t="s">
        <v>1053</v>
      </c>
      <c r="L267" s="835">
        <v>107.27</v>
      </c>
      <c r="M267" s="835">
        <v>321.81</v>
      </c>
      <c r="N267" s="832">
        <v>3</v>
      </c>
      <c r="O267" s="836">
        <v>1</v>
      </c>
      <c r="P267" s="835">
        <v>321.81</v>
      </c>
      <c r="Q267" s="837">
        <v>1</v>
      </c>
      <c r="R267" s="832">
        <v>3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6</v>
      </c>
      <c r="B268" s="832" t="s">
        <v>2056</v>
      </c>
      <c r="C268" s="832" t="s">
        <v>2063</v>
      </c>
      <c r="D268" s="833" t="s">
        <v>2523</v>
      </c>
      <c r="E268" s="834" t="s">
        <v>2078</v>
      </c>
      <c r="F268" s="832" t="s">
        <v>2057</v>
      </c>
      <c r="G268" s="832" t="s">
        <v>2510</v>
      </c>
      <c r="H268" s="832" t="s">
        <v>580</v>
      </c>
      <c r="I268" s="832" t="s">
        <v>2511</v>
      </c>
      <c r="J268" s="832" t="s">
        <v>951</v>
      </c>
      <c r="K268" s="832" t="s">
        <v>2512</v>
      </c>
      <c r="L268" s="835">
        <v>58.4</v>
      </c>
      <c r="M268" s="835">
        <v>58.4</v>
      </c>
      <c r="N268" s="832">
        <v>1</v>
      </c>
      <c r="O268" s="836">
        <v>0.5</v>
      </c>
      <c r="P268" s="835">
        <v>58.4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6</v>
      </c>
      <c r="B269" s="832" t="s">
        <v>2056</v>
      </c>
      <c r="C269" s="832" t="s">
        <v>2063</v>
      </c>
      <c r="D269" s="833" t="s">
        <v>2523</v>
      </c>
      <c r="E269" s="834" t="s">
        <v>2078</v>
      </c>
      <c r="F269" s="832" t="s">
        <v>2059</v>
      </c>
      <c r="G269" s="832" t="s">
        <v>2080</v>
      </c>
      <c r="H269" s="832" t="s">
        <v>580</v>
      </c>
      <c r="I269" s="832" t="s">
        <v>2081</v>
      </c>
      <c r="J269" s="832" t="s">
        <v>2089</v>
      </c>
      <c r="K269" s="832" t="s">
        <v>2090</v>
      </c>
      <c r="L269" s="835">
        <v>864.39</v>
      </c>
      <c r="M269" s="835">
        <v>864.39</v>
      </c>
      <c r="N269" s="832">
        <v>1</v>
      </c>
      <c r="O269" s="836">
        <v>1</v>
      </c>
      <c r="P269" s="835">
        <v>864.39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6</v>
      </c>
      <c r="B270" s="832" t="s">
        <v>2056</v>
      </c>
      <c r="C270" s="832" t="s">
        <v>2063</v>
      </c>
      <c r="D270" s="833" t="s">
        <v>2523</v>
      </c>
      <c r="E270" s="834" t="s">
        <v>2078</v>
      </c>
      <c r="F270" s="832" t="s">
        <v>2059</v>
      </c>
      <c r="G270" s="832" t="s">
        <v>2080</v>
      </c>
      <c r="H270" s="832" t="s">
        <v>580</v>
      </c>
      <c r="I270" s="832" t="s">
        <v>2083</v>
      </c>
      <c r="J270" s="832" t="s">
        <v>2082</v>
      </c>
      <c r="K270" s="832"/>
      <c r="L270" s="835">
        <v>1978.94</v>
      </c>
      <c r="M270" s="835">
        <v>5936.82</v>
      </c>
      <c r="N270" s="832">
        <v>3</v>
      </c>
      <c r="O270" s="836">
        <v>3</v>
      </c>
      <c r="P270" s="835">
        <v>5936.82</v>
      </c>
      <c r="Q270" s="837">
        <v>1</v>
      </c>
      <c r="R270" s="832">
        <v>3</v>
      </c>
      <c r="S270" s="837">
        <v>1</v>
      </c>
      <c r="T270" s="836">
        <v>3</v>
      </c>
      <c r="U270" s="838">
        <v>1</v>
      </c>
    </row>
    <row r="271" spans="1:21" ht="14.45" customHeight="1" x14ac:dyDescent="0.2">
      <c r="A271" s="831">
        <v>6</v>
      </c>
      <c r="B271" s="832" t="s">
        <v>2056</v>
      </c>
      <c r="C271" s="832" t="s">
        <v>2063</v>
      </c>
      <c r="D271" s="833" t="s">
        <v>2523</v>
      </c>
      <c r="E271" s="834" t="s">
        <v>2078</v>
      </c>
      <c r="F271" s="832" t="s">
        <v>2059</v>
      </c>
      <c r="G271" s="832" t="s">
        <v>2080</v>
      </c>
      <c r="H271" s="832" t="s">
        <v>580</v>
      </c>
      <c r="I271" s="832" t="s">
        <v>2513</v>
      </c>
      <c r="J271" s="832" t="s">
        <v>2082</v>
      </c>
      <c r="K271" s="832"/>
      <c r="L271" s="835">
        <v>50</v>
      </c>
      <c r="M271" s="835">
        <v>50</v>
      </c>
      <c r="N271" s="832">
        <v>1</v>
      </c>
      <c r="O271" s="836">
        <v>1</v>
      </c>
      <c r="P271" s="835">
        <v>50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6</v>
      </c>
      <c r="B272" s="832" t="s">
        <v>2056</v>
      </c>
      <c r="C272" s="832" t="s">
        <v>2063</v>
      </c>
      <c r="D272" s="833" t="s">
        <v>2523</v>
      </c>
      <c r="E272" s="834" t="s">
        <v>2078</v>
      </c>
      <c r="F272" s="832" t="s">
        <v>2059</v>
      </c>
      <c r="G272" s="832" t="s">
        <v>2088</v>
      </c>
      <c r="H272" s="832" t="s">
        <v>580</v>
      </c>
      <c r="I272" s="832" t="s">
        <v>2081</v>
      </c>
      <c r="J272" s="832" t="s">
        <v>2089</v>
      </c>
      <c r="K272" s="832" t="s">
        <v>2090</v>
      </c>
      <c r="L272" s="835">
        <v>864.39</v>
      </c>
      <c r="M272" s="835">
        <v>14694.63</v>
      </c>
      <c r="N272" s="832">
        <v>17</v>
      </c>
      <c r="O272" s="836">
        <v>17</v>
      </c>
      <c r="P272" s="835">
        <v>12101.46</v>
      </c>
      <c r="Q272" s="837">
        <v>0.82352941176470584</v>
      </c>
      <c r="R272" s="832">
        <v>14</v>
      </c>
      <c r="S272" s="837">
        <v>0.82352941176470584</v>
      </c>
      <c r="T272" s="836">
        <v>14</v>
      </c>
      <c r="U272" s="838">
        <v>0.82352941176470584</v>
      </c>
    </row>
    <row r="273" spans="1:21" ht="14.45" customHeight="1" x14ac:dyDescent="0.2">
      <c r="A273" s="831">
        <v>6</v>
      </c>
      <c r="B273" s="832" t="s">
        <v>2056</v>
      </c>
      <c r="C273" s="832" t="s">
        <v>2063</v>
      </c>
      <c r="D273" s="833" t="s">
        <v>2523</v>
      </c>
      <c r="E273" s="834" t="s">
        <v>2078</v>
      </c>
      <c r="F273" s="832" t="s">
        <v>2059</v>
      </c>
      <c r="G273" s="832" t="s">
        <v>2088</v>
      </c>
      <c r="H273" s="832" t="s">
        <v>580</v>
      </c>
      <c r="I273" s="832" t="s">
        <v>2083</v>
      </c>
      <c r="J273" s="832" t="s">
        <v>2091</v>
      </c>
      <c r="K273" s="832" t="s">
        <v>2092</v>
      </c>
      <c r="L273" s="835">
        <v>1978.94</v>
      </c>
      <c r="M273" s="835">
        <v>65305.020000000026</v>
      </c>
      <c r="N273" s="832">
        <v>33</v>
      </c>
      <c r="O273" s="836">
        <v>33</v>
      </c>
      <c r="P273" s="835">
        <v>59368.200000000026</v>
      </c>
      <c r="Q273" s="837">
        <v>0.90909090909090917</v>
      </c>
      <c r="R273" s="832">
        <v>30</v>
      </c>
      <c r="S273" s="837">
        <v>0.90909090909090906</v>
      </c>
      <c r="T273" s="836">
        <v>30</v>
      </c>
      <c r="U273" s="838">
        <v>0.90909090909090906</v>
      </c>
    </row>
    <row r="274" spans="1:21" ht="14.45" customHeight="1" x14ac:dyDescent="0.2">
      <c r="A274" s="831">
        <v>6</v>
      </c>
      <c r="B274" s="832" t="s">
        <v>2056</v>
      </c>
      <c r="C274" s="832" t="s">
        <v>2063</v>
      </c>
      <c r="D274" s="833" t="s">
        <v>2523</v>
      </c>
      <c r="E274" s="834" t="s">
        <v>2078</v>
      </c>
      <c r="F274" s="832" t="s">
        <v>2059</v>
      </c>
      <c r="G274" s="832" t="s">
        <v>2088</v>
      </c>
      <c r="H274" s="832" t="s">
        <v>580</v>
      </c>
      <c r="I274" s="832" t="s">
        <v>2084</v>
      </c>
      <c r="J274" s="832" t="s">
        <v>2093</v>
      </c>
      <c r="K274" s="832" t="s">
        <v>2094</v>
      </c>
      <c r="L274" s="835">
        <v>700</v>
      </c>
      <c r="M274" s="835">
        <v>7000</v>
      </c>
      <c r="N274" s="832">
        <v>10</v>
      </c>
      <c r="O274" s="836">
        <v>10</v>
      </c>
      <c r="P274" s="835">
        <v>7000</v>
      </c>
      <c r="Q274" s="837">
        <v>1</v>
      </c>
      <c r="R274" s="832">
        <v>10</v>
      </c>
      <c r="S274" s="837">
        <v>1</v>
      </c>
      <c r="T274" s="836">
        <v>10</v>
      </c>
      <c r="U274" s="838">
        <v>1</v>
      </c>
    </row>
    <row r="275" spans="1:21" ht="14.45" customHeight="1" x14ac:dyDescent="0.2">
      <c r="A275" s="831">
        <v>6</v>
      </c>
      <c r="B275" s="832" t="s">
        <v>2056</v>
      </c>
      <c r="C275" s="832" t="s">
        <v>2063</v>
      </c>
      <c r="D275" s="833" t="s">
        <v>2523</v>
      </c>
      <c r="E275" s="834" t="s">
        <v>2078</v>
      </c>
      <c r="F275" s="832" t="s">
        <v>2059</v>
      </c>
      <c r="G275" s="832" t="s">
        <v>2088</v>
      </c>
      <c r="H275" s="832" t="s">
        <v>580</v>
      </c>
      <c r="I275" s="832" t="s">
        <v>2514</v>
      </c>
      <c r="J275" s="832" t="s">
        <v>2515</v>
      </c>
      <c r="K275" s="832" t="s">
        <v>2516</v>
      </c>
      <c r="L275" s="835">
        <v>700</v>
      </c>
      <c r="M275" s="835">
        <v>700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6</v>
      </c>
      <c r="B276" s="832" t="s">
        <v>2056</v>
      </c>
      <c r="C276" s="832" t="s">
        <v>2063</v>
      </c>
      <c r="D276" s="833" t="s">
        <v>2523</v>
      </c>
      <c r="E276" s="834" t="s">
        <v>2078</v>
      </c>
      <c r="F276" s="832" t="s">
        <v>2059</v>
      </c>
      <c r="G276" s="832" t="s">
        <v>2088</v>
      </c>
      <c r="H276" s="832" t="s">
        <v>580</v>
      </c>
      <c r="I276" s="832" t="s">
        <v>2517</v>
      </c>
      <c r="J276" s="832" t="s">
        <v>2518</v>
      </c>
      <c r="K276" s="832" t="s">
        <v>2519</v>
      </c>
      <c r="L276" s="835">
        <v>337.15</v>
      </c>
      <c r="M276" s="835">
        <v>337.15</v>
      </c>
      <c r="N276" s="832">
        <v>1</v>
      </c>
      <c r="O276" s="836">
        <v>1</v>
      </c>
      <c r="P276" s="835">
        <v>337.15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6</v>
      </c>
      <c r="B277" s="832" t="s">
        <v>2056</v>
      </c>
      <c r="C277" s="832" t="s">
        <v>2063</v>
      </c>
      <c r="D277" s="833" t="s">
        <v>2523</v>
      </c>
      <c r="E277" s="834" t="s">
        <v>2078</v>
      </c>
      <c r="F277" s="832" t="s">
        <v>2059</v>
      </c>
      <c r="G277" s="832" t="s">
        <v>2095</v>
      </c>
      <c r="H277" s="832" t="s">
        <v>580</v>
      </c>
      <c r="I277" s="832" t="s">
        <v>2096</v>
      </c>
      <c r="J277" s="832" t="s">
        <v>2097</v>
      </c>
      <c r="K277" s="832" t="s">
        <v>2098</v>
      </c>
      <c r="L277" s="835">
        <v>200</v>
      </c>
      <c r="M277" s="835">
        <v>200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6</v>
      </c>
      <c r="B278" s="832" t="s">
        <v>2056</v>
      </c>
      <c r="C278" s="832" t="s">
        <v>2061</v>
      </c>
      <c r="D278" s="833" t="s">
        <v>2524</v>
      </c>
      <c r="E278" s="834" t="s">
        <v>2075</v>
      </c>
      <c r="F278" s="832" t="s">
        <v>2059</v>
      </c>
      <c r="G278" s="832" t="s">
        <v>2080</v>
      </c>
      <c r="H278" s="832" t="s">
        <v>580</v>
      </c>
      <c r="I278" s="832" t="s">
        <v>2081</v>
      </c>
      <c r="J278" s="832" t="s">
        <v>2082</v>
      </c>
      <c r="K278" s="832"/>
      <c r="L278" s="835">
        <v>864.39</v>
      </c>
      <c r="M278" s="835">
        <v>864.39</v>
      </c>
      <c r="N278" s="832">
        <v>1</v>
      </c>
      <c r="O278" s="836">
        <v>1</v>
      </c>
      <c r="P278" s="835">
        <v>864.39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6</v>
      </c>
      <c r="B279" s="832" t="s">
        <v>2056</v>
      </c>
      <c r="C279" s="832" t="s">
        <v>2061</v>
      </c>
      <c r="D279" s="833" t="s">
        <v>2524</v>
      </c>
      <c r="E279" s="834" t="s">
        <v>2075</v>
      </c>
      <c r="F279" s="832" t="s">
        <v>2059</v>
      </c>
      <c r="G279" s="832" t="s">
        <v>2088</v>
      </c>
      <c r="H279" s="832" t="s">
        <v>580</v>
      </c>
      <c r="I279" s="832" t="s">
        <v>2081</v>
      </c>
      <c r="J279" s="832" t="s">
        <v>2089</v>
      </c>
      <c r="K279" s="832" t="s">
        <v>2090</v>
      </c>
      <c r="L279" s="835">
        <v>864.39</v>
      </c>
      <c r="M279" s="835">
        <v>1728.78</v>
      </c>
      <c r="N279" s="832">
        <v>2</v>
      </c>
      <c r="O279" s="836">
        <v>2</v>
      </c>
      <c r="P279" s="835">
        <v>1728.78</v>
      </c>
      <c r="Q279" s="837">
        <v>1</v>
      </c>
      <c r="R279" s="832">
        <v>2</v>
      </c>
      <c r="S279" s="837">
        <v>1</v>
      </c>
      <c r="T279" s="836">
        <v>2</v>
      </c>
      <c r="U279" s="838">
        <v>1</v>
      </c>
    </row>
    <row r="280" spans="1:21" ht="14.45" customHeight="1" x14ac:dyDescent="0.2">
      <c r="A280" s="831">
        <v>6</v>
      </c>
      <c r="B280" s="832" t="s">
        <v>2056</v>
      </c>
      <c r="C280" s="832" t="s">
        <v>2061</v>
      </c>
      <c r="D280" s="833" t="s">
        <v>2524</v>
      </c>
      <c r="E280" s="834" t="s">
        <v>2072</v>
      </c>
      <c r="F280" s="832" t="s">
        <v>2059</v>
      </c>
      <c r="G280" s="832" t="s">
        <v>2088</v>
      </c>
      <c r="H280" s="832" t="s">
        <v>580</v>
      </c>
      <c r="I280" s="832" t="s">
        <v>2083</v>
      </c>
      <c r="J280" s="832" t="s">
        <v>2091</v>
      </c>
      <c r="K280" s="832" t="s">
        <v>2092</v>
      </c>
      <c r="L280" s="835">
        <v>1978.94</v>
      </c>
      <c r="M280" s="835">
        <v>1978.94</v>
      </c>
      <c r="N280" s="832">
        <v>1</v>
      </c>
      <c r="O280" s="836">
        <v>1</v>
      </c>
      <c r="P280" s="835">
        <v>1978.94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6</v>
      </c>
      <c r="B281" s="832" t="s">
        <v>2056</v>
      </c>
      <c r="C281" s="832" t="s">
        <v>2061</v>
      </c>
      <c r="D281" s="833" t="s">
        <v>2524</v>
      </c>
      <c r="E281" s="834" t="s">
        <v>2077</v>
      </c>
      <c r="F281" s="832" t="s">
        <v>2057</v>
      </c>
      <c r="G281" s="832" t="s">
        <v>2259</v>
      </c>
      <c r="H281" s="832" t="s">
        <v>617</v>
      </c>
      <c r="I281" s="832" t="s">
        <v>2260</v>
      </c>
      <c r="J281" s="832" t="s">
        <v>2261</v>
      </c>
      <c r="K281" s="832" t="s">
        <v>2262</v>
      </c>
      <c r="L281" s="835">
        <v>736.33</v>
      </c>
      <c r="M281" s="835">
        <v>736.33</v>
      </c>
      <c r="N281" s="832">
        <v>1</v>
      </c>
      <c r="O281" s="836">
        <v>1</v>
      </c>
      <c r="P281" s="835">
        <v>736.33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6</v>
      </c>
      <c r="B282" s="832" t="s">
        <v>2056</v>
      </c>
      <c r="C282" s="832" t="s">
        <v>2061</v>
      </c>
      <c r="D282" s="833" t="s">
        <v>2524</v>
      </c>
      <c r="E282" s="834" t="s">
        <v>2077</v>
      </c>
      <c r="F282" s="832" t="s">
        <v>2057</v>
      </c>
      <c r="G282" s="832" t="s">
        <v>2259</v>
      </c>
      <c r="H282" s="832" t="s">
        <v>617</v>
      </c>
      <c r="I282" s="832" t="s">
        <v>2520</v>
      </c>
      <c r="J282" s="832" t="s">
        <v>2261</v>
      </c>
      <c r="K282" s="832" t="s">
        <v>2521</v>
      </c>
      <c r="L282" s="835">
        <v>490.89</v>
      </c>
      <c r="M282" s="835">
        <v>490.89</v>
      </c>
      <c r="N282" s="832">
        <v>1</v>
      </c>
      <c r="O282" s="836">
        <v>1</v>
      </c>
      <c r="P282" s="835">
        <v>490.89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6</v>
      </c>
      <c r="B283" s="832" t="s">
        <v>2056</v>
      </c>
      <c r="C283" s="832" t="s">
        <v>2065</v>
      </c>
      <c r="D283" s="833" t="s">
        <v>2525</v>
      </c>
      <c r="E283" s="834" t="s">
        <v>2070</v>
      </c>
      <c r="F283" s="832" t="s">
        <v>2057</v>
      </c>
      <c r="G283" s="832" t="s">
        <v>2522</v>
      </c>
      <c r="H283" s="832" t="s">
        <v>617</v>
      </c>
      <c r="I283" s="832" t="s">
        <v>1801</v>
      </c>
      <c r="J283" s="832" t="s">
        <v>974</v>
      </c>
      <c r="K283" s="832" t="s">
        <v>975</v>
      </c>
      <c r="L283" s="835">
        <v>117.03</v>
      </c>
      <c r="M283" s="835">
        <v>351.09000000000003</v>
      </c>
      <c r="N283" s="832">
        <v>3</v>
      </c>
      <c r="O283" s="836">
        <v>0.5</v>
      </c>
      <c r="P283" s="835">
        <v>351.09000000000003</v>
      </c>
      <c r="Q283" s="837">
        <v>1</v>
      </c>
      <c r="R283" s="832">
        <v>3</v>
      </c>
      <c r="S283" s="837">
        <v>1</v>
      </c>
      <c r="T283" s="836">
        <v>0.5</v>
      </c>
      <c r="U283" s="838">
        <v>1</v>
      </c>
    </row>
    <row r="284" spans="1:21" ht="14.45" customHeight="1" thickBot="1" x14ac:dyDescent="0.25">
      <c r="A284" s="839">
        <v>6</v>
      </c>
      <c r="B284" s="840" t="s">
        <v>2056</v>
      </c>
      <c r="C284" s="840" t="s">
        <v>2065</v>
      </c>
      <c r="D284" s="841" t="s">
        <v>2525</v>
      </c>
      <c r="E284" s="842" t="s">
        <v>2070</v>
      </c>
      <c r="F284" s="840" t="s">
        <v>2057</v>
      </c>
      <c r="G284" s="840" t="s">
        <v>2258</v>
      </c>
      <c r="H284" s="840" t="s">
        <v>617</v>
      </c>
      <c r="I284" s="840" t="s">
        <v>2035</v>
      </c>
      <c r="J284" s="840" t="s">
        <v>2036</v>
      </c>
      <c r="K284" s="840" t="s">
        <v>2037</v>
      </c>
      <c r="L284" s="843">
        <v>141.25</v>
      </c>
      <c r="M284" s="843">
        <v>282.5</v>
      </c>
      <c r="N284" s="840">
        <v>2</v>
      </c>
      <c r="O284" s="844">
        <v>0.5</v>
      </c>
      <c r="P284" s="843">
        <v>282.5</v>
      </c>
      <c r="Q284" s="845">
        <v>1</v>
      </c>
      <c r="R284" s="840">
        <v>2</v>
      </c>
      <c r="S284" s="845">
        <v>1</v>
      </c>
      <c r="T284" s="844">
        <v>0.5</v>
      </c>
      <c r="U284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D5FFE3D-97D1-4869-B163-B8E05CD2A71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2527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2072</v>
      </c>
      <c r="B5" s="225">
        <v>1563.75</v>
      </c>
      <c r="C5" s="830">
        <v>0.79943866752553605</v>
      </c>
      <c r="D5" s="225">
        <v>392.31</v>
      </c>
      <c r="E5" s="830">
        <v>0.20056133247446398</v>
      </c>
      <c r="F5" s="848">
        <v>1956.06</v>
      </c>
    </row>
    <row r="6" spans="1:6" ht="14.45" customHeight="1" x14ac:dyDescent="0.2">
      <c r="A6" s="857" t="s">
        <v>2075</v>
      </c>
      <c r="B6" s="849">
        <v>1285.1599999999996</v>
      </c>
      <c r="C6" s="837">
        <v>0.51826819157001591</v>
      </c>
      <c r="D6" s="849">
        <v>1194.56</v>
      </c>
      <c r="E6" s="837">
        <v>0.48173180842998414</v>
      </c>
      <c r="F6" s="850">
        <v>2479.7199999999993</v>
      </c>
    </row>
    <row r="7" spans="1:6" ht="14.45" customHeight="1" x14ac:dyDescent="0.2">
      <c r="A7" s="857" t="s">
        <v>2071</v>
      </c>
      <c r="B7" s="849">
        <v>704.7</v>
      </c>
      <c r="C7" s="837">
        <v>0.48141822653367944</v>
      </c>
      <c r="D7" s="849">
        <v>759.10000000000014</v>
      </c>
      <c r="E7" s="837">
        <v>0.51858177346632062</v>
      </c>
      <c r="F7" s="850">
        <v>1463.8000000000002</v>
      </c>
    </row>
    <row r="8" spans="1:6" ht="14.45" customHeight="1" x14ac:dyDescent="0.2">
      <c r="A8" s="857" t="s">
        <v>2073</v>
      </c>
      <c r="B8" s="849">
        <v>560.29999999999995</v>
      </c>
      <c r="C8" s="837">
        <v>0.46961302813655059</v>
      </c>
      <c r="D8" s="849">
        <v>632.81000000000006</v>
      </c>
      <c r="E8" s="837">
        <v>0.5303869718634493</v>
      </c>
      <c r="F8" s="850">
        <v>1193.1100000000001</v>
      </c>
    </row>
    <row r="9" spans="1:6" ht="14.45" customHeight="1" x14ac:dyDescent="0.2">
      <c r="A9" s="857" t="s">
        <v>2078</v>
      </c>
      <c r="B9" s="849">
        <v>148.38</v>
      </c>
      <c r="C9" s="837">
        <v>0.11432401821417837</v>
      </c>
      <c r="D9" s="849">
        <v>1149.5100000000002</v>
      </c>
      <c r="E9" s="837">
        <v>0.88567598178582152</v>
      </c>
      <c r="F9" s="850">
        <v>1297.8900000000003</v>
      </c>
    </row>
    <row r="10" spans="1:6" ht="14.45" customHeight="1" x14ac:dyDescent="0.2">
      <c r="A10" s="857" t="s">
        <v>2076</v>
      </c>
      <c r="B10" s="849">
        <v>79.099999999999994</v>
      </c>
      <c r="C10" s="837">
        <v>2.070729415090931E-2</v>
      </c>
      <c r="D10" s="849">
        <v>3740.8100000000004</v>
      </c>
      <c r="E10" s="837">
        <v>0.97929270584909067</v>
      </c>
      <c r="F10" s="850">
        <v>3819.9100000000003</v>
      </c>
    </row>
    <row r="11" spans="1:6" ht="14.45" customHeight="1" x14ac:dyDescent="0.2">
      <c r="A11" s="857" t="s">
        <v>2070</v>
      </c>
      <c r="B11" s="849"/>
      <c r="C11" s="837">
        <v>0</v>
      </c>
      <c r="D11" s="849">
        <v>633.59</v>
      </c>
      <c r="E11" s="837">
        <v>1</v>
      </c>
      <c r="F11" s="850">
        <v>633.59</v>
      </c>
    </row>
    <row r="12" spans="1:6" ht="14.45" customHeight="1" thickBot="1" x14ac:dyDescent="0.25">
      <c r="A12" s="858" t="s">
        <v>2077</v>
      </c>
      <c r="B12" s="853"/>
      <c r="C12" s="854">
        <v>0</v>
      </c>
      <c r="D12" s="853">
        <v>4409.8099999999995</v>
      </c>
      <c r="E12" s="854">
        <v>1</v>
      </c>
      <c r="F12" s="855">
        <v>4409.8099999999995</v>
      </c>
    </row>
    <row r="13" spans="1:6" ht="14.45" customHeight="1" thickBot="1" x14ac:dyDescent="0.25">
      <c r="A13" s="771" t="s">
        <v>3</v>
      </c>
      <c r="B13" s="772">
        <v>4341.3899999999994</v>
      </c>
      <c r="C13" s="773">
        <v>0.25161804091714968</v>
      </c>
      <c r="D13" s="772">
        <v>12912.500000000002</v>
      </c>
      <c r="E13" s="773">
        <v>0.74838195908285043</v>
      </c>
      <c r="F13" s="774">
        <v>17253.89</v>
      </c>
    </row>
    <row r="14" spans="1:6" ht="14.45" customHeight="1" thickBot="1" x14ac:dyDescent="0.25"/>
    <row r="15" spans="1:6" ht="14.45" customHeight="1" x14ac:dyDescent="0.2">
      <c r="A15" s="856" t="s">
        <v>2528</v>
      </c>
      <c r="B15" s="225">
        <v>1089.74</v>
      </c>
      <c r="C15" s="830">
        <v>0.69474798220000766</v>
      </c>
      <c r="D15" s="225">
        <v>478.8</v>
      </c>
      <c r="E15" s="830">
        <v>0.30525201779999234</v>
      </c>
      <c r="F15" s="848">
        <v>1568.54</v>
      </c>
    </row>
    <row r="16" spans="1:6" ht="14.45" customHeight="1" x14ac:dyDescent="0.2">
      <c r="A16" s="857" t="s">
        <v>2529</v>
      </c>
      <c r="B16" s="849">
        <v>617.11999999999989</v>
      </c>
      <c r="C16" s="837">
        <v>1</v>
      </c>
      <c r="D16" s="849"/>
      <c r="E16" s="837">
        <v>0</v>
      </c>
      <c r="F16" s="850">
        <v>617.11999999999989</v>
      </c>
    </row>
    <row r="17" spans="1:6" ht="14.45" customHeight="1" x14ac:dyDescent="0.2">
      <c r="A17" s="857" t="s">
        <v>1605</v>
      </c>
      <c r="B17" s="849">
        <v>559.05999999999995</v>
      </c>
      <c r="C17" s="837">
        <v>1</v>
      </c>
      <c r="D17" s="849"/>
      <c r="E17" s="837">
        <v>0</v>
      </c>
      <c r="F17" s="850">
        <v>559.05999999999995</v>
      </c>
    </row>
    <row r="18" spans="1:6" ht="14.45" customHeight="1" x14ac:dyDescent="0.2">
      <c r="A18" s="857" t="s">
        <v>1593</v>
      </c>
      <c r="B18" s="849">
        <v>373.08</v>
      </c>
      <c r="C18" s="837">
        <v>0.8</v>
      </c>
      <c r="D18" s="849">
        <v>93.27</v>
      </c>
      <c r="E18" s="837">
        <v>0.2</v>
      </c>
      <c r="F18" s="850">
        <v>466.34999999999997</v>
      </c>
    </row>
    <row r="19" spans="1:6" ht="14.45" customHeight="1" x14ac:dyDescent="0.2">
      <c r="A19" s="857" t="s">
        <v>1650</v>
      </c>
      <c r="B19" s="849">
        <v>352.21999999999997</v>
      </c>
      <c r="C19" s="837">
        <v>1</v>
      </c>
      <c r="D19" s="849"/>
      <c r="E19" s="837">
        <v>0</v>
      </c>
      <c r="F19" s="850">
        <v>352.21999999999997</v>
      </c>
    </row>
    <row r="20" spans="1:6" ht="14.45" customHeight="1" x14ac:dyDescent="0.2">
      <c r="A20" s="857" t="s">
        <v>1592</v>
      </c>
      <c r="B20" s="849">
        <v>315.95999999999998</v>
      </c>
      <c r="C20" s="837">
        <v>1</v>
      </c>
      <c r="D20" s="849"/>
      <c r="E20" s="837">
        <v>0</v>
      </c>
      <c r="F20" s="850">
        <v>315.95999999999998</v>
      </c>
    </row>
    <row r="21" spans="1:6" ht="14.45" customHeight="1" x14ac:dyDescent="0.2">
      <c r="A21" s="857" t="s">
        <v>1652</v>
      </c>
      <c r="B21" s="849">
        <v>308.72000000000003</v>
      </c>
      <c r="C21" s="837">
        <v>0.13474162011173185</v>
      </c>
      <c r="D21" s="849">
        <v>1982.48</v>
      </c>
      <c r="E21" s="837">
        <v>0.86525837988826826</v>
      </c>
      <c r="F21" s="850">
        <v>2291.1999999999998</v>
      </c>
    </row>
    <row r="22" spans="1:6" ht="14.45" customHeight="1" x14ac:dyDescent="0.2">
      <c r="A22" s="857" t="s">
        <v>2530</v>
      </c>
      <c r="B22" s="849">
        <v>246.4</v>
      </c>
      <c r="C22" s="837">
        <v>1</v>
      </c>
      <c r="D22" s="849"/>
      <c r="E22" s="837">
        <v>0</v>
      </c>
      <c r="F22" s="850">
        <v>246.4</v>
      </c>
    </row>
    <row r="23" spans="1:6" ht="14.45" customHeight="1" x14ac:dyDescent="0.2">
      <c r="A23" s="857" t="s">
        <v>1591</v>
      </c>
      <c r="B23" s="849">
        <v>229.38</v>
      </c>
      <c r="C23" s="837">
        <v>1</v>
      </c>
      <c r="D23" s="849"/>
      <c r="E23" s="837">
        <v>0</v>
      </c>
      <c r="F23" s="850">
        <v>229.38</v>
      </c>
    </row>
    <row r="24" spans="1:6" ht="14.45" customHeight="1" x14ac:dyDescent="0.2">
      <c r="A24" s="857" t="s">
        <v>1577</v>
      </c>
      <c r="B24" s="849">
        <v>98.06</v>
      </c>
      <c r="C24" s="837">
        <v>0.8588194079523559</v>
      </c>
      <c r="D24" s="849">
        <v>16.12</v>
      </c>
      <c r="E24" s="837">
        <v>0.14118059204764408</v>
      </c>
      <c r="F24" s="850">
        <v>114.18</v>
      </c>
    </row>
    <row r="25" spans="1:6" ht="14.45" customHeight="1" x14ac:dyDescent="0.2">
      <c r="A25" s="857" t="s">
        <v>2531</v>
      </c>
      <c r="B25" s="849">
        <v>79.099999999999994</v>
      </c>
      <c r="C25" s="837">
        <v>1</v>
      </c>
      <c r="D25" s="849"/>
      <c r="E25" s="837">
        <v>0</v>
      </c>
      <c r="F25" s="850">
        <v>79.099999999999994</v>
      </c>
    </row>
    <row r="26" spans="1:6" ht="14.45" customHeight="1" x14ac:dyDescent="0.2">
      <c r="A26" s="857" t="s">
        <v>1622</v>
      </c>
      <c r="B26" s="849">
        <v>72.55</v>
      </c>
      <c r="C26" s="837">
        <v>1</v>
      </c>
      <c r="D26" s="849"/>
      <c r="E26" s="837">
        <v>0</v>
      </c>
      <c r="F26" s="850">
        <v>72.55</v>
      </c>
    </row>
    <row r="27" spans="1:6" ht="14.45" customHeight="1" x14ac:dyDescent="0.2">
      <c r="A27" s="857" t="s">
        <v>1644</v>
      </c>
      <c r="B27" s="849"/>
      <c r="C27" s="837">
        <v>0</v>
      </c>
      <c r="D27" s="849">
        <v>706.25</v>
      </c>
      <c r="E27" s="837">
        <v>1</v>
      </c>
      <c r="F27" s="850">
        <v>706.25</v>
      </c>
    </row>
    <row r="28" spans="1:6" ht="14.45" customHeight="1" x14ac:dyDescent="0.2">
      <c r="A28" s="857" t="s">
        <v>1588</v>
      </c>
      <c r="B28" s="849"/>
      <c r="C28" s="837"/>
      <c r="D28" s="849">
        <v>0</v>
      </c>
      <c r="E28" s="837"/>
      <c r="F28" s="850">
        <v>0</v>
      </c>
    </row>
    <row r="29" spans="1:6" ht="14.45" customHeight="1" x14ac:dyDescent="0.2">
      <c r="A29" s="857" t="s">
        <v>1647</v>
      </c>
      <c r="B29" s="849"/>
      <c r="C29" s="837">
        <v>0</v>
      </c>
      <c r="D29" s="849">
        <v>176.32</v>
      </c>
      <c r="E29" s="837">
        <v>1</v>
      </c>
      <c r="F29" s="850">
        <v>176.32</v>
      </c>
    </row>
    <row r="30" spans="1:6" ht="14.45" customHeight="1" x14ac:dyDescent="0.2">
      <c r="A30" s="857" t="s">
        <v>2532</v>
      </c>
      <c r="B30" s="849"/>
      <c r="C30" s="837">
        <v>0</v>
      </c>
      <c r="D30" s="849">
        <v>120.78</v>
      </c>
      <c r="E30" s="837">
        <v>1</v>
      </c>
      <c r="F30" s="850">
        <v>120.78</v>
      </c>
    </row>
    <row r="31" spans="1:6" ht="14.45" customHeight="1" x14ac:dyDescent="0.2">
      <c r="A31" s="857" t="s">
        <v>1638</v>
      </c>
      <c r="B31" s="849"/>
      <c r="C31" s="837">
        <v>0</v>
      </c>
      <c r="D31" s="849">
        <v>1844.3999999999999</v>
      </c>
      <c r="E31" s="837">
        <v>1</v>
      </c>
      <c r="F31" s="850">
        <v>1844.3999999999999</v>
      </c>
    </row>
    <row r="32" spans="1:6" ht="14.45" customHeight="1" x14ac:dyDescent="0.2">
      <c r="A32" s="857" t="s">
        <v>2533</v>
      </c>
      <c r="B32" s="849"/>
      <c r="C32" s="837">
        <v>0</v>
      </c>
      <c r="D32" s="849">
        <v>332.17</v>
      </c>
      <c r="E32" s="837">
        <v>1</v>
      </c>
      <c r="F32" s="850">
        <v>332.17</v>
      </c>
    </row>
    <row r="33" spans="1:6" ht="14.45" customHeight="1" x14ac:dyDescent="0.2">
      <c r="A33" s="857" t="s">
        <v>1645</v>
      </c>
      <c r="B33" s="849"/>
      <c r="C33" s="837">
        <v>0</v>
      </c>
      <c r="D33" s="849">
        <v>63.75</v>
      </c>
      <c r="E33" s="837">
        <v>1</v>
      </c>
      <c r="F33" s="850">
        <v>63.75</v>
      </c>
    </row>
    <row r="34" spans="1:6" ht="14.45" customHeight="1" x14ac:dyDescent="0.2">
      <c r="A34" s="857" t="s">
        <v>1628</v>
      </c>
      <c r="B34" s="849"/>
      <c r="C34" s="837">
        <v>0</v>
      </c>
      <c r="D34" s="849">
        <v>509.20000000000005</v>
      </c>
      <c r="E34" s="837">
        <v>1</v>
      </c>
      <c r="F34" s="850">
        <v>509.20000000000005</v>
      </c>
    </row>
    <row r="35" spans="1:6" ht="14.45" customHeight="1" x14ac:dyDescent="0.2">
      <c r="A35" s="857" t="s">
        <v>1654</v>
      </c>
      <c r="B35" s="849"/>
      <c r="C35" s="837">
        <v>0</v>
      </c>
      <c r="D35" s="849">
        <v>336.72</v>
      </c>
      <c r="E35" s="837">
        <v>1</v>
      </c>
      <c r="F35" s="850">
        <v>336.72</v>
      </c>
    </row>
    <row r="36" spans="1:6" ht="14.45" customHeight="1" x14ac:dyDescent="0.2">
      <c r="A36" s="857" t="s">
        <v>1602</v>
      </c>
      <c r="B36" s="849"/>
      <c r="C36" s="837">
        <v>0</v>
      </c>
      <c r="D36" s="849">
        <v>155.58000000000001</v>
      </c>
      <c r="E36" s="837">
        <v>1</v>
      </c>
      <c r="F36" s="850">
        <v>155.58000000000001</v>
      </c>
    </row>
    <row r="37" spans="1:6" ht="14.45" customHeight="1" x14ac:dyDescent="0.2">
      <c r="A37" s="857" t="s">
        <v>1583</v>
      </c>
      <c r="B37" s="849"/>
      <c r="C37" s="837">
        <v>0</v>
      </c>
      <c r="D37" s="849">
        <v>5745.57</v>
      </c>
      <c r="E37" s="837">
        <v>1</v>
      </c>
      <c r="F37" s="850">
        <v>5745.57</v>
      </c>
    </row>
    <row r="38" spans="1:6" ht="14.45" customHeight="1" x14ac:dyDescent="0.2">
      <c r="A38" s="857" t="s">
        <v>1635</v>
      </c>
      <c r="B38" s="849">
        <v>0</v>
      </c>
      <c r="C38" s="837"/>
      <c r="D38" s="849"/>
      <c r="E38" s="837"/>
      <c r="F38" s="850">
        <v>0</v>
      </c>
    </row>
    <row r="39" spans="1:6" ht="14.45" customHeight="1" x14ac:dyDescent="0.2">
      <c r="A39" s="857" t="s">
        <v>1589</v>
      </c>
      <c r="B39" s="849"/>
      <c r="C39" s="837">
        <v>0</v>
      </c>
      <c r="D39" s="849">
        <v>351.09000000000003</v>
      </c>
      <c r="E39" s="837">
        <v>1</v>
      </c>
      <c r="F39" s="850">
        <v>351.09000000000003</v>
      </c>
    </row>
    <row r="40" spans="1:6" ht="14.45" customHeight="1" thickBot="1" x14ac:dyDescent="0.25">
      <c r="A40" s="858" t="s">
        <v>1625</v>
      </c>
      <c r="B40" s="853"/>
      <c r="C40" s="854"/>
      <c r="D40" s="853">
        <v>0</v>
      </c>
      <c r="E40" s="854"/>
      <c r="F40" s="855">
        <v>0</v>
      </c>
    </row>
    <row r="41" spans="1:6" ht="14.45" customHeight="1" thickBot="1" x14ac:dyDescent="0.25">
      <c r="A41" s="771" t="s">
        <v>3</v>
      </c>
      <c r="B41" s="772">
        <v>4341.3900000000003</v>
      </c>
      <c r="C41" s="773">
        <v>0.25161804091714973</v>
      </c>
      <c r="D41" s="772">
        <v>12912.499999999998</v>
      </c>
      <c r="E41" s="773">
        <v>0.74838195908285021</v>
      </c>
      <c r="F41" s="774">
        <v>17253.89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{35623D83-4108-4B29-BA1E-984EC48B1439}</x14:id>
        </ext>
      </extLst>
    </cfRule>
  </conditionalFormatting>
  <conditionalFormatting sqref="F15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{21E595D1-5DFF-4747-A3E6-168E47D60AE1}</x14:id>
        </ext>
      </extLst>
    </cfRule>
  </conditionalFormatting>
  <hyperlinks>
    <hyperlink ref="A2" location="Obsah!A1" display="Zpět na Obsah  KL 01  1.-4.měsíc" xr:uid="{90BEC6F0-E202-46F1-8CB3-CC34AB9FFB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623D83-4108-4B29-BA1E-984EC48B14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21E595D1-5DFF-4747-A3E6-168E47D60A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2540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</v>
      </c>
      <c r="G3" s="47">
        <f>SUBTOTAL(9,G6:G1048576)</f>
        <v>4341.3899999999994</v>
      </c>
      <c r="H3" s="48">
        <f>IF(M3=0,0,G3/M3)</f>
        <v>0.25161804091714968</v>
      </c>
      <c r="I3" s="47">
        <f>SUBTOTAL(9,I6:I1048576)</f>
        <v>84</v>
      </c>
      <c r="J3" s="47">
        <f>SUBTOTAL(9,J6:J1048576)</f>
        <v>12912.5</v>
      </c>
      <c r="K3" s="48">
        <f>IF(M3=0,0,J3/M3)</f>
        <v>0.74838195908285032</v>
      </c>
      <c r="L3" s="47">
        <f>SUBTOTAL(9,L6:L1048576)</f>
        <v>119</v>
      </c>
      <c r="M3" s="49">
        <f>SUBTOTAL(9,M6:M1048576)</f>
        <v>17253.89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2070</v>
      </c>
      <c r="B6" s="825" t="s">
        <v>1673</v>
      </c>
      <c r="C6" s="825" t="s">
        <v>1801</v>
      </c>
      <c r="D6" s="825" t="s">
        <v>974</v>
      </c>
      <c r="E6" s="825" t="s">
        <v>975</v>
      </c>
      <c r="F6" s="225"/>
      <c r="G6" s="225"/>
      <c r="H6" s="830">
        <v>0</v>
      </c>
      <c r="I6" s="225">
        <v>3</v>
      </c>
      <c r="J6" s="225">
        <v>351.09000000000003</v>
      </c>
      <c r="K6" s="830">
        <v>1</v>
      </c>
      <c r="L6" s="225">
        <v>3</v>
      </c>
      <c r="M6" s="848">
        <v>351.09000000000003</v>
      </c>
    </row>
    <row r="7" spans="1:13" ht="14.45" customHeight="1" x14ac:dyDescent="0.2">
      <c r="A7" s="831" t="s">
        <v>2070</v>
      </c>
      <c r="B7" s="832" t="s">
        <v>2034</v>
      </c>
      <c r="C7" s="832" t="s">
        <v>2035</v>
      </c>
      <c r="D7" s="832" t="s">
        <v>2036</v>
      </c>
      <c r="E7" s="832" t="s">
        <v>2037</v>
      </c>
      <c r="F7" s="849"/>
      <c r="G7" s="849"/>
      <c r="H7" s="837">
        <v>0</v>
      </c>
      <c r="I7" s="849">
        <v>2</v>
      </c>
      <c r="J7" s="849">
        <v>282.5</v>
      </c>
      <c r="K7" s="837">
        <v>1</v>
      </c>
      <c r="L7" s="849">
        <v>2</v>
      </c>
      <c r="M7" s="850">
        <v>282.5</v>
      </c>
    </row>
    <row r="8" spans="1:13" ht="14.45" customHeight="1" x14ac:dyDescent="0.2">
      <c r="A8" s="831" t="s">
        <v>2071</v>
      </c>
      <c r="B8" s="832" t="s">
        <v>1693</v>
      </c>
      <c r="C8" s="832" t="s">
        <v>2103</v>
      </c>
      <c r="D8" s="832" t="s">
        <v>2104</v>
      </c>
      <c r="E8" s="832" t="s">
        <v>2105</v>
      </c>
      <c r="F8" s="849">
        <v>1</v>
      </c>
      <c r="G8" s="849">
        <v>279.52999999999997</v>
      </c>
      <c r="H8" s="837">
        <v>1</v>
      </c>
      <c r="I8" s="849"/>
      <c r="J8" s="849"/>
      <c r="K8" s="837">
        <v>0</v>
      </c>
      <c r="L8" s="849">
        <v>1</v>
      </c>
      <c r="M8" s="850">
        <v>279.52999999999997</v>
      </c>
    </row>
    <row r="9" spans="1:13" ht="14.45" customHeight="1" x14ac:dyDescent="0.2">
      <c r="A9" s="831" t="s">
        <v>2071</v>
      </c>
      <c r="B9" s="832" t="s">
        <v>1708</v>
      </c>
      <c r="C9" s="832" t="s">
        <v>1709</v>
      </c>
      <c r="D9" s="832" t="s">
        <v>1160</v>
      </c>
      <c r="E9" s="832" t="s">
        <v>1710</v>
      </c>
      <c r="F9" s="849"/>
      <c r="G9" s="849"/>
      <c r="H9" s="837">
        <v>0</v>
      </c>
      <c r="I9" s="849">
        <v>3</v>
      </c>
      <c r="J9" s="849">
        <v>463.08000000000004</v>
      </c>
      <c r="K9" s="837">
        <v>1</v>
      </c>
      <c r="L9" s="849">
        <v>3</v>
      </c>
      <c r="M9" s="850">
        <v>463.08000000000004</v>
      </c>
    </row>
    <row r="10" spans="1:13" ht="14.45" customHeight="1" x14ac:dyDescent="0.2">
      <c r="A10" s="831" t="s">
        <v>2071</v>
      </c>
      <c r="B10" s="832" t="s">
        <v>2534</v>
      </c>
      <c r="C10" s="832" t="s">
        <v>2399</v>
      </c>
      <c r="D10" s="832" t="s">
        <v>2299</v>
      </c>
      <c r="E10" s="832" t="s">
        <v>2297</v>
      </c>
      <c r="F10" s="849"/>
      <c r="G10" s="849"/>
      <c r="H10" s="837">
        <v>0</v>
      </c>
      <c r="I10" s="849">
        <v>1</v>
      </c>
      <c r="J10" s="849">
        <v>119.7</v>
      </c>
      <c r="K10" s="837">
        <v>1</v>
      </c>
      <c r="L10" s="849">
        <v>1</v>
      </c>
      <c r="M10" s="850">
        <v>119.7</v>
      </c>
    </row>
    <row r="11" spans="1:13" ht="14.45" customHeight="1" x14ac:dyDescent="0.2">
      <c r="A11" s="831" t="s">
        <v>2071</v>
      </c>
      <c r="B11" s="832" t="s">
        <v>2534</v>
      </c>
      <c r="C11" s="832" t="s">
        <v>2298</v>
      </c>
      <c r="D11" s="832" t="s">
        <v>2299</v>
      </c>
      <c r="E11" s="832" t="s">
        <v>2300</v>
      </c>
      <c r="F11" s="849">
        <v>1</v>
      </c>
      <c r="G11" s="849">
        <v>425.17</v>
      </c>
      <c r="H11" s="837">
        <v>1</v>
      </c>
      <c r="I11" s="849"/>
      <c r="J11" s="849"/>
      <c r="K11" s="837">
        <v>0</v>
      </c>
      <c r="L11" s="849">
        <v>1</v>
      </c>
      <c r="M11" s="850">
        <v>425.17</v>
      </c>
    </row>
    <row r="12" spans="1:13" ht="14.45" customHeight="1" x14ac:dyDescent="0.2">
      <c r="A12" s="831" t="s">
        <v>2071</v>
      </c>
      <c r="B12" s="832" t="s">
        <v>1747</v>
      </c>
      <c r="C12" s="832" t="s">
        <v>1750</v>
      </c>
      <c r="D12" s="832" t="s">
        <v>816</v>
      </c>
      <c r="E12" s="832" t="s">
        <v>818</v>
      </c>
      <c r="F12" s="849"/>
      <c r="G12" s="849"/>
      <c r="H12" s="837"/>
      <c r="I12" s="849">
        <v>7</v>
      </c>
      <c r="J12" s="849">
        <v>0</v>
      </c>
      <c r="K12" s="837"/>
      <c r="L12" s="849">
        <v>7</v>
      </c>
      <c r="M12" s="850">
        <v>0</v>
      </c>
    </row>
    <row r="13" spans="1:13" ht="14.45" customHeight="1" x14ac:dyDescent="0.2">
      <c r="A13" s="831" t="s">
        <v>2071</v>
      </c>
      <c r="B13" s="832" t="s">
        <v>1774</v>
      </c>
      <c r="C13" s="832" t="s">
        <v>2403</v>
      </c>
      <c r="D13" s="832" t="s">
        <v>892</v>
      </c>
      <c r="E13" s="832" t="s">
        <v>2404</v>
      </c>
      <c r="F13" s="849"/>
      <c r="G13" s="849"/>
      <c r="H13" s="837">
        <v>0</v>
      </c>
      <c r="I13" s="849">
        <v>1</v>
      </c>
      <c r="J13" s="849">
        <v>176.32</v>
      </c>
      <c r="K13" s="837">
        <v>1</v>
      </c>
      <c r="L13" s="849">
        <v>1</v>
      </c>
      <c r="M13" s="850">
        <v>176.32</v>
      </c>
    </row>
    <row r="14" spans="1:13" ht="14.45" customHeight="1" x14ac:dyDescent="0.2">
      <c r="A14" s="831" t="s">
        <v>2072</v>
      </c>
      <c r="B14" s="832" t="s">
        <v>1804</v>
      </c>
      <c r="C14" s="832" t="s">
        <v>2302</v>
      </c>
      <c r="D14" s="832" t="s">
        <v>1806</v>
      </c>
      <c r="E14" s="832" t="s">
        <v>2303</v>
      </c>
      <c r="F14" s="849">
        <v>1</v>
      </c>
      <c r="G14" s="849">
        <v>229.38</v>
      </c>
      <c r="H14" s="837">
        <v>1</v>
      </c>
      <c r="I14" s="849"/>
      <c r="J14" s="849"/>
      <c r="K14" s="837">
        <v>0</v>
      </c>
      <c r="L14" s="849">
        <v>1</v>
      </c>
      <c r="M14" s="850">
        <v>229.38</v>
      </c>
    </row>
    <row r="15" spans="1:13" ht="14.45" customHeight="1" x14ac:dyDescent="0.2">
      <c r="A15" s="831" t="s">
        <v>2072</v>
      </c>
      <c r="B15" s="832" t="s">
        <v>1679</v>
      </c>
      <c r="C15" s="832" t="s">
        <v>2289</v>
      </c>
      <c r="D15" s="832" t="s">
        <v>1681</v>
      </c>
      <c r="E15" s="832" t="s">
        <v>1688</v>
      </c>
      <c r="F15" s="849"/>
      <c r="G15" s="849"/>
      <c r="H15" s="837">
        <v>0</v>
      </c>
      <c r="I15" s="849">
        <v>3</v>
      </c>
      <c r="J15" s="849">
        <v>93.27</v>
      </c>
      <c r="K15" s="837">
        <v>1</v>
      </c>
      <c r="L15" s="849">
        <v>3</v>
      </c>
      <c r="M15" s="850">
        <v>93.27</v>
      </c>
    </row>
    <row r="16" spans="1:13" ht="14.45" customHeight="1" x14ac:dyDescent="0.2">
      <c r="A16" s="831" t="s">
        <v>2072</v>
      </c>
      <c r="B16" s="832" t="s">
        <v>1679</v>
      </c>
      <c r="C16" s="832" t="s">
        <v>2290</v>
      </c>
      <c r="D16" s="832" t="s">
        <v>2291</v>
      </c>
      <c r="E16" s="832" t="s">
        <v>1773</v>
      </c>
      <c r="F16" s="849">
        <v>3</v>
      </c>
      <c r="G16" s="849">
        <v>186.54</v>
      </c>
      <c r="H16" s="837">
        <v>1</v>
      </c>
      <c r="I16" s="849"/>
      <c r="J16" s="849"/>
      <c r="K16" s="837">
        <v>0</v>
      </c>
      <c r="L16" s="849">
        <v>3</v>
      </c>
      <c r="M16" s="850">
        <v>186.54</v>
      </c>
    </row>
    <row r="17" spans="1:13" ht="14.45" customHeight="1" x14ac:dyDescent="0.2">
      <c r="A17" s="831" t="s">
        <v>2072</v>
      </c>
      <c r="B17" s="832" t="s">
        <v>1679</v>
      </c>
      <c r="C17" s="832" t="s">
        <v>2292</v>
      </c>
      <c r="D17" s="832" t="s">
        <v>2293</v>
      </c>
      <c r="E17" s="832" t="s">
        <v>1773</v>
      </c>
      <c r="F17" s="849">
        <v>3</v>
      </c>
      <c r="G17" s="849">
        <v>186.54</v>
      </c>
      <c r="H17" s="837">
        <v>1</v>
      </c>
      <c r="I17" s="849"/>
      <c r="J17" s="849"/>
      <c r="K17" s="837">
        <v>0</v>
      </c>
      <c r="L17" s="849">
        <v>3</v>
      </c>
      <c r="M17" s="850">
        <v>186.54</v>
      </c>
    </row>
    <row r="18" spans="1:13" ht="14.45" customHeight="1" x14ac:dyDescent="0.2">
      <c r="A18" s="831" t="s">
        <v>2072</v>
      </c>
      <c r="B18" s="832" t="s">
        <v>1708</v>
      </c>
      <c r="C18" s="832" t="s">
        <v>1711</v>
      </c>
      <c r="D18" s="832" t="s">
        <v>1712</v>
      </c>
      <c r="E18" s="832" t="s">
        <v>1713</v>
      </c>
      <c r="F18" s="849"/>
      <c r="G18" s="849"/>
      <c r="H18" s="837">
        <v>0</v>
      </c>
      <c r="I18" s="849">
        <v>2</v>
      </c>
      <c r="J18" s="849">
        <v>299.04000000000002</v>
      </c>
      <c r="K18" s="837">
        <v>1</v>
      </c>
      <c r="L18" s="849">
        <v>2</v>
      </c>
      <c r="M18" s="850">
        <v>299.04000000000002</v>
      </c>
    </row>
    <row r="19" spans="1:13" ht="14.45" customHeight="1" x14ac:dyDescent="0.2">
      <c r="A19" s="831" t="s">
        <v>2072</v>
      </c>
      <c r="B19" s="832" t="s">
        <v>2534</v>
      </c>
      <c r="C19" s="832" t="s">
        <v>2295</v>
      </c>
      <c r="D19" s="832" t="s">
        <v>2296</v>
      </c>
      <c r="E19" s="832" t="s">
        <v>2297</v>
      </c>
      <c r="F19" s="849">
        <v>2</v>
      </c>
      <c r="G19" s="849">
        <v>239.4</v>
      </c>
      <c r="H19" s="837">
        <v>1</v>
      </c>
      <c r="I19" s="849"/>
      <c r="J19" s="849"/>
      <c r="K19" s="837">
        <v>0</v>
      </c>
      <c r="L19" s="849">
        <v>2</v>
      </c>
      <c r="M19" s="850">
        <v>239.4</v>
      </c>
    </row>
    <row r="20" spans="1:13" ht="14.45" customHeight="1" x14ac:dyDescent="0.2">
      <c r="A20" s="831" t="s">
        <v>2072</v>
      </c>
      <c r="B20" s="832" t="s">
        <v>2534</v>
      </c>
      <c r="C20" s="832" t="s">
        <v>2298</v>
      </c>
      <c r="D20" s="832" t="s">
        <v>2299</v>
      </c>
      <c r="E20" s="832" t="s">
        <v>2300</v>
      </c>
      <c r="F20" s="849">
        <v>1</v>
      </c>
      <c r="G20" s="849">
        <v>425.17</v>
      </c>
      <c r="H20" s="837">
        <v>1</v>
      </c>
      <c r="I20" s="849"/>
      <c r="J20" s="849"/>
      <c r="K20" s="837">
        <v>0</v>
      </c>
      <c r="L20" s="849">
        <v>1</v>
      </c>
      <c r="M20" s="850">
        <v>425.17</v>
      </c>
    </row>
    <row r="21" spans="1:13" ht="14.45" customHeight="1" x14ac:dyDescent="0.2">
      <c r="A21" s="831" t="s">
        <v>2072</v>
      </c>
      <c r="B21" s="832" t="s">
        <v>1767</v>
      </c>
      <c r="C21" s="832" t="s">
        <v>2347</v>
      </c>
      <c r="D21" s="832" t="s">
        <v>2348</v>
      </c>
      <c r="E21" s="832" t="s">
        <v>1776</v>
      </c>
      <c r="F21" s="849">
        <v>1</v>
      </c>
      <c r="G21" s="849">
        <v>0</v>
      </c>
      <c r="H21" s="837"/>
      <c r="I21" s="849"/>
      <c r="J21" s="849"/>
      <c r="K21" s="837"/>
      <c r="L21" s="849">
        <v>1</v>
      </c>
      <c r="M21" s="850">
        <v>0</v>
      </c>
    </row>
    <row r="22" spans="1:13" ht="14.45" customHeight="1" x14ac:dyDescent="0.2">
      <c r="A22" s="831" t="s">
        <v>2072</v>
      </c>
      <c r="B22" s="832" t="s">
        <v>2535</v>
      </c>
      <c r="C22" s="832" t="s">
        <v>2311</v>
      </c>
      <c r="D22" s="832" t="s">
        <v>2312</v>
      </c>
      <c r="E22" s="832" t="s">
        <v>1807</v>
      </c>
      <c r="F22" s="849">
        <v>2</v>
      </c>
      <c r="G22" s="849">
        <v>246.4</v>
      </c>
      <c r="H22" s="837">
        <v>1</v>
      </c>
      <c r="I22" s="849"/>
      <c r="J22" s="849"/>
      <c r="K22" s="837">
        <v>0</v>
      </c>
      <c r="L22" s="849">
        <v>2</v>
      </c>
      <c r="M22" s="850">
        <v>246.4</v>
      </c>
    </row>
    <row r="23" spans="1:13" ht="14.45" customHeight="1" x14ac:dyDescent="0.2">
      <c r="A23" s="831" t="s">
        <v>2072</v>
      </c>
      <c r="B23" s="832" t="s">
        <v>1743</v>
      </c>
      <c r="C23" s="832" t="s">
        <v>2353</v>
      </c>
      <c r="D23" s="832" t="s">
        <v>2351</v>
      </c>
      <c r="E23" s="832" t="s">
        <v>2354</v>
      </c>
      <c r="F23" s="849">
        <v>1</v>
      </c>
      <c r="G23" s="849">
        <v>16.77</v>
      </c>
      <c r="H23" s="837">
        <v>1</v>
      </c>
      <c r="I23" s="849"/>
      <c r="J23" s="849"/>
      <c r="K23" s="837">
        <v>0</v>
      </c>
      <c r="L23" s="849">
        <v>1</v>
      </c>
      <c r="M23" s="850">
        <v>16.77</v>
      </c>
    </row>
    <row r="24" spans="1:13" ht="14.45" customHeight="1" x14ac:dyDescent="0.2">
      <c r="A24" s="831" t="s">
        <v>2072</v>
      </c>
      <c r="B24" s="832" t="s">
        <v>1743</v>
      </c>
      <c r="C24" s="832" t="s">
        <v>2350</v>
      </c>
      <c r="D24" s="832" t="s">
        <v>2351</v>
      </c>
      <c r="E24" s="832" t="s">
        <v>2352</v>
      </c>
      <c r="F24" s="849">
        <v>1</v>
      </c>
      <c r="G24" s="849">
        <v>33.549999999999997</v>
      </c>
      <c r="H24" s="837">
        <v>1</v>
      </c>
      <c r="I24" s="849"/>
      <c r="J24" s="849"/>
      <c r="K24" s="837">
        <v>0</v>
      </c>
      <c r="L24" s="849">
        <v>1</v>
      </c>
      <c r="M24" s="850">
        <v>33.549999999999997</v>
      </c>
    </row>
    <row r="25" spans="1:13" ht="14.45" customHeight="1" x14ac:dyDescent="0.2">
      <c r="A25" s="831" t="s">
        <v>2073</v>
      </c>
      <c r="B25" s="832" t="s">
        <v>1708</v>
      </c>
      <c r="C25" s="832" t="s">
        <v>2467</v>
      </c>
      <c r="D25" s="832" t="s">
        <v>2468</v>
      </c>
      <c r="E25" s="832" t="s">
        <v>2469</v>
      </c>
      <c r="F25" s="849">
        <v>2</v>
      </c>
      <c r="G25" s="849">
        <v>308.72000000000003</v>
      </c>
      <c r="H25" s="837">
        <v>1</v>
      </c>
      <c r="I25" s="849"/>
      <c r="J25" s="849"/>
      <c r="K25" s="837">
        <v>0</v>
      </c>
      <c r="L25" s="849">
        <v>2</v>
      </c>
      <c r="M25" s="850">
        <v>308.72000000000003</v>
      </c>
    </row>
    <row r="26" spans="1:13" ht="14.45" customHeight="1" x14ac:dyDescent="0.2">
      <c r="A26" s="831" t="s">
        <v>2073</v>
      </c>
      <c r="B26" s="832" t="s">
        <v>1708</v>
      </c>
      <c r="C26" s="832" t="s">
        <v>1709</v>
      </c>
      <c r="D26" s="832" t="s">
        <v>1160</v>
      </c>
      <c r="E26" s="832" t="s">
        <v>1710</v>
      </c>
      <c r="F26" s="849"/>
      <c r="G26" s="849"/>
      <c r="H26" s="837">
        <v>0</v>
      </c>
      <c r="I26" s="849">
        <v>3</v>
      </c>
      <c r="J26" s="849">
        <v>463.08000000000004</v>
      </c>
      <c r="K26" s="837">
        <v>1</v>
      </c>
      <c r="L26" s="849">
        <v>3</v>
      </c>
      <c r="M26" s="850">
        <v>463.08000000000004</v>
      </c>
    </row>
    <row r="27" spans="1:13" ht="14.45" customHeight="1" x14ac:dyDescent="0.2">
      <c r="A27" s="831" t="s">
        <v>2073</v>
      </c>
      <c r="B27" s="832" t="s">
        <v>1866</v>
      </c>
      <c r="C27" s="832" t="s">
        <v>1870</v>
      </c>
      <c r="D27" s="832" t="s">
        <v>1868</v>
      </c>
      <c r="E27" s="832" t="s">
        <v>1871</v>
      </c>
      <c r="F27" s="849"/>
      <c r="G27" s="849"/>
      <c r="H27" s="837">
        <v>0</v>
      </c>
      <c r="I27" s="849">
        <v>1</v>
      </c>
      <c r="J27" s="849">
        <v>169.73</v>
      </c>
      <c r="K27" s="837">
        <v>1</v>
      </c>
      <c r="L27" s="849">
        <v>1</v>
      </c>
      <c r="M27" s="850">
        <v>169.73</v>
      </c>
    </row>
    <row r="28" spans="1:13" ht="14.45" customHeight="1" x14ac:dyDescent="0.2">
      <c r="A28" s="831" t="s">
        <v>2073</v>
      </c>
      <c r="B28" s="832" t="s">
        <v>1743</v>
      </c>
      <c r="C28" s="832" t="s">
        <v>2460</v>
      </c>
      <c r="D28" s="832" t="s">
        <v>2351</v>
      </c>
      <c r="E28" s="832" t="s">
        <v>2461</v>
      </c>
      <c r="F28" s="849">
        <v>1</v>
      </c>
      <c r="G28" s="849">
        <v>150.94</v>
      </c>
      <c r="H28" s="837">
        <v>1</v>
      </c>
      <c r="I28" s="849"/>
      <c r="J28" s="849"/>
      <c r="K28" s="837">
        <v>0</v>
      </c>
      <c r="L28" s="849">
        <v>1</v>
      </c>
      <c r="M28" s="850">
        <v>150.94</v>
      </c>
    </row>
    <row r="29" spans="1:13" ht="14.45" customHeight="1" x14ac:dyDescent="0.2">
      <c r="A29" s="831" t="s">
        <v>2073</v>
      </c>
      <c r="B29" s="832" t="s">
        <v>1743</v>
      </c>
      <c r="C29" s="832" t="s">
        <v>1744</v>
      </c>
      <c r="D29" s="832" t="s">
        <v>1745</v>
      </c>
      <c r="E29" s="832" t="s">
        <v>1746</v>
      </c>
      <c r="F29" s="849">
        <v>2</v>
      </c>
      <c r="G29" s="849">
        <v>100.64</v>
      </c>
      <c r="H29" s="837">
        <v>1</v>
      </c>
      <c r="I29" s="849"/>
      <c r="J29" s="849"/>
      <c r="K29" s="837">
        <v>0</v>
      </c>
      <c r="L29" s="849">
        <v>2</v>
      </c>
      <c r="M29" s="850">
        <v>100.64</v>
      </c>
    </row>
    <row r="30" spans="1:13" ht="14.45" customHeight="1" x14ac:dyDescent="0.2">
      <c r="A30" s="831" t="s">
        <v>2075</v>
      </c>
      <c r="B30" s="832" t="s">
        <v>1676</v>
      </c>
      <c r="C30" s="832" t="s">
        <v>2107</v>
      </c>
      <c r="D30" s="832" t="s">
        <v>2108</v>
      </c>
      <c r="E30" s="832" t="s">
        <v>2109</v>
      </c>
      <c r="F30" s="849">
        <v>3</v>
      </c>
      <c r="G30" s="849">
        <v>315.95999999999998</v>
      </c>
      <c r="H30" s="837">
        <v>1</v>
      </c>
      <c r="I30" s="849"/>
      <c r="J30" s="849"/>
      <c r="K30" s="837">
        <v>0</v>
      </c>
      <c r="L30" s="849">
        <v>3</v>
      </c>
      <c r="M30" s="850">
        <v>315.95999999999998</v>
      </c>
    </row>
    <row r="31" spans="1:13" ht="14.45" customHeight="1" x14ac:dyDescent="0.2">
      <c r="A31" s="831" t="s">
        <v>2075</v>
      </c>
      <c r="B31" s="832" t="s">
        <v>1967</v>
      </c>
      <c r="C31" s="832" t="s">
        <v>2171</v>
      </c>
      <c r="D31" s="832" t="s">
        <v>1335</v>
      </c>
      <c r="E31" s="832" t="s">
        <v>2172</v>
      </c>
      <c r="F31" s="849"/>
      <c r="G31" s="849"/>
      <c r="H31" s="837">
        <v>0</v>
      </c>
      <c r="I31" s="849">
        <v>2</v>
      </c>
      <c r="J31" s="849">
        <v>155.58000000000001</v>
      </c>
      <c r="K31" s="837">
        <v>1</v>
      </c>
      <c r="L31" s="849">
        <v>2</v>
      </c>
      <c r="M31" s="850">
        <v>155.58000000000001</v>
      </c>
    </row>
    <row r="32" spans="1:13" ht="14.45" customHeight="1" x14ac:dyDescent="0.2">
      <c r="A32" s="831" t="s">
        <v>2075</v>
      </c>
      <c r="B32" s="832" t="s">
        <v>1693</v>
      </c>
      <c r="C32" s="832" t="s">
        <v>2103</v>
      </c>
      <c r="D32" s="832" t="s">
        <v>2104</v>
      </c>
      <c r="E32" s="832" t="s">
        <v>2105</v>
      </c>
      <c r="F32" s="849">
        <v>1</v>
      </c>
      <c r="G32" s="849">
        <v>279.52999999999997</v>
      </c>
      <c r="H32" s="837">
        <v>1</v>
      </c>
      <c r="I32" s="849"/>
      <c r="J32" s="849"/>
      <c r="K32" s="837">
        <v>0</v>
      </c>
      <c r="L32" s="849">
        <v>1</v>
      </c>
      <c r="M32" s="850">
        <v>279.52999999999997</v>
      </c>
    </row>
    <row r="33" spans="1:13" ht="14.45" customHeight="1" x14ac:dyDescent="0.2">
      <c r="A33" s="831" t="s">
        <v>2075</v>
      </c>
      <c r="B33" s="832" t="s">
        <v>1843</v>
      </c>
      <c r="C33" s="832" t="s">
        <v>2233</v>
      </c>
      <c r="D33" s="832" t="s">
        <v>1845</v>
      </c>
      <c r="E33" s="832" t="s">
        <v>2234</v>
      </c>
      <c r="F33" s="849"/>
      <c r="G33" s="849"/>
      <c r="H33" s="837">
        <v>0</v>
      </c>
      <c r="I33" s="849">
        <v>4</v>
      </c>
      <c r="J33" s="849">
        <v>336.72</v>
      </c>
      <c r="K33" s="837">
        <v>1</v>
      </c>
      <c r="L33" s="849">
        <v>4</v>
      </c>
      <c r="M33" s="850">
        <v>336.72</v>
      </c>
    </row>
    <row r="34" spans="1:13" ht="14.45" customHeight="1" x14ac:dyDescent="0.2">
      <c r="A34" s="831" t="s">
        <v>2075</v>
      </c>
      <c r="B34" s="832" t="s">
        <v>1708</v>
      </c>
      <c r="C34" s="832" t="s">
        <v>1711</v>
      </c>
      <c r="D34" s="832" t="s">
        <v>1712</v>
      </c>
      <c r="E34" s="832" t="s">
        <v>1713</v>
      </c>
      <c r="F34" s="849"/>
      <c r="G34" s="849"/>
      <c r="H34" s="837">
        <v>0</v>
      </c>
      <c r="I34" s="849">
        <v>2</v>
      </c>
      <c r="J34" s="849">
        <v>299.04000000000002</v>
      </c>
      <c r="K34" s="837">
        <v>1</v>
      </c>
      <c r="L34" s="849">
        <v>2</v>
      </c>
      <c r="M34" s="850">
        <v>299.04000000000002</v>
      </c>
    </row>
    <row r="35" spans="1:13" ht="14.45" customHeight="1" x14ac:dyDescent="0.2">
      <c r="A35" s="831" t="s">
        <v>2075</v>
      </c>
      <c r="B35" s="832" t="s">
        <v>1741</v>
      </c>
      <c r="C35" s="832" t="s">
        <v>2100</v>
      </c>
      <c r="D35" s="832" t="s">
        <v>2101</v>
      </c>
      <c r="E35" s="832" t="s">
        <v>623</v>
      </c>
      <c r="F35" s="849">
        <v>1</v>
      </c>
      <c r="G35" s="849">
        <v>72.55</v>
      </c>
      <c r="H35" s="837">
        <v>1</v>
      </c>
      <c r="I35" s="849"/>
      <c r="J35" s="849"/>
      <c r="K35" s="837">
        <v>0</v>
      </c>
      <c r="L35" s="849">
        <v>1</v>
      </c>
      <c r="M35" s="850">
        <v>72.55</v>
      </c>
    </row>
    <row r="36" spans="1:13" ht="14.45" customHeight="1" x14ac:dyDescent="0.2">
      <c r="A36" s="831" t="s">
        <v>2075</v>
      </c>
      <c r="B36" s="832" t="s">
        <v>1866</v>
      </c>
      <c r="C36" s="832" t="s">
        <v>1872</v>
      </c>
      <c r="D36" s="832" t="s">
        <v>1868</v>
      </c>
      <c r="E36" s="832" t="s">
        <v>1873</v>
      </c>
      <c r="F36" s="849"/>
      <c r="G36" s="849"/>
      <c r="H36" s="837">
        <v>0</v>
      </c>
      <c r="I36" s="849">
        <v>1</v>
      </c>
      <c r="J36" s="849">
        <v>339.47</v>
      </c>
      <c r="K36" s="837">
        <v>1</v>
      </c>
      <c r="L36" s="849">
        <v>1</v>
      </c>
      <c r="M36" s="850">
        <v>339.47</v>
      </c>
    </row>
    <row r="37" spans="1:13" ht="14.45" customHeight="1" x14ac:dyDescent="0.2">
      <c r="A37" s="831" t="s">
        <v>2075</v>
      </c>
      <c r="B37" s="832" t="s">
        <v>1908</v>
      </c>
      <c r="C37" s="832" t="s">
        <v>1909</v>
      </c>
      <c r="D37" s="832" t="s">
        <v>1151</v>
      </c>
      <c r="E37" s="832" t="s">
        <v>1152</v>
      </c>
      <c r="F37" s="849"/>
      <c r="G37" s="849"/>
      <c r="H37" s="837">
        <v>0</v>
      </c>
      <c r="I37" s="849">
        <v>1</v>
      </c>
      <c r="J37" s="849">
        <v>63.75</v>
      </c>
      <c r="K37" s="837">
        <v>1</v>
      </c>
      <c r="L37" s="849">
        <v>1</v>
      </c>
      <c r="M37" s="850">
        <v>63.75</v>
      </c>
    </row>
    <row r="38" spans="1:13" ht="14.45" customHeight="1" x14ac:dyDescent="0.2">
      <c r="A38" s="831" t="s">
        <v>2075</v>
      </c>
      <c r="B38" s="832" t="s">
        <v>2536</v>
      </c>
      <c r="C38" s="832" t="s">
        <v>2114</v>
      </c>
      <c r="D38" s="832" t="s">
        <v>2115</v>
      </c>
      <c r="E38" s="832" t="s">
        <v>2109</v>
      </c>
      <c r="F38" s="849">
        <v>2</v>
      </c>
      <c r="G38" s="849">
        <v>352.64</v>
      </c>
      <c r="H38" s="837">
        <v>1</v>
      </c>
      <c r="I38" s="849"/>
      <c r="J38" s="849"/>
      <c r="K38" s="837">
        <v>0</v>
      </c>
      <c r="L38" s="849">
        <v>2</v>
      </c>
      <c r="M38" s="850">
        <v>352.64</v>
      </c>
    </row>
    <row r="39" spans="1:13" ht="14.45" customHeight="1" x14ac:dyDescent="0.2">
      <c r="A39" s="831" t="s">
        <v>2075</v>
      </c>
      <c r="B39" s="832" t="s">
        <v>2536</v>
      </c>
      <c r="C39" s="832" t="s">
        <v>2116</v>
      </c>
      <c r="D39" s="832" t="s">
        <v>2117</v>
      </c>
      <c r="E39" s="832" t="s">
        <v>2118</v>
      </c>
      <c r="F39" s="849">
        <v>1</v>
      </c>
      <c r="G39" s="849">
        <v>176.32</v>
      </c>
      <c r="H39" s="837">
        <v>1</v>
      </c>
      <c r="I39" s="849"/>
      <c r="J39" s="849"/>
      <c r="K39" s="837">
        <v>0</v>
      </c>
      <c r="L39" s="849">
        <v>1</v>
      </c>
      <c r="M39" s="850">
        <v>176.32</v>
      </c>
    </row>
    <row r="40" spans="1:13" ht="14.45" customHeight="1" x14ac:dyDescent="0.2">
      <c r="A40" s="831" t="s">
        <v>2075</v>
      </c>
      <c r="B40" s="832" t="s">
        <v>2536</v>
      </c>
      <c r="C40" s="832" t="s">
        <v>2119</v>
      </c>
      <c r="D40" s="832" t="s">
        <v>2117</v>
      </c>
      <c r="E40" s="832" t="s">
        <v>2120</v>
      </c>
      <c r="F40" s="849">
        <v>1</v>
      </c>
      <c r="G40" s="849">
        <v>88.16</v>
      </c>
      <c r="H40" s="837">
        <v>1</v>
      </c>
      <c r="I40" s="849"/>
      <c r="J40" s="849"/>
      <c r="K40" s="837">
        <v>0</v>
      </c>
      <c r="L40" s="849">
        <v>1</v>
      </c>
      <c r="M40" s="850">
        <v>88.16</v>
      </c>
    </row>
    <row r="41" spans="1:13" ht="14.45" customHeight="1" x14ac:dyDescent="0.2">
      <c r="A41" s="831" t="s">
        <v>2076</v>
      </c>
      <c r="B41" s="832" t="s">
        <v>1665</v>
      </c>
      <c r="C41" s="832" t="s">
        <v>2260</v>
      </c>
      <c r="D41" s="832" t="s">
        <v>2261</v>
      </c>
      <c r="E41" s="832" t="s">
        <v>2262</v>
      </c>
      <c r="F41" s="849"/>
      <c r="G41" s="849"/>
      <c r="H41" s="837">
        <v>0</v>
      </c>
      <c r="I41" s="849">
        <v>2</v>
      </c>
      <c r="J41" s="849">
        <v>1472.66</v>
      </c>
      <c r="K41" s="837">
        <v>1</v>
      </c>
      <c r="L41" s="849">
        <v>2</v>
      </c>
      <c r="M41" s="850">
        <v>1472.66</v>
      </c>
    </row>
    <row r="42" spans="1:13" ht="14.45" customHeight="1" x14ac:dyDescent="0.2">
      <c r="A42" s="831" t="s">
        <v>2076</v>
      </c>
      <c r="B42" s="832" t="s">
        <v>1795</v>
      </c>
      <c r="C42" s="832" t="s">
        <v>2264</v>
      </c>
      <c r="D42" s="832" t="s">
        <v>1017</v>
      </c>
      <c r="E42" s="832" t="s">
        <v>2265</v>
      </c>
      <c r="F42" s="849"/>
      <c r="G42" s="849"/>
      <c r="H42" s="837"/>
      <c r="I42" s="849">
        <v>1</v>
      </c>
      <c r="J42" s="849">
        <v>0</v>
      </c>
      <c r="K42" s="837"/>
      <c r="L42" s="849">
        <v>1</v>
      </c>
      <c r="M42" s="850">
        <v>0</v>
      </c>
    </row>
    <row r="43" spans="1:13" ht="14.45" customHeight="1" x14ac:dyDescent="0.2">
      <c r="A43" s="831" t="s">
        <v>2076</v>
      </c>
      <c r="B43" s="832" t="s">
        <v>2537</v>
      </c>
      <c r="C43" s="832" t="s">
        <v>2267</v>
      </c>
      <c r="D43" s="832" t="s">
        <v>2268</v>
      </c>
      <c r="E43" s="832" t="s">
        <v>2269</v>
      </c>
      <c r="F43" s="849">
        <v>1</v>
      </c>
      <c r="G43" s="849">
        <v>79.099999999999994</v>
      </c>
      <c r="H43" s="837">
        <v>1</v>
      </c>
      <c r="I43" s="849"/>
      <c r="J43" s="849"/>
      <c r="K43" s="837">
        <v>0</v>
      </c>
      <c r="L43" s="849">
        <v>1</v>
      </c>
      <c r="M43" s="850">
        <v>79.099999999999994</v>
      </c>
    </row>
    <row r="44" spans="1:13" ht="14.45" customHeight="1" x14ac:dyDescent="0.2">
      <c r="A44" s="831" t="s">
        <v>2076</v>
      </c>
      <c r="B44" s="832" t="s">
        <v>1894</v>
      </c>
      <c r="C44" s="832" t="s">
        <v>1895</v>
      </c>
      <c r="D44" s="832" t="s">
        <v>1896</v>
      </c>
      <c r="E44" s="832" t="s">
        <v>1897</v>
      </c>
      <c r="F44" s="849"/>
      <c r="G44" s="849"/>
      <c r="H44" s="837">
        <v>0</v>
      </c>
      <c r="I44" s="849">
        <v>15</v>
      </c>
      <c r="J44" s="849">
        <v>1844.3999999999999</v>
      </c>
      <c r="K44" s="837">
        <v>1</v>
      </c>
      <c r="L44" s="849">
        <v>15</v>
      </c>
      <c r="M44" s="850">
        <v>1844.3999999999999</v>
      </c>
    </row>
    <row r="45" spans="1:13" ht="14.45" customHeight="1" x14ac:dyDescent="0.2">
      <c r="A45" s="831" t="s">
        <v>2076</v>
      </c>
      <c r="B45" s="832" t="s">
        <v>2034</v>
      </c>
      <c r="C45" s="832" t="s">
        <v>2035</v>
      </c>
      <c r="D45" s="832" t="s">
        <v>2036</v>
      </c>
      <c r="E45" s="832" t="s">
        <v>2037</v>
      </c>
      <c r="F45" s="849"/>
      <c r="G45" s="849"/>
      <c r="H45" s="837">
        <v>0</v>
      </c>
      <c r="I45" s="849">
        <v>3</v>
      </c>
      <c r="J45" s="849">
        <v>423.75</v>
      </c>
      <c r="K45" s="837">
        <v>1</v>
      </c>
      <c r="L45" s="849">
        <v>3</v>
      </c>
      <c r="M45" s="850">
        <v>423.75</v>
      </c>
    </row>
    <row r="46" spans="1:13" ht="14.45" customHeight="1" x14ac:dyDescent="0.2">
      <c r="A46" s="831" t="s">
        <v>2077</v>
      </c>
      <c r="B46" s="832" t="s">
        <v>1657</v>
      </c>
      <c r="C46" s="832" t="s">
        <v>2382</v>
      </c>
      <c r="D46" s="832" t="s">
        <v>983</v>
      </c>
      <c r="E46" s="832" t="s">
        <v>2383</v>
      </c>
      <c r="F46" s="849"/>
      <c r="G46" s="849"/>
      <c r="H46" s="837">
        <v>0</v>
      </c>
      <c r="I46" s="849">
        <v>1</v>
      </c>
      <c r="J46" s="849">
        <v>16.12</v>
      </c>
      <c r="K46" s="837">
        <v>1</v>
      </c>
      <c r="L46" s="849">
        <v>1</v>
      </c>
      <c r="M46" s="850">
        <v>16.12</v>
      </c>
    </row>
    <row r="47" spans="1:13" ht="14.45" customHeight="1" x14ac:dyDescent="0.2">
      <c r="A47" s="831" t="s">
        <v>2077</v>
      </c>
      <c r="B47" s="832" t="s">
        <v>1665</v>
      </c>
      <c r="C47" s="832" t="s">
        <v>2377</v>
      </c>
      <c r="D47" s="832" t="s">
        <v>729</v>
      </c>
      <c r="E47" s="832" t="s">
        <v>2378</v>
      </c>
      <c r="F47" s="849"/>
      <c r="G47" s="849"/>
      <c r="H47" s="837">
        <v>0</v>
      </c>
      <c r="I47" s="849">
        <v>1</v>
      </c>
      <c r="J47" s="849">
        <v>2309.36</v>
      </c>
      <c r="K47" s="837">
        <v>1</v>
      </c>
      <c r="L47" s="849">
        <v>1</v>
      </c>
      <c r="M47" s="850">
        <v>2309.36</v>
      </c>
    </row>
    <row r="48" spans="1:13" ht="14.45" customHeight="1" x14ac:dyDescent="0.2">
      <c r="A48" s="831" t="s">
        <v>2077</v>
      </c>
      <c r="B48" s="832" t="s">
        <v>1665</v>
      </c>
      <c r="C48" s="832" t="s">
        <v>2260</v>
      </c>
      <c r="D48" s="832" t="s">
        <v>2261</v>
      </c>
      <c r="E48" s="832" t="s">
        <v>2262</v>
      </c>
      <c r="F48" s="849"/>
      <c r="G48" s="849"/>
      <c r="H48" s="837">
        <v>0</v>
      </c>
      <c r="I48" s="849">
        <v>2</v>
      </c>
      <c r="J48" s="849">
        <v>1472.66</v>
      </c>
      <c r="K48" s="837">
        <v>1</v>
      </c>
      <c r="L48" s="849">
        <v>2</v>
      </c>
      <c r="M48" s="850">
        <v>1472.66</v>
      </c>
    </row>
    <row r="49" spans="1:13" ht="14.45" customHeight="1" x14ac:dyDescent="0.2">
      <c r="A49" s="831" t="s">
        <v>2077</v>
      </c>
      <c r="B49" s="832" t="s">
        <v>1665</v>
      </c>
      <c r="C49" s="832" t="s">
        <v>2520</v>
      </c>
      <c r="D49" s="832" t="s">
        <v>2261</v>
      </c>
      <c r="E49" s="832" t="s">
        <v>2521</v>
      </c>
      <c r="F49" s="849"/>
      <c r="G49" s="849"/>
      <c r="H49" s="837">
        <v>0</v>
      </c>
      <c r="I49" s="849">
        <v>1</v>
      </c>
      <c r="J49" s="849">
        <v>490.89</v>
      </c>
      <c r="K49" s="837">
        <v>1</v>
      </c>
      <c r="L49" s="849">
        <v>1</v>
      </c>
      <c r="M49" s="850">
        <v>490.89</v>
      </c>
    </row>
    <row r="50" spans="1:13" ht="14.45" customHeight="1" x14ac:dyDescent="0.2">
      <c r="A50" s="831" t="s">
        <v>2077</v>
      </c>
      <c r="B50" s="832" t="s">
        <v>1747</v>
      </c>
      <c r="C50" s="832" t="s">
        <v>1750</v>
      </c>
      <c r="D50" s="832" t="s">
        <v>816</v>
      </c>
      <c r="E50" s="832" t="s">
        <v>818</v>
      </c>
      <c r="F50" s="849"/>
      <c r="G50" s="849"/>
      <c r="H50" s="837"/>
      <c r="I50" s="849">
        <v>9</v>
      </c>
      <c r="J50" s="849">
        <v>0</v>
      </c>
      <c r="K50" s="837"/>
      <c r="L50" s="849">
        <v>9</v>
      </c>
      <c r="M50" s="850">
        <v>0</v>
      </c>
    </row>
    <row r="51" spans="1:13" ht="14.45" customHeight="1" x14ac:dyDescent="0.2">
      <c r="A51" s="831" t="s">
        <v>2077</v>
      </c>
      <c r="B51" s="832" t="s">
        <v>2538</v>
      </c>
      <c r="C51" s="832" t="s">
        <v>2391</v>
      </c>
      <c r="D51" s="832" t="s">
        <v>2392</v>
      </c>
      <c r="E51" s="832" t="s">
        <v>2287</v>
      </c>
      <c r="F51" s="849"/>
      <c r="G51" s="849"/>
      <c r="H51" s="837">
        <v>0</v>
      </c>
      <c r="I51" s="849">
        <v>3</v>
      </c>
      <c r="J51" s="849">
        <v>120.78</v>
      </c>
      <c r="K51" s="837">
        <v>1</v>
      </c>
      <c r="L51" s="849">
        <v>3</v>
      </c>
      <c r="M51" s="850">
        <v>120.78</v>
      </c>
    </row>
    <row r="52" spans="1:13" ht="14.45" customHeight="1" x14ac:dyDescent="0.2">
      <c r="A52" s="831" t="s">
        <v>2078</v>
      </c>
      <c r="B52" s="832" t="s">
        <v>1657</v>
      </c>
      <c r="C52" s="832" t="s">
        <v>2499</v>
      </c>
      <c r="D52" s="832" t="s">
        <v>2500</v>
      </c>
      <c r="E52" s="832" t="s">
        <v>2501</v>
      </c>
      <c r="F52" s="849">
        <v>1</v>
      </c>
      <c r="G52" s="849">
        <v>16.12</v>
      </c>
      <c r="H52" s="837">
        <v>1</v>
      </c>
      <c r="I52" s="849"/>
      <c r="J52" s="849"/>
      <c r="K52" s="837">
        <v>0</v>
      </c>
      <c r="L52" s="849">
        <v>1</v>
      </c>
      <c r="M52" s="850">
        <v>16.12</v>
      </c>
    </row>
    <row r="53" spans="1:13" ht="14.45" customHeight="1" x14ac:dyDescent="0.2">
      <c r="A53" s="831" t="s">
        <v>2078</v>
      </c>
      <c r="B53" s="832" t="s">
        <v>1657</v>
      </c>
      <c r="C53" s="832" t="s">
        <v>2502</v>
      </c>
      <c r="D53" s="832" t="s">
        <v>2503</v>
      </c>
      <c r="E53" s="832" t="s">
        <v>1659</v>
      </c>
      <c r="F53" s="849">
        <v>1</v>
      </c>
      <c r="G53" s="849">
        <v>81.94</v>
      </c>
      <c r="H53" s="837">
        <v>1</v>
      </c>
      <c r="I53" s="849"/>
      <c r="J53" s="849"/>
      <c r="K53" s="837">
        <v>0</v>
      </c>
      <c r="L53" s="849">
        <v>1</v>
      </c>
      <c r="M53" s="850">
        <v>81.94</v>
      </c>
    </row>
    <row r="54" spans="1:13" ht="14.45" customHeight="1" x14ac:dyDescent="0.2">
      <c r="A54" s="831" t="s">
        <v>2078</v>
      </c>
      <c r="B54" s="832" t="s">
        <v>1708</v>
      </c>
      <c r="C54" s="832" t="s">
        <v>1709</v>
      </c>
      <c r="D54" s="832" t="s">
        <v>1160</v>
      </c>
      <c r="E54" s="832" t="s">
        <v>1710</v>
      </c>
      <c r="F54" s="849"/>
      <c r="G54" s="849"/>
      <c r="H54" s="837">
        <v>0</v>
      </c>
      <c r="I54" s="849">
        <v>2</v>
      </c>
      <c r="J54" s="849">
        <v>308.72000000000003</v>
      </c>
      <c r="K54" s="837">
        <v>1</v>
      </c>
      <c r="L54" s="849">
        <v>2</v>
      </c>
      <c r="M54" s="850">
        <v>308.72000000000003</v>
      </c>
    </row>
    <row r="55" spans="1:13" ht="14.45" customHeight="1" x14ac:dyDescent="0.2">
      <c r="A55" s="831" t="s">
        <v>2078</v>
      </c>
      <c r="B55" s="832" t="s">
        <v>1708</v>
      </c>
      <c r="C55" s="832" t="s">
        <v>1711</v>
      </c>
      <c r="D55" s="832" t="s">
        <v>1712</v>
      </c>
      <c r="E55" s="832" t="s">
        <v>1713</v>
      </c>
      <c r="F55" s="849"/>
      <c r="G55" s="849"/>
      <c r="H55" s="837">
        <v>0</v>
      </c>
      <c r="I55" s="849">
        <v>1</v>
      </c>
      <c r="J55" s="849">
        <v>149.52000000000001</v>
      </c>
      <c r="K55" s="837">
        <v>1</v>
      </c>
      <c r="L55" s="849">
        <v>1</v>
      </c>
      <c r="M55" s="850">
        <v>149.52000000000001</v>
      </c>
    </row>
    <row r="56" spans="1:13" ht="14.45" customHeight="1" x14ac:dyDescent="0.2">
      <c r="A56" s="831" t="s">
        <v>2078</v>
      </c>
      <c r="B56" s="832" t="s">
        <v>2534</v>
      </c>
      <c r="C56" s="832" t="s">
        <v>2399</v>
      </c>
      <c r="D56" s="832" t="s">
        <v>2299</v>
      </c>
      <c r="E56" s="832" t="s">
        <v>2297</v>
      </c>
      <c r="F56" s="849"/>
      <c r="G56" s="849"/>
      <c r="H56" s="837">
        <v>0</v>
      </c>
      <c r="I56" s="849">
        <v>3</v>
      </c>
      <c r="J56" s="849">
        <v>359.1</v>
      </c>
      <c r="K56" s="837">
        <v>1</v>
      </c>
      <c r="L56" s="849">
        <v>3</v>
      </c>
      <c r="M56" s="850">
        <v>359.1</v>
      </c>
    </row>
    <row r="57" spans="1:13" ht="14.45" customHeight="1" x14ac:dyDescent="0.2">
      <c r="A57" s="831" t="s">
        <v>2078</v>
      </c>
      <c r="B57" s="832" t="s">
        <v>1747</v>
      </c>
      <c r="C57" s="832" t="s">
        <v>1750</v>
      </c>
      <c r="D57" s="832" t="s">
        <v>816</v>
      </c>
      <c r="E57" s="832" t="s">
        <v>818</v>
      </c>
      <c r="F57" s="849"/>
      <c r="G57" s="849"/>
      <c r="H57" s="837"/>
      <c r="I57" s="849">
        <v>2</v>
      </c>
      <c r="J57" s="849">
        <v>0</v>
      </c>
      <c r="K57" s="837"/>
      <c r="L57" s="849">
        <v>2</v>
      </c>
      <c r="M57" s="850">
        <v>0</v>
      </c>
    </row>
    <row r="58" spans="1:13" ht="14.45" customHeight="1" x14ac:dyDescent="0.2">
      <c r="A58" s="831" t="s">
        <v>2078</v>
      </c>
      <c r="B58" s="832" t="s">
        <v>2539</v>
      </c>
      <c r="C58" s="832" t="s">
        <v>2491</v>
      </c>
      <c r="D58" s="832" t="s">
        <v>2492</v>
      </c>
      <c r="E58" s="832" t="s">
        <v>2493</v>
      </c>
      <c r="F58" s="849"/>
      <c r="G58" s="849"/>
      <c r="H58" s="837">
        <v>0</v>
      </c>
      <c r="I58" s="849">
        <v>1</v>
      </c>
      <c r="J58" s="849">
        <v>221.44</v>
      </c>
      <c r="K58" s="837">
        <v>1</v>
      </c>
      <c r="L58" s="849">
        <v>1</v>
      </c>
      <c r="M58" s="850">
        <v>221.44</v>
      </c>
    </row>
    <row r="59" spans="1:13" ht="14.45" customHeight="1" x14ac:dyDescent="0.2">
      <c r="A59" s="831" t="s">
        <v>2078</v>
      </c>
      <c r="B59" s="832" t="s">
        <v>2539</v>
      </c>
      <c r="C59" s="832" t="s">
        <v>2494</v>
      </c>
      <c r="D59" s="832" t="s">
        <v>2492</v>
      </c>
      <c r="E59" s="832" t="s">
        <v>2495</v>
      </c>
      <c r="F59" s="849"/>
      <c r="G59" s="849"/>
      <c r="H59" s="837">
        <v>0</v>
      </c>
      <c r="I59" s="849">
        <v>1</v>
      </c>
      <c r="J59" s="849">
        <v>110.73</v>
      </c>
      <c r="K59" s="837">
        <v>1</v>
      </c>
      <c r="L59" s="849">
        <v>1</v>
      </c>
      <c r="M59" s="850">
        <v>110.73</v>
      </c>
    </row>
    <row r="60" spans="1:13" ht="14.45" customHeight="1" thickBot="1" x14ac:dyDescent="0.25">
      <c r="A60" s="839" t="s">
        <v>2078</v>
      </c>
      <c r="B60" s="840" t="s">
        <v>1743</v>
      </c>
      <c r="C60" s="840" t="s">
        <v>1744</v>
      </c>
      <c r="D60" s="840" t="s">
        <v>1745</v>
      </c>
      <c r="E60" s="840" t="s">
        <v>1746</v>
      </c>
      <c r="F60" s="851">
        <v>1</v>
      </c>
      <c r="G60" s="851">
        <v>50.32</v>
      </c>
      <c r="H60" s="845">
        <v>1</v>
      </c>
      <c r="I60" s="851"/>
      <c r="J60" s="851"/>
      <c r="K60" s="845">
        <v>0</v>
      </c>
      <c r="L60" s="851">
        <v>1</v>
      </c>
      <c r="M60" s="852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ED95D38-76F1-4EE4-AD5E-44DD1B77DB2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5" customHeight="1" x14ac:dyDescent="0.2">
      <c r="A6" s="729" t="s">
        <v>578</v>
      </c>
      <c r="B6" s="730" t="s">
        <v>2541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580</v>
      </c>
      <c r="J6" s="733" t="s">
        <v>1</v>
      </c>
    </row>
    <row r="7" spans="1:10" ht="14.45" customHeight="1" x14ac:dyDescent="0.2">
      <c r="A7" s="729" t="s">
        <v>578</v>
      </c>
      <c r="B7" s="730" t="s">
        <v>2542</v>
      </c>
      <c r="C7" s="731">
        <v>13030.467770000012</v>
      </c>
      <c r="D7" s="731">
        <v>15007.75570999999</v>
      </c>
      <c r="E7" s="731"/>
      <c r="F7" s="731">
        <v>16327.614020000008</v>
      </c>
      <c r="G7" s="731">
        <v>16867.009999999998</v>
      </c>
      <c r="H7" s="731">
        <v>-539.39597999999023</v>
      </c>
      <c r="I7" s="732">
        <v>0.96802065214878097</v>
      </c>
      <c r="J7" s="733" t="s">
        <v>1</v>
      </c>
    </row>
    <row r="8" spans="1:10" ht="14.45" customHeight="1" x14ac:dyDescent="0.2">
      <c r="A8" s="729" t="s">
        <v>578</v>
      </c>
      <c r="B8" s="730" t="s">
        <v>2543</v>
      </c>
      <c r="C8" s="731">
        <v>7804.2746199999983</v>
      </c>
      <c r="D8" s="731">
        <v>7276.3589599999987</v>
      </c>
      <c r="E8" s="731"/>
      <c r="F8" s="731">
        <v>6375.7968899999996</v>
      </c>
      <c r="G8" s="731">
        <v>7333.3334999999997</v>
      </c>
      <c r="H8" s="731">
        <v>-957.53661000000011</v>
      </c>
      <c r="I8" s="732">
        <v>0.869426828876663</v>
      </c>
      <c r="J8" s="733" t="s">
        <v>1</v>
      </c>
    </row>
    <row r="9" spans="1:10" ht="14.45" customHeight="1" x14ac:dyDescent="0.2">
      <c r="A9" s="729" t="s">
        <v>578</v>
      </c>
      <c r="B9" s="730" t="s">
        <v>2544</v>
      </c>
      <c r="C9" s="731">
        <v>18282.326609999996</v>
      </c>
      <c r="D9" s="731">
        <v>23070.099409999999</v>
      </c>
      <c r="E9" s="731"/>
      <c r="F9" s="731">
        <v>24804.766929999998</v>
      </c>
      <c r="G9" s="731">
        <v>22916.668000000001</v>
      </c>
      <c r="H9" s="731">
        <v>1888.0989299999965</v>
      </c>
      <c r="I9" s="732">
        <v>1.0823897666973226</v>
      </c>
      <c r="J9" s="733" t="s">
        <v>1</v>
      </c>
    </row>
    <row r="10" spans="1:10" ht="14.45" customHeight="1" x14ac:dyDescent="0.2">
      <c r="A10" s="729" t="s">
        <v>578</v>
      </c>
      <c r="B10" s="730" t="s">
        <v>2545</v>
      </c>
      <c r="C10" s="731">
        <v>2117.1184399999988</v>
      </c>
      <c r="D10" s="731">
        <v>3982.1491699999979</v>
      </c>
      <c r="E10" s="731"/>
      <c r="F10" s="731">
        <v>3039.6844399999968</v>
      </c>
      <c r="G10" s="731">
        <v>3492.5</v>
      </c>
      <c r="H10" s="731">
        <v>-452.81556000000319</v>
      </c>
      <c r="I10" s="732">
        <v>0.87034629634931904</v>
      </c>
      <c r="J10" s="733" t="s">
        <v>1</v>
      </c>
    </row>
    <row r="11" spans="1:10" ht="14.45" customHeight="1" x14ac:dyDescent="0.2">
      <c r="A11" s="729" t="s">
        <v>578</v>
      </c>
      <c r="B11" s="730" t="s">
        <v>2546</v>
      </c>
      <c r="C11" s="731">
        <v>9.3305000000000007</v>
      </c>
      <c r="D11" s="731">
        <v>8.8084599999999984</v>
      </c>
      <c r="E11" s="731"/>
      <c r="F11" s="731">
        <v>5.8872299999999997</v>
      </c>
      <c r="G11" s="731">
        <v>9.1666660156249993</v>
      </c>
      <c r="H11" s="731">
        <v>-3.2794360156249995</v>
      </c>
      <c r="I11" s="732">
        <v>0.64224331834114479</v>
      </c>
      <c r="J11" s="733" t="s">
        <v>1</v>
      </c>
    </row>
    <row r="12" spans="1:10" ht="14.45" customHeight="1" x14ac:dyDescent="0.2">
      <c r="A12" s="729" t="s">
        <v>578</v>
      </c>
      <c r="B12" s="730" t="s">
        <v>2547</v>
      </c>
      <c r="C12" s="731">
        <v>0</v>
      </c>
      <c r="D12" s="731">
        <v>0.47139999999999999</v>
      </c>
      <c r="E12" s="731"/>
      <c r="F12" s="731">
        <v>0.15640000000000001</v>
      </c>
      <c r="G12" s="731">
        <v>0.91666668701171872</v>
      </c>
      <c r="H12" s="731">
        <v>-0.76026668701171873</v>
      </c>
      <c r="I12" s="732">
        <v>0.17061817803137924</v>
      </c>
      <c r="J12" s="733" t="s">
        <v>1</v>
      </c>
    </row>
    <row r="13" spans="1:10" ht="14.45" customHeight="1" x14ac:dyDescent="0.2">
      <c r="A13" s="729" t="s">
        <v>578</v>
      </c>
      <c r="B13" s="730" t="s">
        <v>2548</v>
      </c>
      <c r="C13" s="731">
        <v>1298.7750399999995</v>
      </c>
      <c r="D13" s="731">
        <v>1595.0496599999999</v>
      </c>
      <c r="E13" s="731"/>
      <c r="F13" s="731">
        <v>1551.1494499999994</v>
      </c>
      <c r="G13" s="731">
        <v>1478.0012539062502</v>
      </c>
      <c r="H13" s="731">
        <v>73.14819609374922</v>
      </c>
      <c r="I13" s="732">
        <v>1.0494912950177977</v>
      </c>
      <c r="J13" s="733" t="s">
        <v>1</v>
      </c>
    </row>
    <row r="14" spans="1:10" ht="14.45" customHeight="1" x14ac:dyDescent="0.2">
      <c r="A14" s="729" t="s">
        <v>578</v>
      </c>
      <c r="B14" s="730" t="s">
        <v>2549</v>
      </c>
      <c r="C14" s="731">
        <v>3666.7687699999992</v>
      </c>
      <c r="D14" s="731">
        <v>4341.2263300000013</v>
      </c>
      <c r="E14" s="731"/>
      <c r="F14" s="731">
        <v>5232.2767299999996</v>
      </c>
      <c r="G14" s="731">
        <v>4315.4436184082033</v>
      </c>
      <c r="H14" s="731">
        <v>916.8331115917963</v>
      </c>
      <c r="I14" s="732">
        <v>1.2124539659563389</v>
      </c>
      <c r="J14" s="733" t="s">
        <v>1</v>
      </c>
    </row>
    <row r="15" spans="1:10" ht="14.45" customHeight="1" x14ac:dyDescent="0.2">
      <c r="A15" s="729" t="s">
        <v>578</v>
      </c>
      <c r="B15" s="730" t="s">
        <v>2550</v>
      </c>
      <c r="C15" s="731">
        <v>82.751909999999995</v>
      </c>
      <c r="D15" s="731">
        <v>73.000490000000013</v>
      </c>
      <c r="E15" s="731"/>
      <c r="F15" s="731">
        <v>138.55196000000001</v>
      </c>
      <c r="G15" s="731">
        <v>83.416670898437502</v>
      </c>
      <c r="H15" s="731">
        <v>55.135289101562506</v>
      </c>
      <c r="I15" s="732">
        <v>1.6609624731810684</v>
      </c>
      <c r="J15" s="733" t="s">
        <v>1</v>
      </c>
    </row>
    <row r="16" spans="1:10" ht="14.45" customHeight="1" x14ac:dyDescent="0.2">
      <c r="A16" s="729" t="s">
        <v>578</v>
      </c>
      <c r="B16" s="730" t="s">
        <v>2551</v>
      </c>
      <c r="C16" s="731">
        <v>738.34839000000011</v>
      </c>
      <c r="D16" s="731">
        <v>735.33036000000016</v>
      </c>
      <c r="E16" s="731"/>
      <c r="F16" s="731">
        <v>756.63585000000012</v>
      </c>
      <c r="G16" s="731">
        <v>705.83337500000005</v>
      </c>
      <c r="H16" s="731">
        <v>50.802475000000072</v>
      </c>
      <c r="I16" s="732">
        <v>1.0719751669436148</v>
      </c>
      <c r="J16" s="733" t="s">
        <v>1</v>
      </c>
    </row>
    <row r="17" spans="1:10" ht="14.45" customHeight="1" x14ac:dyDescent="0.2">
      <c r="A17" s="729" t="s">
        <v>578</v>
      </c>
      <c r="B17" s="730" t="s">
        <v>2552</v>
      </c>
      <c r="C17" s="731">
        <v>76.454959999999986</v>
      </c>
      <c r="D17" s="731">
        <v>113.64964000000001</v>
      </c>
      <c r="E17" s="731"/>
      <c r="F17" s="731">
        <v>74.416660000000007</v>
      </c>
      <c r="G17" s="731">
        <v>110.00000012207032</v>
      </c>
      <c r="H17" s="731">
        <v>-35.583340122070311</v>
      </c>
      <c r="I17" s="732">
        <v>0.67651509015834177</v>
      </c>
      <c r="J17" s="733" t="s">
        <v>1</v>
      </c>
    </row>
    <row r="18" spans="1:10" ht="14.45" customHeight="1" x14ac:dyDescent="0.2">
      <c r="A18" s="729" t="s">
        <v>578</v>
      </c>
      <c r="B18" s="730" t="s">
        <v>2553</v>
      </c>
      <c r="C18" s="731">
        <v>363.41208</v>
      </c>
      <c r="D18" s="731">
        <v>429.41039000000001</v>
      </c>
      <c r="E18" s="731"/>
      <c r="F18" s="731">
        <v>316.52520000000004</v>
      </c>
      <c r="G18" s="731">
        <v>439.999978515625</v>
      </c>
      <c r="H18" s="731">
        <v>-123.47477851562496</v>
      </c>
      <c r="I18" s="732">
        <v>0.71937548967121101</v>
      </c>
      <c r="J18" s="733" t="s">
        <v>1</v>
      </c>
    </row>
    <row r="19" spans="1:10" ht="14.45" customHeight="1" x14ac:dyDescent="0.2">
      <c r="A19" s="729" t="s">
        <v>578</v>
      </c>
      <c r="B19" s="730" t="s">
        <v>2554</v>
      </c>
      <c r="C19" s="731">
        <v>265.70391000000001</v>
      </c>
      <c r="D19" s="731">
        <v>112.37034</v>
      </c>
      <c r="E19" s="731"/>
      <c r="F19" s="731">
        <v>281.27976000000001</v>
      </c>
      <c r="G19" s="731">
        <v>137.5</v>
      </c>
      <c r="H19" s="731">
        <v>143.77976000000001</v>
      </c>
      <c r="I19" s="732">
        <v>2.0456709818181817</v>
      </c>
      <c r="J19" s="733" t="s">
        <v>1</v>
      </c>
    </row>
    <row r="20" spans="1:10" ht="14.45" customHeight="1" x14ac:dyDescent="0.2">
      <c r="A20" s="729" t="s">
        <v>578</v>
      </c>
      <c r="B20" s="730" t="s">
        <v>2555</v>
      </c>
      <c r="C20" s="731">
        <v>2060.3917999999994</v>
      </c>
      <c r="D20" s="731">
        <v>561.83070000000009</v>
      </c>
      <c r="E20" s="731"/>
      <c r="F20" s="731">
        <v>595.05031999999994</v>
      </c>
      <c r="G20" s="731">
        <v>687.50003125000001</v>
      </c>
      <c r="H20" s="731">
        <v>-92.449711250000064</v>
      </c>
      <c r="I20" s="732">
        <v>0.86552769883964997</v>
      </c>
      <c r="J20" s="733" t="s">
        <v>1</v>
      </c>
    </row>
    <row r="21" spans="1:10" ht="14.45" customHeight="1" x14ac:dyDescent="0.2">
      <c r="A21" s="729" t="s">
        <v>578</v>
      </c>
      <c r="B21" s="730" t="s">
        <v>2556</v>
      </c>
      <c r="C21" s="731">
        <v>315.98451999999997</v>
      </c>
      <c r="D21" s="731">
        <v>262.64186999999993</v>
      </c>
      <c r="E21" s="731"/>
      <c r="F21" s="731">
        <v>284.60721000000007</v>
      </c>
      <c r="G21" s="731">
        <v>272.28756945800779</v>
      </c>
      <c r="H21" s="731">
        <v>12.319640541992271</v>
      </c>
      <c r="I21" s="732">
        <v>1.0452449612977732</v>
      </c>
      <c r="J21" s="733" t="s">
        <v>1</v>
      </c>
    </row>
    <row r="22" spans="1:10" ht="14.45" customHeight="1" x14ac:dyDescent="0.2">
      <c r="A22" s="729" t="s">
        <v>578</v>
      </c>
      <c r="B22" s="730" t="s">
        <v>2557</v>
      </c>
      <c r="C22" s="731">
        <v>14.51008</v>
      </c>
      <c r="D22" s="731">
        <v>6.1452</v>
      </c>
      <c r="E22" s="731"/>
      <c r="F22" s="731">
        <v>311.08802000000003</v>
      </c>
      <c r="G22" s="731">
        <v>0</v>
      </c>
      <c r="H22" s="731">
        <v>311.08802000000003</v>
      </c>
      <c r="I22" s="732" t="s">
        <v>580</v>
      </c>
      <c r="J22" s="733" t="s">
        <v>1</v>
      </c>
    </row>
    <row r="23" spans="1:10" ht="14.45" customHeight="1" x14ac:dyDescent="0.2">
      <c r="A23" s="729" t="s">
        <v>578</v>
      </c>
      <c r="B23" s="730" t="s">
        <v>2558</v>
      </c>
      <c r="C23" s="731">
        <v>0</v>
      </c>
      <c r="D23" s="731">
        <v>12.349</v>
      </c>
      <c r="E23" s="731"/>
      <c r="F23" s="731">
        <v>0</v>
      </c>
      <c r="G23" s="731">
        <v>0</v>
      </c>
      <c r="H23" s="731">
        <v>0</v>
      </c>
      <c r="I23" s="732" t="s">
        <v>580</v>
      </c>
      <c r="J23" s="733" t="s">
        <v>1</v>
      </c>
    </row>
    <row r="24" spans="1:10" ht="14.45" customHeight="1" x14ac:dyDescent="0.2">
      <c r="A24" s="729" t="s">
        <v>578</v>
      </c>
      <c r="B24" s="730" t="s">
        <v>590</v>
      </c>
      <c r="C24" s="731">
        <v>50126.619399999996</v>
      </c>
      <c r="D24" s="731">
        <v>57588.647089999984</v>
      </c>
      <c r="E24" s="731"/>
      <c r="F24" s="731">
        <v>60095.487069999996</v>
      </c>
      <c r="G24" s="731">
        <v>58849.577330261229</v>
      </c>
      <c r="H24" s="731">
        <v>1245.9097397387668</v>
      </c>
      <c r="I24" s="732">
        <v>1.0211710907071903</v>
      </c>
      <c r="J24" s="733" t="s">
        <v>591</v>
      </c>
    </row>
    <row r="26" spans="1:10" ht="14.45" customHeight="1" x14ac:dyDescent="0.2">
      <c r="A26" s="729" t="s">
        <v>578</v>
      </c>
      <c r="B26" s="730" t="s">
        <v>579</v>
      </c>
      <c r="C26" s="731" t="s">
        <v>580</v>
      </c>
      <c r="D26" s="731" t="s">
        <v>580</v>
      </c>
      <c r="E26" s="731"/>
      <c r="F26" s="731" t="s">
        <v>580</v>
      </c>
      <c r="G26" s="731" t="s">
        <v>580</v>
      </c>
      <c r="H26" s="731" t="s">
        <v>580</v>
      </c>
      <c r="I26" s="732" t="s">
        <v>580</v>
      </c>
      <c r="J26" s="733" t="s">
        <v>73</v>
      </c>
    </row>
    <row r="27" spans="1:10" ht="14.45" customHeight="1" x14ac:dyDescent="0.2">
      <c r="A27" s="729" t="s">
        <v>592</v>
      </c>
      <c r="B27" s="730" t="s">
        <v>593</v>
      </c>
      <c r="C27" s="731" t="s">
        <v>580</v>
      </c>
      <c r="D27" s="731" t="s">
        <v>580</v>
      </c>
      <c r="E27" s="731"/>
      <c r="F27" s="731" t="s">
        <v>580</v>
      </c>
      <c r="G27" s="731" t="s">
        <v>580</v>
      </c>
      <c r="H27" s="731" t="s">
        <v>580</v>
      </c>
      <c r="I27" s="732" t="s">
        <v>580</v>
      </c>
      <c r="J27" s="733" t="s">
        <v>0</v>
      </c>
    </row>
    <row r="28" spans="1:10" ht="14.45" customHeight="1" x14ac:dyDescent="0.2">
      <c r="A28" s="729" t="s">
        <v>592</v>
      </c>
      <c r="B28" s="730" t="s">
        <v>2548</v>
      </c>
      <c r="C28" s="731">
        <v>27.333159999999992</v>
      </c>
      <c r="D28" s="731">
        <v>31.982609999999998</v>
      </c>
      <c r="E28" s="731"/>
      <c r="F28" s="731">
        <v>33.461780000000012</v>
      </c>
      <c r="G28" s="731">
        <v>36</v>
      </c>
      <c r="H28" s="731">
        <v>-2.5382199999999884</v>
      </c>
      <c r="I28" s="732">
        <v>0.92949388888888917</v>
      </c>
      <c r="J28" s="733" t="s">
        <v>1</v>
      </c>
    </row>
    <row r="29" spans="1:10" ht="14.45" customHeight="1" x14ac:dyDescent="0.2">
      <c r="A29" s="729" t="s">
        <v>592</v>
      </c>
      <c r="B29" s="730" t="s">
        <v>2549</v>
      </c>
      <c r="C29" s="731">
        <v>30.779240000000001</v>
      </c>
      <c r="D29" s="731">
        <v>46.989609999999992</v>
      </c>
      <c r="E29" s="731"/>
      <c r="F29" s="731">
        <v>66.854810000000001</v>
      </c>
      <c r="G29" s="731">
        <v>90</v>
      </c>
      <c r="H29" s="731">
        <v>-23.145189999999999</v>
      </c>
      <c r="I29" s="732">
        <v>0.7428312222222222</v>
      </c>
      <c r="J29" s="733" t="s">
        <v>1</v>
      </c>
    </row>
    <row r="30" spans="1:10" ht="14.45" customHeight="1" x14ac:dyDescent="0.2">
      <c r="A30" s="729" t="s">
        <v>592</v>
      </c>
      <c r="B30" s="730" t="s">
        <v>2550</v>
      </c>
      <c r="C30" s="731">
        <v>2.4504999999999999</v>
      </c>
      <c r="D30" s="731">
        <v>2.5405000000000002</v>
      </c>
      <c r="E30" s="731"/>
      <c r="F30" s="731">
        <v>8.6359999999999992</v>
      </c>
      <c r="G30" s="731">
        <v>14</v>
      </c>
      <c r="H30" s="731">
        <v>-5.3640000000000008</v>
      </c>
      <c r="I30" s="732">
        <v>0.61685714285714277</v>
      </c>
      <c r="J30" s="733" t="s">
        <v>1</v>
      </c>
    </row>
    <row r="31" spans="1:10" ht="14.45" customHeight="1" x14ac:dyDescent="0.2">
      <c r="A31" s="729" t="s">
        <v>592</v>
      </c>
      <c r="B31" s="730" t="s">
        <v>2552</v>
      </c>
      <c r="C31" s="731">
        <v>3.431</v>
      </c>
      <c r="D31" s="731">
        <v>3.8620000000000001</v>
      </c>
      <c r="E31" s="731"/>
      <c r="F31" s="731">
        <v>4.4630700000000001</v>
      </c>
      <c r="G31" s="731">
        <v>4</v>
      </c>
      <c r="H31" s="731">
        <v>0.46307000000000009</v>
      </c>
      <c r="I31" s="732">
        <v>1.1157675</v>
      </c>
      <c r="J31" s="733" t="s">
        <v>1</v>
      </c>
    </row>
    <row r="32" spans="1:10" ht="14.45" customHeight="1" x14ac:dyDescent="0.2">
      <c r="A32" s="729" t="s">
        <v>592</v>
      </c>
      <c r="B32" s="730" t="s">
        <v>2553</v>
      </c>
      <c r="C32" s="731">
        <v>14.26685</v>
      </c>
      <c r="D32" s="731">
        <v>13.775199999999998</v>
      </c>
      <c r="E32" s="731"/>
      <c r="F32" s="731">
        <v>13.708349999999999</v>
      </c>
      <c r="G32" s="731">
        <v>15</v>
      </c>
      <c r="H32" s="731">
        <v>-1.2916500000000006</v>
      </c>
      <c r="I32" s="732">
        <v>0.91388999999999998</v>
      </c>
      <c r="J32" s="733" t="s">
        <v>1</v>
      </c>
    </row>
    <row r="33" spans="1:10" ht="14.45" customHeight="1" x14ac:dyDescent="0.2">
      <c r="A33" s="729" t="s">
        <v>592</v>
      </c>
      <c r="B33" s="730" t="s">
        <v>2556</v>
      </c>
      <c r="C33" s="731">
        <v>4.5208300000000001</v>
      </c>
      <c r="D33" s="731">
        <v>3.8270300000000002</v>
      </c>
      <c r="E33" s="731"/>
      <c r="F33" s="731">
        <v>2.6120799999999993</v>
      </c>
      <c r="G33" s="731">
        <v>9</v>
      </c>
      <c r="H33" s="731">
        <v>-6.3879200000000012</v>
      </c>
      <c r="I33" s="732">
        <v>0.29023111111111105</v>
      </c>
      <c r="J33" s="733" t="s">
        <v>1</v>
      </c>
    </row>
    <row r="34" spans="1:10" ht="14.45" customHeight="1" x14ac:dyDescent="0.2">
      <c r="A34" s="729" t="s">
        <v>592</v>
      </c>
      <c r="B34" s="730" t="s">
        <v>594</v>
      </c>
      <c r="C34" s="731">
        <v>82.781579999999991</v>
      </c>
      <c r="D34" s="731">
        <v>102.97694999999997</v>
      </c>
      <c r="E34" s="731"/>
      <c r="F34" s="731">
        <v>129.73609000000002</v>
      </c>
      <c r="G34" s="731">
        <v>167</v>
      </c>
      <c r="H34" s="731">
        <v>-37.263909999999981</v>
      </c>
      <c r="I34" s="732">
        <v>0.77686281437125759</v>
      </c>
      <c r="J34" s="733" t="s">
        <v>595</v>
      </c>
    </row>
    <row r="35" spans="1:10" ht="14.45" customHeight="1" x14ac:dyDescent="0.2">
      <c r="A35" s="729" t="s">
        <v>580</v>
      </c>
      <c r="B35" s="730" t="s">
        <v>580</v>
      </c>
      <c r="C35" s="731" t="s">
        <v>580</v>
      </c>
      <c r="D35" s="731" t="s">
        <v>580</v>
      </c>
      <c r="E35" s="731"/>
      <c r="F35" s="731" t="s">
        <v>580</v>
      </c>
      <c r="G35" s="731" t="s">
        <v>580</v>
      </c>
      <c r="H35" s="731" t="s">
        <v>580</v>
      </c>
      <c r="I35" s="732" t="s">
        <v>580</v>
      </c>
      <c r="J35" s="733" t="s">
        <v>596</v>
      </c>
    </row>
    <row r="36" spans="1:10" ht="14.45" customHeight="1" x14ac:dyDescent="0.2">
      <c r="A36" s="729" t="s">
        <v>597</v>
      </c>
      <c r="B36" s="730" t="s">
        <v>598</v>
      </c>
      <c r="C36" s="731" t="s">
        <v>580</v>
      </c>
      <c r="D36" s="731" t="s">
        <v>580</v>
      </c>
      <c r="E36" s="731"/>
      <c r="F36" s="731" t="s">
        <v>580</v>
      </c>
      <c r="G36" s="731" t="s">
        <v>580</v>
      </c>
      <c r="H36" s="731" t="s">
        <v>580</v>
      </c>
      <c r="I36" s="732" t="s">
        <v>580</v>
      </c>
      <c r="J36" s="733" t="s">
        <v>0</v>
      </c>
    </row>
    <row r="37" spans="1:10" ht="14.45" customHeight="1" x14ac:dyDescent="0.2">
      <c r="A37" s="729" t="s">
        <v>597</v>
      </c>
      <c r="B37" s="730" t="s">
        <v>2546</v>
      </c>
      <c r="C37" s="731">
        <v>0.15246000000000001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580</v>
      </c>
      <c r="J37" s="733" t="s">
        <v>1</v>
      </c>
    </row>
    <row r="38" spans="1:10" ht="14.45" customHeight="1" x14ac:dyDescent="0.2">
      <c r="A38" s="729" t="s">
        <v>597</v>
      </c>
      <c r="B38" s="730" t="s">
        <v>2548</v>
      </c>
      <c r="C38" s="731">
        <v>38.358020000000003</v>
      </c>
      <c r="D38" s="731">
        <v>41.278839999999988</v>
      </c>
      <c r="E38" s="731"/>
      <c r="F38" s="731">
        <v>47.252869999999994</v>
      </c>
      <c r="G38" s="731">
        <v>43</v>
      </c>
      <c r="H38" s="731">
        <v>4.2528699999999944</v>
      </c>
      <c r="I38" s="732">
        <v>1.098903953488372</v>
      </c>
      <c r="J38" s="733" t="s">
        <v>1</v>
      </c>
    </row>
    <row r="39" spans="1:10" ht="14.45" customHeight="1" x14ac:dyDescent="0.2">
      <c r="A39" s="729" t="s">
        <v>597</v>
      </c>
      <c r="B39" s="730" t="s">
        <v>2549</v>
      </c>
      <c r="C39" s="731">
        <v>50.155380000000015</v>
      </c>
      <c r="D39" s="731">
        <v>65.555150000000026</v>
      </c>
      <c r="E39" s="731"/>
      <c r="F39" s="731">
        <v>106.41026000000002</v>
      </c>
      <c r="G39" s="731">
        <v>106</v>
      </c>
      <c r="H39" s="731">
        <v>0.41026000000002227</v>
      </c>
      <c r="I39" s="732">
        <v>1.0038703773584907</v>
      </c>
      <c r="J39" s="733" t="s">
        <v>1</v>
      </c>
    </row>
    <row r="40" spans="1:10" ht="14.45" customHeight="1" x14ac:dyDescent="0.2">
      <c r="A40" s="729" t="s">
        <v>597</v>
      </c>
      <c r="B40" s="730" t="s">
        <v>2550</v>
      </c>
      <c r="C40" s="731">
        <v>6.1531000000000002</v>
      </c>
      <c r="D40" s="731">
        <v>8.1319999999999997</v>
      </c>
      <c r="E40" s="731"/>
      <c r="F40" s="731">
        <v>15.243</v>
      </c>
      <c r="G40" s="731">
        <v>18</v>
      </c>
      <c r="H40" s="731">
        <v>-2.7569999999999997</v>
      </c>
      <c r="I40" s="732">
        <v>0.84683333333333333</v>
      </c>
      <c r="J40" s="733" t="s">
        <v>1</v>
      </c>
    </row>
    <row r="41" spans="1:10" ht="14.45" customHeight="1" x14ac:dyDescent="0.2">
      <c r="A41" s="729" t="s">
        <v>597</v>
      </c>
      <c r="B41" s="730" t="s">
        <v>2552</v>
      </c>
      <c r="C41" s="731">
        <v>2.8180000000000001</v>
      </c>
      <c r="D41" s="731">
        <v>4.1457499999999996</v>
      </c>
      <c r="E41" s="731"/>
      <c r="F41" s="731">
        <v>4.8367500000000003</v>
      </c>
      <c r="G41" s="731">
        <v>4</v>
      </c>
      <c r="H41" s="731">
        <v>0.83675000000000033</v>
      </c>
      <c r="I41" s="732">
        <v>1.2091875000000001</v>
      </c>
      <c r="J41" s="733" t="s">
        <v>1</v>
      </c>
    </row>
    <row r="42" spans="1:10" ht="14.45" customHeight="1" x14ac:dyDescent="0.2">
      <c r="A42" s="729" t="s">
        <v>597</v>
      </c>
      <c r="B42" s="730" t="s">
        <v>2553</v>
      </c>
      <c r="C42" s="731">
        <v>15.693850000000001</v>
      </c>
      <c r="D42" s="731">
        <v>15.090999999999999</v>
      </c>
      <c r="E42" s="731"/>
      <c r="F42" s="731">
        <v>15.7995</v>
      </c>
      <c r="G42" s="731">
        <v>16</v>
      </c>
      <c r="H42" s="731">
        <v>-0.2004999999999999</v>
      </c>
      <c r="I42" s="732">
        <v>0.98746875000000001</v>
      </c>
      <c r="J42" s="733" t="s">
        <v>1</v>
      </c>
    </row>
    <row r="43" spans="1:10" ht="14.45" customHeight="1" x14ac:dyDescent="0.2">
      <c r="A43" s="729" t="s">
        <v>597</v>
      </c>
      <c r="B43" s="730" t="s">
        <v>2556</v>
      </c>
      <c r="C43" s="731">
        <v>0.62439999999999996</v>
      </c>
      <c r="D43" s="731">
        <v>1.4985599999999999</v>
      </c>
      <c r="E43" s="731"/>
      <c r="F43" s="731">
        <v>2.1852</v>
      </c>
      <c r="G43" s="731">
        <v>7</v>
      </c>
      <c r="H43" s="731">
        <v>-4.8148</v>
      </c>
      <c r="I43" s="732">
        <v>0.3121714285714286</v>
      </c>
      <c r="J43" s="733" t="s">
        <v>1</v>
      </c>
    </row>
    <row r="44" spans="1:10" ht="14.45" customHeight="1" x14ac:dyDescent="0.2">
      <c r="A44" s="729" t="s">
        <v>597</v>
      </c>
      <c r="B44" s="730" t="s">
        <v>599</v>
      </c>
      <c r="C44" s="731">
        <v>113.95520999999999</v>
      </c>
      <c r="D44" s="731">
        <v>135.70130000000003</v>
      </c>
      <c r="E44" s="731"/>
      <c r="F44" s="731">
        <v>191.72758000000002</v>
      </c>
      <c r="G44" s="731">
        <v>194</v>
      </c>
      <c r="H44" s="731">
        <v>-2.2724199999999826</v>
      </c>
      <c r="I44" s="732">
        <v>0.98828649484536091</v>
      </c>
      <c r="J44" s="733" t="s">
        <v>595</v>
      </c>
    </row>
    <row r="45" spans="1:10" ht="14.45" customHeight="1" x14ac:dyDescent="0.2">
      <c r="A45" s="729" t="s">
        <v>580</v>
      </c>
      <c r="B45" s="730" t="s">
        <v>580</v>
      </c>
      <c r="C45" s="731" t="s">
        <v>580</v>
      </c>
      <c r="D45" s="731" t="s">
        <v>580</v>
      </c>
      <c r="E45" s="731"/>
      <c r="F45" s="731" t="s">
        <v>580</v>
      </c>
      <c r="G45" s="731" t="s">
        <v>580</v>
      </c>
      <c r="H45" s="731" t="s">
        <v>580</v>
      </c>
      <c r="I45" s="732" t="s">
        <v>580</v>
      </c>
      <c r="J45" s="733" t="s">
        <v>596</v>
      </c>
    </row>
    <row r="46" spans="1:10" ht="14.45" customHeight="1" x14ac:dyDescent="0.2">
      <c r="A46" s="729" t="s">
        <v>600</v>
      </c>
      <c r="B46" s="730" t="s">
        <v>601</v>
      </c>
      <c r="C46" s="731" t="s">
        <v>580</v>
      </c>
      <c r="D46" s="731" t="s">
        <v>580</v>
      </c>
      <c r="E46" s="731"/>
      <c r="F46" s="731" t="s">
        <v>580</v>
      </c>
      <c r="G46" s="731" t="s">
        <v>580</v>
      </c>
      <c r="H46" s="731" t="s">
        <v>580</v>
      </c>
      <c r="I46" s="732" t="s">
        <v>580</v>
      </c>
      <c r="J46" s="733" t="s">
        <v>0</v>
      </c>
    </row>
    <row r="47" spans="1:10" ht="14.45" customHeight="1" x14ac:dyDescent="0.2">
      <c r="A47" s="729" t="s">
        <v>600</v>
      </c>
      <c r="B47" s="730" t="s">
        <v>2548</v>
      </c>
      <c r="C47" s="731">
        <v>4.1925600000000003</v>
      </c>
      <c r="D47" s="731">
        <v>3.6192300000000004</v>
      </c>
      <c r="E47" s="731"/>
      <c r="F47" s="731">
        <v>4.1465599999999991</v>
      </c>
      <c r="G47" s="731">
        <v>4</v>
      </c>
      <c r="H47" s="731">
        <v>0.14655999999999914</v>
      </c>
      <c r="I47" s="732">
        <v>1.0366399999999998</v>
      </c>
      <c r="J47" s="733" t="s">
        <v>1</v>
      </c>
    </row>
    <row r="48" spans="1:10" ht="14.45" customHeight="1" x14ac:dyDescent="0.2">
      <c r="A48" s="729" t="s">
        <v>600</v>
      </c>
      <c r="B48" s="730" t="s">
        <v>2549</v>
      </c>
      <c r="C48" s="731">
        <v>2.5481400000000001</v>
      </c>
      <c r="D48" s="731">
        <v>2.2927599999999999</v>
      </c>
      <c r="E48" s="731"/>
      <c r="F48" s="731">
        <v>2.7199599999999999</v>
      </c>
      <c r="G48" s="731">
        <v>2</v>
      </c>
      <c r="H48" s="731">
        <v>0.71995999999999993</v>
      </c>
      <c r="I48" s="732">
        <v>1.35998</v>
      </c>
      <c r="J48" s="733" t="s">
        <v>1</v>
      </c>
    </row>
    <row r="49" spans="1:10" ht="14.45" customHeight="1" x14ac:dyDescent="0.2">
      <c r="A49" s="729" t="s">
        <v>600</v>
      </c>
      <c r="B49" s="730" t="s">
        <v>2552</v>
      </c>
      <c r="C49" s="731">
        <v>0.48949999999999999</v>
      </c>
      <c r="D49" s="731">
        <v>0.76729999999999998</v>
      </c>
      <c r="E49" s="731"/>
      <c r="F49" s="731">
        <v>0.502</v>
      </c>
      <c r="G49" s="731">
        <v>1</v>
      </c>
      <c r="H49" s="731">
        <v>-0.498</v>
      </c>
      <c r="I49" s="732">
        <v>0.502</v>
      </c>
      <c r="J49" s="733" t="s">
        <v>1</v>
      </c>
    </row>
    <row r="50" spans="1:10" ht="14.45" customHeight="1" x14ac:dyDescent="0.2">
      <c r="A50" s="729" t="s">
        <v>600</v>
      </c>
      <c r="B50" s="730" t="s">
        <v>2553</v>
      </c>
      <c r="C50" s="731">
        <v>3.6401999999999997</v>
      </c>
      <c r="D50" s="731">
        <v>3.3287</v>
      </c>
      <c r="E50" s="731"/>
      <c r="F50" s="731">
        <v>2.86</v>
      </c>
      <c r="G50" s="731">
        <v>4</v>
      </c>
      <c r="H50" s="731">
        <v>-1.1400000000000001</v>
      </c>
      <c r="I50" s="732">
        <v>0.71499999999999997</v>
      </c>
      <c r="J50" s="733" t="s">
        <v>1</v>
      </c>
    </row>
    <row r="51" spans="1:10" ht="14.45" customHeight="1" x14ac:dyDescent="0.2">
      <c r="A51" s="729" t="s">
        <v>600</v>
      </c>
      <c r="B51" s="730" t="s">
        <v>602</v>
      </c>
      <c r="C51" s="731">
        <v>10.8704</v>
      </c>
      <c r="D51" s="731">
        <v>10.007989999999999</v>
      </c>
      <c r="E51" s="731"/>
      <c r="F51" s="731">
        <v>10.22852</v>
      </c>
      <c r="G51" s="731">
        <v>11</v>
      </c>
      <c r="H51" s="731">
        <v>-0.77148000000000039</v>
      </c>
      <c r="I51" s="732">
        <v>0.92986545454545455</v>
      </c>
      <c r="J51" s="733" t="s">
        <v>595</v>
      </c>
    </row>
    <row r="52" spans="1:10" ht="14.45" customHeight="1" x14ac:dyDescent="0.2">
      <c r="A52" s="729" t="s">
        <v>580</v>
      </c>
      <c r="B52" s="730" t="s">
        <v>580</v>
      </c>
      <c r="C52" s="731" t="s">
        <v>580</v>
      </c>
      <c r="D52" s="731" t="s">
        <v>580</v>
      </c>
      <c r="E52" s="731"/>
      <c r="F52" s="731" t="s">
        <v>580</v>
      </c>
      <c r="G52" s="731" t="s">
        <v>580</v>
      </c>
      <c r="H52" s="731" t="s">
        <v>580</v>
      </c>
      <c r="I52" s="732" t="s">
        <v>580</v>
      </c>
      <c r="J52" s="733" t="s">
        <v>596</v>
      </c>
    </row>
    <row r="53" spans="1:10" ht="14.45" customHeight="1" x14ac:dyDescent="0.2">
      <c r="A53" s="729" t="s">
        <v>603</v>
      </c>
      <c r="B53" s="730" t="s">
        <v>604</v>
      </c>
      <c r="C53" s="731" t="s">
        <v>580</v>
      </c>
      <c r="D53" s="731" t="s">
        <v>580</v>
      </c>
      <c r="E53" s="731"/>
      <c r="F53" s="731" t="s">
        <v>580</v>
      </c>
      <c r="G53" s="731" t="s">
        <v>580</v>
      </c>
      <c r="H53" s="731" t="s">
        <v>580</v>
      </c>
      <c r="I53" s="732" t="s">
        <v>580</v>
      </c>
      <c r="J53" s="733" t="s">
        <v>0</v>
      </c>
    </row>
    <row r="54" spans="1:10" ht="14.45" customHeight="1" x14ac:dyDescent="0.2">
      <c r="A54" s="729" t="s">
        <v>603</v>
      </c>
      <c r="B54" s="730" t="s">
        <v>2546</v>
      </c>
      <c r="C54" s="731">
        <v>9.1780400000000011</v>
      </c>
      <c r="D54" s="731">
        <v>8.8084599999999984</v>
      </c>
      <c r="E54" s="731"/>
      <c r="F54" s="731">
        <v>5.8872299999999997</v>
      </c>
      <c r="G54" s="731">
        <v>9</v>
      </c>
      <c r="H54" s="731">
        <v>-3.1127700000000003</v>
      </c>
      <c r="I54" s="732">
        <v>0.65413666666666659</v>
      </c>
      <c r="J54" s="733" t="s">
        <v>1</v>
      </c>
    </row>
    <row r="55" spans="1:10" ht="14.45" customHeight="1" x14ac:dyDescent="0.2">
      <c r="A55" s="729" t="s">
        <v>603</v>
      </c>
      <c r="B55" s="730" t="s">
        <v>2547</v>
      </c>
      <c r="C55" s="731">
        <v>0</v>
      </c>
      <c r="D55" s="731">
        <v>0.47139999999999999</v>
      </c>
      <c r="E55" s="731"/>
      <c r="F55" s="731">
        <v>0.15640000000000001</v>
      </c>
      <c r="G55" s="731">
        <v>1</v>
      </c>
      <c r="H55" s="731">
        <v>-0.84360000000000002</v>
      </c>
      <c r="I55" s="732">
        <v>0.15640000000000001</v>
      </c>
      <c r="J55" s="733" t="s">
        <v>1</v>
      </c>
    </row>
    <row r="56" spans="1:10" ht="14.45" customHeight="1" x14ac:dyDescent="0.2">
      <c r="A56" s="729" t="s">
        <v>603</v>
      </c>
      <c r="B56" s="730" t="s">
        <v>2548</v>
      </c>
      <c r="C56" s="731">
        <v>421.96316999999988</v>
      </c>
      <c r="D56" s="731">
        <v>380.16950000000003</v>
      </c>
      <c r="E56" s="731"/>
      <c r="F56" s="731">
        <v>364.8219499999999</v>
      </c>
      <c r="G56" s="731">
        <v>355</v>
      </c>
      <c r="H56" s="731">
        <v>9.8219499999999016</v>
      </c>
      <c r="I56" s="732">
        <v>1.0276674647887321</v>
      </c>
      <c r="J56" s="733" t="s">
        <v>1</v>
      </c>
    </row>
    <row r="57" spans="1:10" ht="14.45" customHeight="1" x14ac:dyDescent="0.2">
      <c r="A57" s="729" t="s">
        <v>603</v>
      </c>
      <c r="B57" s="730" t="s">
        <v>2549</v>
      </c>
      <c r="C57" s="731">
        <v>1192.1047000000003</v>
      </c>
      <c r="D57" s="731">
        <v>1211.0428599999998</v>
      </c>
      <c r="E57" s="731"/>
      <c r="F57" s="731">
        <v>1248.4179400000003</v>
      </c>
      <c r="G57" s="731">
        <v>1127</v>
      </c>
      <c r="H57" s="731">
        <v>121.41794000000027</v>
      </c>
      <c r="I57" s="732">
        <v>1.1077355279503107</v>
      </c>
      <c r="J57" s="733" t="s">
        <v>1</v>
      </c>
    </row>
    <row r="58" spans="1:10" ht="14.45" customHeight="1" x14ac:dyDescent="0.2">
      <c r="A58" s="729" t="s">
        <v>603</v>
      </c>
      <c r="B58" s="730" t="s">
        <v>2550</v>
      </c>
      <c r="C58" s="731">
        <v>74.148309999999995</v>
      </c>
      <c r="D58" s="731">
        <v>62.327990000000007</v>
      </c>
      <c r="E58" s="731"/>
      <c r="F58" s="731">
        <v>114.67296</v>
      </c>
      <c r="G58" s="731">
        <v>51</v>
      </c>
      <c r="H58" s="731">
        <v>63.672960000000003</v>
      </c>
      <c r="I58" s="732">
        <v>2.2484894117647061</v>
      </c>
      <c r="J58" s="733" t="s">
        <v>1</v>
      </c>
    </row>
    <row r="59" spans="1:10" ht="14.45" customHeight="1" x14ac:dyDescent="0.2">
      <c r="A59" s="729" t="s">
        <v>603</v>
      </c>
      <c r="B59" s="730" t="s">
        <v>2552</v>
      </c>
      <c r="C59" s="731">
        <v>14.36735</v>
      </c>
      <c r="D59" s="731">
        <v>23.253610000000002</v>
      </c>
      <c r="E59" s="731"/>
      <c r="F59" s="731">
        <v>20.113199999999996</v>
      </c>
      <c r="G59" s="731">
        <v>22</v>
      </c>
      <c r="H59" s="731">
        <v>-1.8868000000000045</v>
      </c>
      <c r="I59" s="732">
        <v>0.9142363636363634</v>
      </c>
      <c r="J59" s="733" t="s">
        <v>1</v>
      </c>
    </row>
    <row r="60" spans="1:10" ht="14.45" customHeight="1" x14ac:dyDescent="0.2">
      <c r="A60" s="729" t="s">
        <v>603</v>
      </c>
      <c r="B60" s="730" t="s">
        <v>2553</v>
      </c>
      <c r="C60" s="731">
        <v>153.82844999999998</v>
      </c>
      <c r="D60" s="731">
        <v>151.08649</v>
      </c>
      <c r="E60" s="731"/>
      <c r="F60" s="731">
        <v>134.80720000000002</v>
      </c>
      <c r="G60" s="731">
        <v>148</v>
      </c>
      <c r="H60" s="731">
        <v>-13.192799999999977</v>
      </c>
      <c r="I60" s="732">
        <v>0.91085945945945956</v>
      </c>
      <c r="J60" s="733" t="s">
        <v>1</v>
      </c>
    </row>
    <row r="61" spans="1:10" ht="14.45" customHeight="1" x14ac:dyDescent="0.2">
      <c r="A61" s="729" t="s">
        <v>603</v>
      </c>
      <c r="B61" s="730" t="s">
        <v>2554</v>
      </c>
      <c r="C61" s="731">
        <v>265.70391000000001</v>
      </c>
      <c r="D61" s="731">
        <v>112.37034</v>
      </c>
      <c r="E61" s="731"/>
      <c r="F61" s="731">
        <v>281.27976000000001</v>
      </c>
      <c r="G61" s="731">
        <v>138</v>
      </c>
      <c r="H61" s="731">
        <v>143.27976000000001</v>
      </c>
      <c r="I61" s="732">
        <v>2.0382591304347826</v>
      </c>
      <c r="J61" s="733" t="s">
        <v>1</v>
      </c>
    </row>
    <row r="62" spans="1:10" ht="14.45" customHeight="1" x14ac:dyDescent="0.2">
      <c r="A62" s="729" t="s">
        <v>603</v>
      </c>
      <c r="B62" s="730" t="s">
        <v>2555</v>
      </c>
      <c r="C62" s="731">
        <v>272.80359000000004</v>
      </c>
      <c r="D62" s="731">
        <v>208.64198000000002</v>
      </c>
      <c r="E62" s="731"/>
      <c r="F62" s="731">
        <v>218.19158999999999</v>
      </c>
      <c r="G62" s="731">
        <v>243</v>
      </c>
      <c r="H62" s="731">
        <v>-24.808410000000009</v>
      </c>
      <c r="I62" s="732">
        <v>0.89790777777777775</v>
      </c>
      <c r="J62" s="733" t="s">
        <v>1</v>
      </c>
    </row>
    <row r="63" spans="1:10" ht="14.45" customHeight="1" x14ac:dyDescent="0.2">
      <c r="A63" s="729" t="s">
        <v>603</v>
      </c>
      <c r="B63" s="730" t="s">
        <v>2556</v>
      </c>
      <c r="C63" s="731">
        <v>308.46769</v>
      </c>
      <c r="D63" s="731">
        <v>255.96107999999995</v>
      </c>
      <c r="E63" s="731"/>
      <c r="F63" s="731">
        <v>278.45473000000004</v>
      </c>
      <c r="G63" s="731">
        <v>255</v>
      </c>
      <c r="H63" s="731">
        <v>23.45473000000004</v>
      </c>
      <c r="I63" s="732">
        <v>1.0919793333333334</v>
      </c>
      <c r="J63" s="733" t="s">
        <v>1</v>
      </c>
    </row>
    <row r="64" spans="1:10" ht="14.45" customHeight="1" x14ac:dyDescent="0.2">
      <c r="A64" s="729" t="s">
        <v>603</v>
      </c>
      <c r="B64" s="730" t="s">
        <v>2558</v>
      </c>
      <c r="C64" s="731">
        <v>0</v>
      </c>
      <c r="D64" s="731">
        <v>12.349</v>
      </c>
      <c r="E64" s="731"/>
      <c r="F64" s="731">
        <v>0</v>
      </c>
      <c r="G64" s="731">
        <v>0</v>
      </c>
      <c r="H64" s="731">
        <v>0</v>
      </c>
      <c r="I64" s="732" t="s">
        <v>580</v>
      </c>
      <c r="J64" s="733" t="s">
        <v>1</v>
      </c>
    </row>
    <row r="65" spans="1:10" ht="14.45" customHeight="1" x14ac:dyDescent="0.2">
      <c r="A65" s="729" t="s">
        <v>603</v>
      </c>
      <c r="B65" s="730" t="s">
        <v>605</v>
      </c>
      <c r="C65" s="731">
        <v>2712.5652100000002</v>
      </c>
      <c r="D65" s="731">
        <v>2426.4827099999998</v>
      </c>
      <c r="E65" s="731"/>
      <c r="F65" s="731">
        <v>2666.80296</v>
      </c>
      <c r="G65" s="731">
        <v>2350</v>
      </c>
      <c r="H65" s="731">
        <v>316.80295999999998</v>
      </c>
      <c r="I65" s="732">
        <v>1.134809770212766</v>
      </c>
      <c r="J65" s="733" t="s">
        <v>595</v>
      </c>
    </row>
    <row r="66" spans="1:10" ht="14.45" customHeight="1" x14ac:dyDescent="0.2">
      <c r="A66" s="729" t="s">
        <v>580</v>
      </c>
      <c r="B66" s="730" t="s">
        <v>580</v>
      </c>
      <c r="C66" s="731" t="s">
        <v>580</v>
      </c>
      <c r="D66" s="731" t="s">
        <v>580</v>
      </c>
      <c r="E66" s="731"/>
      <c r="F66" s="731" t="s">
        <v>580</v>
      </c>
      <c r="G66" s="731" t="s">
        <v>580</v>
      </c>
      <c r="H66" s="731" t="s">
        <v>580</v>
      </c>
      <c r="I66" s="732" t="s">
        <v>580</v>
      </c>
      <c r="J66" s="733" t="s">
        <v>596</v>
      </c>
    </row>
    <row r="67" spans="1:10" ht="14.45" customHeight="1" x14ac:dyDescent="0.2">
      <c r="A67" s="729" t="s">
        <v>606</v>
      </c>
      <c r="B67" s="730" t="s">
        <v>607</v>
      </c>
      <c r="C67" s="731" t="s">
        <v>580</v>
      </c>
      <c r="D67" s="731" t="s">
        <v>580</v>
      </c>
      <c r="E67" s="731"/>
      <c r="F67" s="731" t="s">
        <v>580</v>
      </c>
      <c r="G67" s="731" t="s">
        <v>580</v>
      </c>
      <c r="H67" s="731" t="s">
        <v>580</v>
      </c>
      <c r="I67" s="732" t="s">
        <v>580</v>
      </c>
      <c r="J67" s="733" t="s">
        <v>0</v>
      </c>
    </row>
    <row r="68" spans="1:10" ht="14.45" customHeight="1" x14ac:dyDescent="0.2">
      <c r="A68" s="729" t="s">
        <v>606</v>
      </c>
      <c r="B68" s="730" t="s">
        <v>2541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580</v>
      </c>
      <c r="J68" s="733" t="s">
        <v>1</v>
      </c>
    </row>
    <row r="69" spans="1:10" ht="14.45" customHeight="1" x14ac:dyDescent="0.2">
      <c r="A69" s="729" t="s">
        <v>606</v>
      </c>
      <c r="B69" s="730" t="s">
        <v>2542</v>
      </c>
      <c r="C69" s="731">
        <v>13030.467770000012</v>
      </c>
      <c r="D69" s="731">
        <v>15007.75570999999</v>
      </c>
      <c r="E69" s="731"/>
      <c r="F69" s="731">
        <v>16327.614020000008</v>
      </c>
      <c r="G69" s="731">
        <v>16867</v>
      </c>
      <c r="H69" s="731">
        <v>-539.38597999999183</v>
      </c>
      <c r="I69" s="732">
        <v>0.96802122606272656</v>
      </c>
      <c r="J69" s="733" t="s">
        <v>1</v>
      </c>
    </row>
    <row r="70" spans="1:10" ht="14.45" customHeight="1" x14ac:dyDescent="0.2">
      <c r="A70" s="729" t="s">
        <v>606</v>
      </c>
      <c r="B70" s="730" t="s">
        <v>2543</v>
      </c>
      <c r="C70" s="731">
        <v>7804.2746199999983</v>
      </c>
      <c r="D70" s="731">
        <v>7276.3589599999987</v>
      </c>
      <c r="E70" s="731"/>
      <c r="F70" s="731">
        <v>6375.7968899999996</v>
      </c>
      <c r="G70" s="731">
        <v>7333</v>
      </c>
      <c r="H70" s="731">
        <v>-957.20311000000038</v>
      </c>
      <c r="I70" s="732">
        <v>0.86946636983499248</v>
      </c>
      <c r="J70" s="733" t="s">
        <v>1</v>
      </c>
    </row>
    <row r="71" spans="1:10" ht="14.45" customHeight="1" x14ac:dyDescent="0.2">
      <c r="A71" s="729" t="s">
        <v>606</v>
      </c>
      <c r="B71" s="730" t="s">
        <v>2544</v>
      </c>
      <c r="C71" s="731">
        <v>18282.326609999996</v>
      </c>
      <c r="D71" s="731">
        <v>23070.099409999999</v>
      </c>
      <c r="E71" s="731"/>
      <c r="F71" s="731">
        <v>24804.766929999998</v>
      </c>
      <c r="G71" s="731">
        <v>22917</v>
      </c>
      <c r="H71" s="731">
        <v>1887.766929999998</v>
      </c>
      <c r="I71" s="732">
        <v>1.0823740860496573</v>
      </c>
      <c r="J71" s="733" t="s">
        <v>1</v>
      </c>
    </row>
    <row r="72" spans="1:10" ht="14.45" customHeight="1" x14ac:dyDescent="0.2">
      <c r="A72" s="729" t="s">
        <v>606</v>
      </c>
      <c r="B72" s="730" t="s">
        <v>2545</v>
      </c>
      <c r="C72" s="731">
        <v>2117.1184399999988</v>
      </c>
      <c r="D72" s="731">
        <v>3982.1491699999979</v>
      </c>
      <c r="E72" s="731"/>
      <c r="F72" s="731">
        <v>3039.6844399999968</v>
      </c>
      <c r="G72" s="731">
        <v>3493</v>
      </c>
      <c r="H72" s="731">
        <v>-453.31556000000319</v>
      </c>
      <c r="I72" s="732">
        <v>0.87022171199541853</v>
      </c>
      <c r="J72" s="733" t="s">
        <v>1</v>
      </c>
    </row>
    <row r="73" spans="1:10" ht="14.45" customHeight="1" x14ac:dyDescent="0.2">
      <c r="A73" s="729" t="s">
        <v>606</v>
      </c>
      <c r="B73" s="730" t="s">
        <v>2548</v>
      </c>
      <c r="C73" s="731">
        <v>806.92812999999978</v>
      </c>
      <c r="D73" s="731">
        <v>1137.9994799999999</v>
      </c>
      <c r="E73" s="731"/>
      <c r="F73" s="731">
        <v>1101.4662899999996</v>
      </c>
      <c r="G73" s="731">
        <v>1040</v>
      </c>
      <c r="H73" s="731">
        <v>61.466289999999617</v>
      </c>
      <c r="I73" s="732">
        <v>1.0591022019230765</v>
      </c>
      <c r="J73" s="733" t="s">
        <v>1</v>
      </c>
    </row>
    <row r="74" spans="1:10" ht="14.45" customHeight="1" x14ac:dyDescent="0.2">
      <c r="A74" s="729" t="s">
        <v>606</v>
      </c>
      <c r="B74" s="730" t="s">
        <v>2549</v>
      </c>
      <c r="C74" s="731">
        <v>2391.181309999999</v>
      </c>
      <c r="D74" s="731">
        <v>3015.3459500000013</v>
      </c>
      <c r="E74" s="731"/>
      <c r="F74" s="731">
        <v>3807.873759999999</v>
      </c>
      <c r="G74" s="731">
        <v>2990</v>
      </c>
      <c r="H74" s="731">
        <v>817.87375999999904</v>
      </c>
      <c r="I74" s="732">
        <v>1.2735363745819395</v>
      </c>
      <c r="J74" s="733" t="s">
        <v>1</v>
      </c>
    </row>
    <row r="75" spans="1:10" ht="14.45" customHeight="1" x14ac:dyDescent="0.2">
      <c r="A75" s="729" t="s">
        <v>606</v>
      </c>
      <c r="B75" s="730" t="s">
        <v>2551</v>
      </c>
      <c r="C75" s="731">
        <v>738.34839000000011</v>
      </c>
      <c r="D75" s="731">
        <v>735.33036000000016</v>
      </c>
      <c r="E75" s="731"/>
      <c r="F75" s="731">
        <v>756.63585000000012</v>
      </c>
      <c r="G75" s="731">
        <v>706</v>
      </c>
      <c r="H75" s="731">
        <v>50.635850000000119</v>
      </c>
      <c r="I75" s="732">
        <v>1.0717221671388104</v>
      </c>
      <c r="J75" s="733" t="s">
        <v>1</v>
      </c>
    </row>
    <row r="76" spans="1:10" ht="14.45" customHeight="1" x14ac:dyDescent="0.2">
      <c r="A76" s="729" t="s">
        <v>606</v>
      </c>
      <c r="B76" s="730" t="s">
        <v>2552</v>
      </c>
      <c r="C76" s="731">
        <v>55.349109999999989</v>
      </c>
      <c r="D76" s="731">
        <v>81.620980000000003</v>
      </c>
      <c r="E76" s="731"/>
      <c r="F76" s="731">
        <v>44.501640000000002</v>
      </c>
      <c r="G76" s="731">
        <v>79</v>
      </c>
      <c r="H76" s="731">
        <v>-34.498359999999998</v>
      </c>
      <c r="I76" s="732">
        <v>0.5633118987341772</v>
      </c>
      <c r="J76" s="733" t="s">
        <v>1</v>
      </c>
    </row>
    <row r="77" spans="1:10" ht="14.45" customHeight="1" x14ac:dyDescent="0.2">
      <c r="A77" s="729" t="s">
        <v>606</v>
      </c>
      <c r="B77" s="730" t="s">
        <v>2553</v>
      </c>
      <c r="C77" s="731">
        <v>175.98273000000003</v>
      </c>
      <c r="D77" s="731">
        <v>246.12899999999996</v>
      </c>
      <c r="E77" s="731"/>
      <c r="F77" s="731">
        <v>149.35015000000001</v>
      </c>
      <c r="G77" s="731">
        <v>258</v>
      </c>
      <c r="H77" s="731">
        <v>-108.64984999999999</v>
      </c>
      <c r="I77" s="732">
        <v>0.578876550387597</v>
      </c>
      <c r="J77" s="733" t="s">
        <v>1</v>
      </c>
    </row>
    <row r="78" spans="1:10" ht="14.45" customHeight="1" x14ac:dyDescent="0.2">
      <c r="A78" s="729" t="s">
        <v>606</v>
      </c>
      <c r="B78" s="730" t="s">
        <v>2555</v>
      </c>
      <c r="C78" s="731">
        <v>1787.5882099999994</v>
      </c>
      <c r="D78" s="731">
        <v>353.18872000000005</v>
      </c>
      <c r="E78" s="731"/>
      <c r="F78" s="731">
        <v>376.85872999999992</v>
      </c>
      <c r="G78" s="731">
        <v>445</v>
      </c>
      <c r="H78" s="731">
        <v>-68.141270000000077</v>
      </c>
      <c r="I78" s="732">
        <v>0.84687355056179758</v>
      </c>
      <c r="J78" s="733" t="s">
        <v>1</v>
      </c>
    </row>
    <row r="79" spans="1:10" ht="14.45" customHeight="1" x14ac:dyDescent="0.2">
      <c r="A79" s="729" t="s">
        <v>606</v>
      </c>
      <c r="B79" s="730" t="s">
        <v>2556</v>
      </c>
      <c r="C79" s="731">
        <v>2.3715999999999999</v>
      </c>
      <c r="D79" s="731">
        <v>1.3552</v>
      </c>
      <c r="E79" s="731"/>
      <c r="F79" s="731">
        <v>1.3552</v>
      </c>
      <c r="G79" s="731">
        <v>1</v>
      </c>
      <c r="H79" s="731">
        <v>0.35519999999999996</v>
      </c>
      <c r="I79" s="732">
        <v>1.3552</v>
      </c>
      <c r="J79" s="733" t="s">
        <v>1</v>
      </c>
    </row>
    <row r="80" spans="1:10" ht="14.45" customHeight="1" x14ac:dyDescent="0.2">
      <c r="A80" s="729" t="s">
        <v>606</v>
      </c>
      <c r="B80" s="730" t="s">
        <v>2557</v>
      </c>
      <c r="C80" s="731">
        <v>14.51008</v>
      </c>
      <c r="D80" s="731">
        <v>6.1452</v>
      </c>
      <c r="E80" s="731"/>
      <c r="F80" s="731">
        <v>311.08802000000003</v>
      </c>
      <c r="G80" s="731">
        <v>0</v>
      </c>
      <c r="H80" s="731">
        <v>311.08802000000003</v>
      </c>
      <c r="I80" s="732" t="s">
        <v>580</v>
      </c>
      <c r="J80" s="733" t="s">
        <v>1</v>
      </c>
    </row>
    <row r="81" spans="1:10" ht="14.45" customHeight="1" x14ac:dyDescent="0.2">
      <c r="A81" s="729" t="s">
        <v>606</v>
      </c>
      <c r="B81" s="730" t="s">
        <v>608</v>
      </c>
      <c r="C81" s="731">
        <v>47206.447000000007</v>
      </c>
      <c r="D81" s="731">
        <v>54913.478139999985</v>
      </c>
      <c r="E81" s="731"/>
      <c r="F81" s="731">
        <v>57096.99192</v>
      </c>
      <c r="G81" s="731">
        <v>56128</v>
      </c>
      <c r="H81" s="731">
        <v>968.99192000000039</v>
      </c>
      <c r="I81" s="732">
        <v>1.0172639666476624</v>
      </c>
      <c r="J81" s="733" t="s">
        <v>595</v>
      </c>
    </row>
    <row r="82" spans="1:10" ht="14.45" customHeight="1" x14ac:dyDescent="0.2">
      <c r="A82" s="729" t="s">
        <v>580</v>
      </c>
      <c r="B82" s="730" t="s">
        <v>580</v>
      </c>
      <c r="C82" s="731" t="s">
        <v>580</v>
      </c>
      <c r="D82" s="731" t="s">
        <v>580</v>
      </c>
      <c r="E82" s="731"/>
      <c r="F82" s="731" t="s">
        <v>580</v>
      </c>
      <c r="G82" s="731" t="s">
        <v>580</v>
      </c>
      <c r="H82" s="731" t="s">
        <v>580</v>
      </c>
      <c r="I82" s="732" t="s">
        <v>580</v>
      </c>
      <c r="J82" s="733" t="s">
        <v>596</v>
      </c>
    </row>
    <row r="83" spans="1:10" ht="14.45" customHeight="1" x14ac:dyDescent="0.2">
      <c r="A83" s="729" t="s">
        <v>578</v>
      </c>
      <c r="B83" s="730" t="s">
        <v>590</v>
      </c>
      <c r="C83" s="731">
        <v>50126.619400000011</v>
      </c>
      <c r="D83" s="731">
        <v>57588.647089999977</v>
      </c>
      <c r="E83" s="731"/>
      <c r="F83" s="731">
        <v>60095.487070000003</v>
      </c>
      <c r="G83" s="731">
        <v>58850</v>
      </c>
      <c r="H83" s="731">
        <v>1245.4870700000029</v>
      </c>
      <c r="I83" s="732">
        <v>1.0211637564995752</v>
      </c>
      <c r="J83" s="733" t="s">
        <v>591</v>
      </c>
    </row>
  </sheetData>
  <mergeCells count="3">
    <mergeCell ref="A1:I1"/>
    <mergeCell ref="F3:I3"/>
    <mergeCell ref="C4:D4"/>
  </mergeCells>
  <conditionalFormatting sqref="F25 F8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3">
    <cfRule type="expression" dxfId="32" priority="6">
      <formula>$H26&gt;0</formula>
    </cfRule>
  </conditionalFormatting>
  <conditionalFormatting sqref="A26:A83">
    <cfRule type="expression" dxfId="31" priority="5">
      <formula>AND($J26&lt;&gt;"mezeraKL",$J26&lt;&gt;"")</formula>
    </cfRule>
  </conditionalFormatting>
  <conditionalFormatting sqref="I26:I83">
    <cfRule type="expression" dxfId="30" priority="7">
      <formula>$I26&gt;1</formula>
    </cfRule>
  </conditionalFormatting>
  <conditionalFormatting sqref="B26:B83">
    <cfRule type="expression" dxfId="29" priority="4">
      <formula>OR($J26="NS",$J26="SumaNS",$J26="Účet")</formula>
    </cfRule>
  </conditionalFormatting>
  <conditionalFormatting sqref="A26:D83 F26:I83">
    <cfRule type="expression" dxfId="28" priority="8">
      <formula>AND($J26&lt;&gt;"",$J26&lt;&gt;"mezeraKL")</formula>
    </cfRule>
  </conditionalFormatting>
  <conditionalFormatting sqref="B26:D83 F26:I8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3 F26:I83">
    <cfRule type="expression" dxfId="26" priority="2">
      <formula>OR($J26="SumaNS",$J26="NS")</formula>
    </cfRule>
  </conditionalFormatting>
  <hyperlinks>
    <hyperlink ref="A2" location="Obsah!A1" display="Zpět na Obsah  KL 01  1.-4.měsíc" xr:uid="{DA363982-0CEC-4BCA-B364-950E638D6BA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4330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70.197235517423891</v>
      </c>
      <c r="J3" s="203">
        <f>SUBTOTAL(9,J5:J1048576)</f>
        <v>838172</v>
      </c>
      <c r="K3" s="204">
        <f>SUBTOTAL(9,K5:K1048576)</f>
        <v>58837357.288110219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578</v>
      </c>
      <c r="B5" s="825" t="s">
        <v>579</v>
      </c>
      <c r="C5" s="828" t="s">
        <v>592</v>
      </c>
      <c r="D5" s="862" t="s">
        <v>593</v>
      </c>
      <c r="E5" s="828" t="s">
        <v>2559</v>
      </c>
      <c r="F5" s="862" t="s">
        <v>2560</v>
      </c>
      <c r="G5" s="828" t="s">
        <v>2561</v>
      </c>
      <c r="H5" s="828" t="s">
        <v>2562</v>
      </c>
      <c r="I5" s="225">
        <v>6.2399997711181641</v>
      </c>
      <c r="J5" s="225">
        <v>150</v>
      </c>
      <c r="K5" s="848">
        <v>936</v>
      </c>
    </row>
    <row r="6" spans="1:11" ht="14.45" customHeight="1" x14ac:dyDescent="0.2">
      <c r="A6" s="831" t="s">
        <v>578</v>
      </c>
      <c r="B6" s="832" t="s">
        <v>579</v>
      </c>
      <c r="C6" s="835" t="s">
        <v>592</v>
      </c>
      <c r="D6" s="863" t="s">
        <v>593</v>
      </c>
      <c r="E6" s="835" t="s">
        <v>2559</v>
      </c>
      <c r="F6" s="863" t="s">
        <v>2560</v>
      </c>
      <c r="G6" s="835" t="s">
        <v>2561</v>
      </c>
      <c r="H6" s="835" t="s">
        <v>2563</v>
      </c>
      <c r="I6" s="849">
        <v>6.25</v>
      </c>
      <c r="J6" s="849">
        <v>100</v>
      </c>
      <c r="K6" s="850">
        <v>625</v>
      </c>
    </row>
    <row r="7" spans="1:11" ht="14.45" customHeight="1" x14ac:dyDescent="0.2">
      <c r="A7" s="831" t="s">
        <v>578</v>
      </c>
      <c r="B7" s="832" t="s">
        <v>579</v>
      </c>
      <c r="C7" s="835" t="s">
        <v>592</v>
      </c>
      <c r="D7" s="863" t="s">
        <v>593</v>
      </c>
      <c r="E7" s="835" t="s">
        <v>2559</v>
      </c>
      <c r="F7" s="863" t="s">
        <v>2560</v>
      </c>
      <c r="G7" s="835" t="s">
        <v>2564</v>
      </c>
      <c r="H7" s="835" t="s">
        <v>2565</v>
      </c>
      <c r="I7" s="849">
        <v>1.2899999618530273</v>
      </c>
      <c r="J7" s="849">
        <v>2000</v>
      </c>
      <c r="K7" s="850">
        <v>2580</v>
      </c>
    </row>
    <row r="8" spans="1:11" ht="14.45" customHeight="1" x14ac:dyDescent="0.2">
      <c r="A8" s="831" t="s">
        <v>578</v>
      </c>
      <c r="B8" s="832" t="s">
        <v>579</v>
      </c>
      <c r="C8" s="835" t="s">
        <v>592</v>
      </c>
      <c r="D8" s="863" t="s">
        <v>593</v>
      </c>
      <c r="E8" s="835" t="s">
        <v>2559</v>
      </c>
      <c r="F8" s="863" t="s">
        <v>2560</v>
      </c>
      <c r="G8" s="835" t="s">
        <v>2564</v>
      </c>
      <c r="H8" s="835" t="s">
        <v>2566</v>
      </c>
      <c r="I8" s="849">
        <v>1.2885713917868478</v>
      </c>
      <c r="J8" s="849">
        <v>2500</v>
      </c>
      <c r="K8" s="850">
        <v>3222</v>
      </c>
    </row>
    <row r="9" spans="1:11" ht="14.45" customHeight="1" x14ac:dyDescent="0.2">
      <c r="A9" s="831" t="s">
        <v>578</v>
      </c>
      <c r="B9" s="832" t="s">
        <v>579</v>
      </c>
      <c r="C9" s="835" t="s">
        <v>592</v>
      </c>
      <c r="D9" s="863" t="s">
        <v>593</v>
      </c>
      <c r="E9" s="835" t="s">
        <v>2559</v>
      </c>
      <c r="F9" s="863" t="s">
        <v>2560</v>
      </c>
      <c r="G9" s="835" t="s">
        <v>2567</v>
      </c>
      <c r="H9" s="835" t="s">
        <v>2568</v>
      </c>
      <c r="I9" s="849">
        <v>0.43999999761581421</v>
      </c>
      <c r="J9" s="849">
        <v>500</v>
      </c>
      <c r="K9" s="850">
        <v>220</v>
      </c>
    </row>
    <row r="10" spans="1:11" ht="14.45" customHeight="1" x14ac:dyDescent="0.2">
      <c r="A10" s="831" t="s">
        <v>578</v>
      </c>
      <c r="B10" s="832" t="s">
        <v>579</v>
      </c>
      <c r="C10" s="835" t="s">
        <v>592</v>
      </c>
      <c r="D10" s="863" t="s">
        <v>593</v>
      </c>
      <c r="E10" s="835" t="s">
        <v>2559</v>
      </c>
      <c r="F10" s="863" t="s">
        <v>2560</v>
      </c>
      <c r="G10" s="835" t="s">
        <v>2567</v>
      </c>
      <c r="H10" s="835" t="s">
        <v>2569</v>
      </c>
      <c r="I10" s="849">
        <v>0.43999999761581421</v>
      </c>
      <c r="J10" s="849">
        <v>200</v>
      </c>
      <c r="K10" s="850">
        <v>88</v>
      </c>
    </row>
    <row r="11" spans="1:11" ht="14.45" customHeight="1" x14ac:dyDescent="0.2">
      <c r="A11" s="831" t="s">
        <v>578</v>
      </c>
      <c r="B11" s="832" t="s">
        <v>579</v>
      </c>
      <c r="C11" s="835" t="s">
        <v>592</v>
      </c>
      <c r="D11" s="863" t="s">
        <v>593</v>
      </c>
      <c r="E11" s="835" t="s">
        <v>2559</v>
      </c>
      <c r="F11" s="863" t="s">
        <v>2560</v>
      </c>
      <c r="G11" s="835" t="s">
        <v>2570</v>
      </c>
      <c r="H11" s="835" t="s">
        <v>2571</v>
      </c>
      <c r="I11" s="849">
        <v>111.55000305175781</v>
      </c>
      <c r="J11" s="849">
        <v>2</v>
      </c>
      <c r="K11" s="850">
        <v>223.10000610351563</v>
      </c>
    </row>
    <row r="12" spans="1:11" ht="14.45" customHeight="1" x14ac:dyDescent="0.2">
      <c r="A12" s="831" t="s">
        <v>578</v>
      </c>
      <c r="B12" s="832" t="s">
        <v>579</v>
      </c>
      <c r="C12" s="835" t="s">
        <v>592</v>
      </c>
      <c r="D12" s="863" t="s">
        <v>593</v>
      </c>
      <c r="E12" s="835" t="s">
        <v>2559</v>
      </c>
      <c r="F12" s="863" t="s">
        <v>2560</v>
      </c>
      <c r="G12" s="835" t="s">
        <v>2570</v>
      </c>
      <c r="H12" s="835" t="s">
        <v>2572</v>
      </c>
      <c r="I12" s="849">
        <v>111.55000305175781</v>
      </c>
      <c r="J12" s="849">
        <v>3</v>
      </c>
      <c r="K12" s="850">
        <v>334.65000915527344</v>
      </c>
    </row>
    <row r="13" spans="1:11" ht="14.45" customHeight="1" x14ac:dyDescent="0.2">
      <c r="A13" s="831" t="s">
        <v>578</v>
      </c>
      <c r="B13" s="832" t="s">
        <v>579</v>
      </c>
      <c r="C13" s="835" t="s">
        <v>592</v>
      </c>
      <c r="D13" s="863" t="s">
        <v>593</v>
      </c>
      <c r="E13" s="835" t="s">
        <v>2559</v>
      </c>
      <c r="F13" s="863" t="s">
        <v>2560</v>
      </c>
      <c r="G13" s="835" t="s">
        <v>2573</v>
      </c>
      <c r="H13" s="835" t="s">
        <v>2574</v>
      </c>
      <c r="I13" s="849">
        <v>22.149999618530273</v>
      </c>
      <c r="J13" s="849">
        <v>5</v>
      </c>
      <c r="K13" s="850">
        <v>110.75</v>
      </c>
    </row>
    <row r="14" spans="1:11" ht="14.45" customHeight="1" x14ac:dyDescent="0.2">
      <c r="A14" s="831" t="s">
        <v>578</v>
      </c>
      <c r="B14" s="832" t="s">
        <v>579</v>
      </c>
      <c r="C14" s="835" t="s">
        <v>592</v>
      </c>
      <c r="D14" s="863" t="s">
        <v>593</v>
      </c>
      <c r="E14" s="835" t="s">
        <v>2559</v>
      </c>
      <c r="F14" s="863" t="s">
        <v>2560</v>
      </c>
      <c r="G14" s="835" t="s">
        <v>2575</v>
      </c>
      <c r="H14" s="835" t="s">
        <v>2576</v>
      </c>
      <c r="I14" s="849">
        <v>13.039999961853027</v>
      </c>
      <c r="J14" s="849">
        <v>40</v>
      </c>
      <c r="K14" s="850">
        <v>521.6400146484375</v>
      </c>
    </row>
    <row r="15" spans="1:11" ht="14.45" customHeight="1" x14ac:dyDescent="0.2">
      <c r="A15" s="831" t="s">
        <v>578</v>
      </c>
      <c r="B15" s="832" t="s">
        <v>579</v>
      </c>
      <c r="C15" s="835" t="s">
        <v>592</v>
      </c>
      <c r="D15" s="863" t="s">
        <v>593</v>
      </c>
      <c r="E15" s="835" t="s">
        <v>2559</v>
      </c>
      <c r="F15" s="863" t="s">
        <v>2560</v>
      </c>
      <c r="G15" s="835" t="s">
        <v>2577</v>
      </c>
      <c r="H15" s="835" t="s">
        <v>2578</v>
      </c>
      <c r="I15" s="849">
        <v>1.3799999952316284</v>
      </c>
      <c r="J15" s="849">
        <v>400</v>
      </c>
      <c r="K15" s="850">
        <v>552</v>
      </c>
    </row>
    <row r="16" spans="1:11" ht="14.45" customHeight="1" x14ac:dyDescent="0.2">
      <c r="A16" s="831" t="s">
        <v>578</v>
      </c>
      <c r="B16" s="832" t="s">
        <v>579</v>
      </c>
      <c r="C16" s="835" t="s">
        <v>592</v>
      </c>
      <c r="D16" s="863" t="s">
        <v>593</v>
      </c>
      <c r="E16" s="835" t="s">
        <v>2559</v>
      </c>
      <c r="F16" s="863" t="s">
        <v>2560</v>
      </c>
      <c r="G16" s="835" t="s">
        <v>2579</v>
      </c>
      <c r="H16" s="835" t="s">
        <v>2580</v>
      </c>
      <c r="I16" s="849">
        <v>1.5199999809265137</v>
      </c>
      <c r="J16" s="849">
        <v>150</v>
      </c>
      <c r="K16" s="850">
        <v>228</v>
      </c>
    </row>
    <row r="17" spans="1:11" ht="14.45" customHeight="1" x14ac:dyDescent="0.2">
      <c r="A17" s="831" t="s">
        <v>578</v>
      </c>
      <c r="B17" s="832" t="s">
        <v>579</v>
      </c>
      <c r="C17" s="835" t="s">
        <v>592</v>
      </c>
      <c r="D17" s="863" t="s">
        <v>593</v>
      </c>
      <c r="E17" s="835" t="s">
        <v>2559</v>
      </c>
      <c r="F17" s="863" t="s">
        <v>2560</v>
      </c>
      <c r="G17" s="835" t="s">
        <v>2581</v>
      </c>
      <c r="H17" s="835" t="s">
        <v>2582</v>
      </c>
      <c r="I17" s="849">
        <v>2.0619999408721923</v>
      </c>
      <c r="J17" s="849">
        <v>500</v>
      </c>
      <c r="K17" s="850">
        <v>1031</v>
      </c>
    </row>
    <row r="18" spans="1:11" ht="14.45" customHeight="1" x14ac:dyDescent="0.2">
      <c r="A18" s="831" t="s">
        <v>578</v>
      </c>
      <c r="B18" s="832" t="s">
        <v>579</v>
      </c>
      <c r="C18" s="835" t="s">
        <v>592</v>
      </c>
      <c r="D18" s="863" t="s">
        <v>593</v>
      </c>
      <c r="E18" s="835" t="s">
        <v>2559</v>
      </c>
      <c r="F18" s="863" t="s">
        <v>2560</v>
      </c>
      <c r="G18" s="835" t="s">
        <v>2583</v>
      </c>
      <c r="H18" s="835" t="s">
        <v>2584</v>
      </c>
      <c r="I18" s="849">
        <v>3.3733332554499307</v>
      </c>
      <c r="J18" s="849">
        <v>509</v>
      </c>
      <c r="K18" s="850">
        <v>1714.6399993896484</v>
      </c>
    </row>
    <row r="19" spans="1:11" ht="14.45" customHeight="1" x14ac:dyDescent="0.2">
      <c r="A19" s="831" t="s">
        <v>578</v>
      </c>
      <c r="B19" s="832" t="s">
        <v>579</v>
      </c>
      <c r="C19" s="835" t="s">
        <v>592</v>
      </c>
      <c r="D19" s="863" t="s">
        <v>593</v>
      </c>
      <c r="E19" s="835" t="s">
        <v>2559</v>
      </c>
      <c r="F19" s="863" t="s">
        <v>2560</v>
      </c>
      <c r="G19" s="835" t="s">
        <v>2585</v>
      </c>
      <c r="H19" s="835" t="s">
        <v>2586</v>
      </c>
      <c r="I19" s="849">
        <v>8.125</v>
      </c>
      <c r="J19" s="849">
        <v>48</v>
      </c>
      <c r="K19" s="850">
        <v>390</v>
      </c>
    </row>
    <row r="20" spans="1:11" ht="14.45" customHeight="1" x14ac:dyDescent="0.2">
      <c r="A20" s="831" t="s">
        <v>578</v>
      </c>
      <c r="B20" s="832" t="s">
        <v>579</v>
      </c>
      <c r="C20" s="835" t="s">
        <v>592</v>
      </c>
      <c r="D20" s="863" t="s">
        <v>593</v>
      </c>
      <c r="E20" s="835" t="s">
        <v>2559</v>
      </c>
      <c r="F20" s="863" t="s">
        <v>2560</v>
      </c>
      <c r="G20" s="835" t="s">
        <v>2587</v>
      </c>
      <c r="H20" s="835" t="s">
        <v>2588</v>
      </c>
      <c r="I20" s="849">
        <v>0.37999999523162842</v>
      </c>
      <c r="J20" s="849">
        <v>10</v>
      </c>
      <c r="K20" s="850">
        <v>3.7999999523162842</v>
      </c>
    </row>
    <row r="21" spans="1:11" ht="14.45" customHeight="1" x14ac:dyDescent="0.2">
      <c r="A21" s="831" t="s">
        <v>578</v>
      </c>
      <c r="B21" s="832" t="s">
        <v>579</v>
      </c>
      <c r="C21" s="835" t="s">
        <v>592</v>
      </c>
      <c r="D21" s="863" t="s">
        <v>593</v>
      </c>
      <c r="E21" s="835" t="s">
        <v>2559</v>
      </c>
      <c r="F21" s="863" t="s">
        <v>2560</v>
      </c>
      <c r="G21" s="835" t="s">
        <v>2589</v>
      </c>
      <c r="H21" s="835" t="s">
        <v>2590</v>
      </c>
      <c r="I21" s="849">
        <v>8.3940000534057617</v>
      </c>
      <c r="J21" s="849">
        <v>84</v>
      </c>
      <c r="K21" s="850">
        <v>705.00000762939453</v>
      </c>
    </row>
    <row r="22" spans="1:11" ht="14.45" customHeight="1" x14ac:dyDescent="0.2">
      <c r="A22" s="831" t="s">
        <v>578</v>
      </c>
      <c r="B22" s="832" t="s">
        <v>579</v>
      </c>
      <c r="C22" s="835" t="s">
        <v>592</v>
      </c>
      <c r="D22" s="863" t="s">
        <v>593</v>
      </c>
      <c r="E22" s="835" t="s">
        <v>2559</v>
      </c>
      <c r="F22" s="863" t="s">
        <v>2560</v>
      </c>
      <c r="G22" s="835" t="s">
        <v>2591</v>
      </c>
      <c r="H22" s="835" t="s">
        <v>2592</v>
      </c>
      <c r="I22" s="849">
        <v>18.961999130249023</v>
      </c>
      <c r="J22" s="849">
        <v>60</v>
      </c>
      <c r="K22" s="850">
        <v>1137.7299957275391</v>
      </c>
    </row>
    <row r="23" spans="1:11" ht="14.45" customHeight="1" x14ac:dyDescent="0.2">
      <c r="A23" s="831" t="s">
        <v>578</v>
      </c>
      <c r="B23" s="832" t="s">
        <v>579</v>
      </c>
      <c r="C23" s="835" t="s">
        <v>592</v>
      </c>
      <c r="D23" s="863" t="s">
        <v>593</v>
      </c>
      <c r="E23" s="835" t="s">
        <v>2559</v>
      </c>
      <c r="F23" s="863" t="s">
        <v>2560</v>
      </c>
      <c r="G23" s="835" t="s">
        <v>2577</v>
      </c>
      <c r="H23" s="835" t="s">
        <v>2593</v>
      </c>
      <c r="I23" s="849">
        <v>1.3799999952316284</v>
      </c>
      <c r="J23" s="849">
        <v>450</v>
      </c>
      <c r="K23" s="850">
        <v>621</v>
      </c>
    </row>
    <row r="24" spans="1:11" ht="14.45" customHeight="1" x14ac:dyDescent="0.2">
      <c r="A24" s="831" t="s">
        <v>578</v>
      </c>
      <c r="B24" s="832" t="s">
        <v>579</v>
      </c>
      <c r="C24" s="835" t="s">
        <v>592</v>
      </c>
      <c r="D24" s="863" t="s">
        <v>593</v>
      </c>
      <c r="E24" s="835" t="s">
        <v>2559</v>
      </c>
      <c r="F24" s="863" t="s">
        <v>2560</v>
      </c>
      <c r="G24" s="835" t="s">
        <v>2579</v>
      </c>
      <c r="H24" s="835" t="s">
        <v>2594</v>
      </c>
      <c r="I24" s="849">
        <v>1.5159999847412109</v>
      </c>
      <c r="J24" s="849">
        <v>400</v>
      </c>
      <c r="K24" s="850">
        <v>606.5</v>
      </c>
    </row>
    <row r="25" spans="1:11" ht="14.45" customHeight="1" x14ac:dyDescent="0.2">
      <c r="A25" s="831" t="s">
        <v>578</v>
      </c>
      <c r="B25" s="832" t="s">
        <v>579</v>
      </c>
      <c r="C25" s="835" t="s">
        <v>592</v>
      </c>
      <c r="D25" s="863" t="s">
        <v>593</v>
      </c>
      <c r="E25" s="835" t="s">
        <v>2559</v>
      </c>
      <c r="F25" s="863" t="s">
        <v>2560</v>
      </c>
      <c r="G25" s="835" t="s">
        <v>2581</v>
      </c>
      <c r="H25" s="835" t="s">
        <v>2595</v>
      </c>
      <c r="I25" s="849">
        <v>2.0649999380111694</v>
      </c>
      <c r="J25" s="849">
        <v>650</v>
      </c>
      <c r="K25" s="850">
        <v>1342</v>
      </c>
    </row>
    <row r="26" spans="1:11" ht="14.45" customHeight="1" x14ac:dyDescent="0.2">
      <c r="A26" s="831" t="s">
        <v>578</v>
      </c>
      <c r="B26" s="832" t="s">
        <v>579</v>
      </c>
      <c r="C26" s="835" t="s">
        <v>592</v>
      </c>
      <c r="D26" s="863" t="s">
        <v>593</v>
      </c>
      <c r="E26" s="835" t="s">
        <v>2559</v>
      </c>
      <c r="F26" s="863" t="s">
        <v>2560</v>
      </c>
      <c r="G26" s="835" t="s">
        <v>2583</v>
      </c>
      <c r="H26" s="835" t="s">
        <v>2596</v>
      </c>
      <c r="I26" s="849">
        <v>3.3616665601730347</v>
      </c>
      <c r="J26" s="849">
        <v>600</v>
      </c>
      <c r="K26" s="850">
        <v>2017</v>
      </c>
    </row>
    <row r="27" spans="1:11" ht="14.45" customHeight="1" x14ac:dyDescent="0.2">
      <c r="A27" s="831" t="s">
        <v>578</v>
      </c>
      <c r="B27" s="832" t="s">
        <v>579</v>
      </c>
      <c r="C27" s="835" t="s">
        <v>592</v>
      </c>
      <c r="D27" s="863" t="s">
        <v>593</v>
      </c>
      <c r="E27" s="835" t="s">
        <v>2559</v>
      </c>
      <c r="F27" s="863" t="s">
        <v>2560</v>
      </c>
      <c r="G27" s="835" t="s">
        <v>2585</v>
      </c>
      <c r="H27" s="835" t="s">
        <v>2597</v>
      </c>
      <c r="I27" s="849">
        <v>8.119999885559082</v>
      </c>
      <c r="J27" s="849">
        <v>44</v>
      </c>
      <c r="K27" s="850">
        <v>357.27999877929688</v>
      </c>
    </row>
    <row r="28" spans="1:11" ht="14.45" customHeight="1" x14ac:dyDescent="0.2">
      <c r="A28" s="831" t="s">
        <v>578</v>
      </c>
      <c r="B28" s="832" t="s">
        <v>579</v>
      </c>
      <c r="C28" s="835" t="s">
        <v>592</v>
      </c>
      <c r="D28" s="863" t="s">
        <v>593</v>
      </c>
      <c r="E28" s="835" t="s">
        <v>2559</v>
      </c>
      <c r="F28" s="863" t="s">
        <v>2560</v>
      </c>
      <c r="G28" s="835" t="s">
        <v>2589</v>
      </c>
      <c r="H28" s="835" t="s">
        <v>2598</v>
      </c>
      <c r="I28" s="849">
        <v>8.3940002441406243</v>
      </c>
      <c r="J28" s="849">
        <v>96</v>
      </c>
      <c r="K28" s="850">
        <v>805.68000030517578</v>
      </c>
    </row>
    <row r="29" spans="1:11" ht="14.45" customHeight="1" x14ac:dyDescent="0.2">
      <c r="A29" s="831" t="s">
        <v>578</v>
      </c>
      <c r="B29" s="832" t="s">
        <v>579</v>
      </c>
      <c r="C29" s="835" t="s">
        <v>592</v>
      </c>
      <c r="D29" s="863" t="s">
        <v>593</v>
      </c>
      <c r="E29" s="835" t="s">
        <v>2559</v>
      </c>
      <c r="F29" s="863" t="s">
        <v>2560</v>
      </c>
      <c r="G29" s="835" t="s">
        <v>2599</v>
      </c>
      <c r="H29" s="835" t="s">
        <v>2600</v>
      </c>
      <c r="I29" s="849">
        <v>10.522000312805176</v>
      </c>
      <c r="J29" s="849">
        <v>230</v>
      </c>
      <c r="K29" s="850">
        <v>2420.0999755859375</v>
      </c>
    </row>
    <row r="30" spans="1:11" ht="14.45" customHeight="1" x14ac:dyDescent="0.2">
      <c r="A30" s="831" t="s">
        <v>578</v>
      </c>
      <c r="B30" s="832" t="s">
        <v>579</v>
      </c>
      <c r="C30" s="835" t="s">
        <v>592</v>
      </c>
      <c r="D30" s="863" t="s">
        <v>593</v>
      </c>
      <c r="E30" s="835" t="s">
        <v>2559</v>
      </c>
      <c r="F30" s="863" t="s">
        <v>2560</v>
      </c>
      <c r="G30" s="835" t="s">
        <v>2599</v>
      </c>
      <c r="H30" s="835" t="s">
        <v>2601</v>
      </c>
      <c r="I30" s="849">
        <v>10.520000457763672</v>
      </c>
      <c r="J30" s="849">
        <v>180</v>
      </c>
      <c r="K30" s="850">
        <v>1893.6000061035156</v>
      </c>
    </row>
    <row r="31" spans="1:11" ht="14.45" customHeight="1" x14ac:dyDescent="0.2">
      <c r="A31" s="831" t="s">
        <v>578</v>
      </c>
      <c r="B31" s="832" t="s">
        <v>579</v>
      </c>
      <c r="C31" s="835" t="s">
        <v>592</v>
      </c>
      <c r="D31" s="863" t="s">
        <v>593</v>
      </c>
      <c r="E31" s="835" t="s">
        <v>2559</v>
      </c>
      <c r="F31" s="863" t="s">
        <v>2560</v>
      </c>
      <c r="G31" s="835" t="s">
        <v>2602</v>
      </c>
      <c r="H31" s="835" t="s">
        <v>2603</v>
      </c>
      <c r="I31" s="849">
        <v>96.19000244140625</v>
      </c>
      <c r="J31" s="849">
        <v>2</v>
      </c>
      <c r="K31" s="850">
        <v>192.3800048828125</v>
      </c>
    </row>
    <row r="32" spans="1:11" ht="14.45" customHeight="1" x14ac:dyDescent="0.2">
      <c r="A32" s="831" t="s">
        <v>578</v>
      </c>
      <c r="B32" s="832" t="s">
        <v>579</v>
      </c>
      <c r="C32" s="835" t="s">
        <v>592</v>
      </c>
      <c r="D32" s="863" t="s">
        <v>593</v>
      </c>
      <c r="E32" s="835" t="s">
        <v>2559</v>
      </c>
      <c r="F32" s="863" t="s">
        <v>2560</v>
      </c>
      <c r="G32" s="835" t="s">
        <v>2602</v>
      </c>
      <c r="H32" s="835" t="s">
        <v>2604</v>
      </c>
      <c r="I32" s="849">
        <v>96.210001627604171</v>
      </c>
      <c r="J32" s="849">
        <v>5</v>
      </c>
      <c r="K32" s="850">
        <v>481.010009765625</v>
      </c>
    </row>
    <row r="33" spans="1:11" ht="14.45" customHeight="1" x14ac:dyDescent="0.2">
      <c r="A33" s="831" t="s">
        <v>578</v>
      </c>
      <c r="B33" s="832" t="s">
        <v>579</v>
      </c>
      <c r="C33" s="835" t="s">
        <v>592</v>
      </c>
      <c r="D33" s="863" t="s">
        <v>593</v>
      </c>
      <c r="E33" s="835" t="s">
        <v>2559</v>
      </c>
      <c r="F33" s="863" t="s">
        <v>2560</v>
      </c>
      <c r="G33" s="835" t="s">
        <v>2605</v>
      </c>
      <c r="H33" s="835" t="s">
        <v>2606</v>
      </c>
      <c r="I33" s="849">
        <v>15.640000343322754</v>
      </c>
      <c r="J33" s="849">
        <v>50</v>
      </c>
      <c r="K33" s="850">
        <v>781.99996948242188</v>
      </c>
    </row>
    <row r="34" spans="1:11" ht="14.45" customHeight="1" x14ac:dyDescent="0.2">
      <c r="A34" s="831" t="s">
        <v>578</v>
      </c>
      <c r="B34" s="832" t="s">
        <v>579</v>
      </c>
      <c r="C34" s="835" t="s">
        <v>592</v>
      </c>
      <c r="D34" s="863" t="s">
        <v>593</v>
      </c>
      <c r="E34" s="835" t="s">
        <v>2559</v>
      </c>
      <c r="F34" s="863" t="s">
        <v>2560</v>
      </c>
      <c r="G34" s="835" t="s">
        <v>2607</v>
      </c>
      <c r="H34" s="835" t="s">
        <v>2608</v>
      </c>
      <c r="I34" s="849">
        <v>72.220001220703125</v>
      </c>
      <c r="J34" s="849">
        <v>11</v>
      </c>
      <c r="K34" s="850">
        <v>794.42001342773438</v>
      </c>
    </row>
    <row r="35" spans="1:11" ht="14.45" customHeight="1" x14ac:dyDescent="0.2">
      <c r="A35" s="831" t="s">
        <v>578</v>
      </c>
      <c r="B35" s="832" t="s">
        <v>579</v>
      </c>
      <c r="C35" s="835" t="s">
        <v>592</v>
      </c>
      <c r="D35" s="863" t="s">
        <v>593</v>
      </c>
      <c r="E35" s="835" t="s">
        <v>2559</v>
      </c>
      <c r="F35" s="863" t="s">
        <v>2560</v>
      </c>
      <c r="G35" s="835" t="s">
        <v>2607</v>
      </c>
      <c r="H35" s="835" t="s">
        <v>2609</v>
      </c>
      <c r="I35" s="849">
        <v>72.220001220703125</v>
      </c>
      <c r="J35" s="849">
        <v>9</v>
      </c>
      <c r="K35" s="850">
        <v>649.98001098632813</v>
      </c>
    </row>
    <row r="36" spans="1:11" ht="14.45" customHeight="1" x14ac:dyDescent="0.2">
      <c r="A36" s="831" t="s">
        <v>578</v>
      </c>
      <c r="B36" s="832" t="s">
        <v>579</v>
      </c>
      <c r="C36" s="835" t="s">
        <v>592</v>
      </c>
      <c r="D36" s="863" t="s">
        <v>593</v>
      </c>
      <c r="E36" s="835" t="s">
        <v>2559</v>
      </c>
      <c r="F36" s="863" t="s">
        <v>2560</v>
      </c>
      <c r="G36" s="835" t="s">
        <v>2610</v>
      </c>
      <c r="H36" s="835" t="s">
        <v>2611</v>
      </c>
      <c r="I36" s="849">
        <v>105.44999694824219</v>
      </c>
      <c r="J36" s="849">
        <v>1</v>
      </c>
      <c r="K36" s="850">
        <v>105.44999694824219</v>
      </c>
    </row>
    <row r="37" spans="1:11" ht="14.45" customHeight="1" x14ac:dyDescent="0.2">
      <c r="A37" s="831" t="s">
        <v>578</v>
      </c>
      <c r="B37" s="832" t="s">
        <v>579</v>
      </c>
      <c r="C37" s="835" t="s">
        <v>592</v>
      </c>
      <c r="D37" s="863" t="s">
        <v>593</v>
      </c>
      <c r="E37" s="835" t="s">
        <v>2559</v>
      </c>
      <c r="F37" s="863" t="s">
        <v>2560</v>
      </c>
      <c r="G37" s="835" t="s">
        <v>2612</v>
      </c>
      <c r="H37" s="835" t="s">
        <v>2613</v>
      </c>
      <c r="I37" s="849">
        <v>112.52999877929688</v>
      </c>
      <c r="J37" s="849">
        <v>3</v>
      </c>
      <c r="K37" s="850">
        <v>337.58999633789063</v>
      </c>
    </row>
    <row r="38" spans="1:11" ht="14.45" customHeight="1" x14ac:dyDescent="0.2">
      <c r="A38" s="831" t="s">
        <v>578</v>
      </c>
      <c r="B38" s="832" t="s">
        <v>579</v>
      </c>
      <c r="C38" s="835" t="s">
        <v>592</v>
      </c>
      <c r="D38" s="863" t="s">
        <v>593</v>
      </c>
      <c r="E38" s="835" t="s">
        <v>2559</v>
      </c>
      <c r="F38" s="863" t="s">
        <v>2560</v>
      </c>
      <c r="G38" s="835" t="s">
        <v>2614</v>
      </c>
      <c r="H38" s="835" t="s">
        <v>2615</v>
      </c>
      <c r="I38" s="849">
        <v>2.7400000095367432</v>
      </c>
      <c r="J38" s="849">
        <v>3</v>
      </c>
      <c r="K38" s="850">
        <v>8.2200002670288086</v>
      </c>
    </row>
    <row r="39" spans="1:11" ht="14.45" customHeight="1" x14ac:dyDescent="0.2">
      <c r="A39" s="831" t="s">
        <v>578</v>
      </c>
      <c r="B39" s="832" t="s">
        <v>579</v>
      </c>
      <c r="C39" s="835" t="s">
        <v>592</v>
      </c>
      <c r="D39" s="863" t="s">
        <v>593</v>
      </c>
      <c r="E39" s="835" t="s">
        <v>2559</v>
      </c>
      <c r="F39" s="863" t="s">
        <v>2560</v>
      </c>
      <c r="G39" s="835" t="s">
        <v>2616</v>
      </c>
      <c r="H39" s="835" t="s">
        <v>2617</v>
      </c>
      <c r="I39" s="849">
        <v>12.029999732971191</v>
      </c>
      <c r="J39" s="849">
        <v>20</v>
      </c>
      <c r="K39" s="850">
        <v>240.60000610351563</v>
      </c>
    </row>
    <row r="40" spans="1:11" ht="14.45" customHeight="1" x14ac:dyDescent="0.2">
      <c r="A40" s="831" t="s">
        <v>578</v>
      </c>
      <c r="B40" s="832" t="s">
        <v>579</v>
      </c>
      <c r="C40" s="835" t="s">
        <v>592</v>
      </c>
      <c r="D40" s="863" t="s">
        <v>593</v>
      </c>
      <c r="E40" s="835" t="s">
        <v>2559</v>
      </c>
      <c r="F40" s="863" t="s">
        <v>2560</v>
      </c>
      <c r="G40" s="835" t="s">
        <v>2618</v>
      </c>
      <c r="H40" s="835" t="s">
        <v>2619</v>
      </c>
      <c r="I40" s="849">
        <v>10.119999885559082</v>
      </c>
      <c r="J40" s="849">
        <v>32</v>
      </c>
      <c r="K40" s="850">
        <v>323.83999061584473</v>
      </c>
    </row>
    <row r="41" spans="1:11" ht="14.45" customHeight="1" x14ac:dyDescent="0.2">
      <c r="A41" s="831" t="s">
        <v>578</v>
      </c>
      <c r="B41" s="832" t="s">
        <v>579</v>
      </c>
      <c r="C41" s="835" t="s">
        <v>592</v>
      </c>
      <c r="D41" s="863" t="s">
        <v>593</v>
      </c>
      <c r="E41" s="835" t="s">
        <v>2559</v>
      </c>
      <c r="F41" s="863" t="s">
        <v>2560</v>
      </c>
      <c r="G41" s="835" t="s">
        <v>2620</v>
      </c>
      <c r="H41" s="835" t="s">
        <v>2621</v>
      </c>
      <c r="I41" s="849">
        <v>0.6600000262260437</v>
      </c>
      <c r="J41" s="849">
        <v>1300</v>
      </c>
      <c r="K41" s="850">
        <v>858</v>
      </c>
    </row>
    <row r="42" spans="1:11" ht="14.45" customHeight="1" x14ac:dyDescent="0.2">
      <c r="A42" s="831" t="s">
        <v>578</v>
      </c>
      <c r="B42" s="832" t="s">
        <v>579</v>
      </c>
      <c r="C42" s="835" t="s">
        <v>592</v>
      </c>
      <c r="D42" s="863" t="s">
        <v>593</v>
      </c>
      <c r="E42" s="835" t="s">
        <v>2559</v>
      </c>
      <c r="F42" s="863" t="s">
        <v>2560</v>
      </c>
      <c r="G42" s="835" t="s">
        <v>2620</v>
      </c>
      <c r="H42" s="835" t="s">
        <v>2622</v>
      </c>
      <c r="I42" s="849">
        <v>0.67000001668930054</v>
      </c>
      <c r="J42" s="849">
        <v>1000</v>
      </c>
      <c r="K42" s="850">
        <v>670</v>
      </c>
    </row>
    <row r="43" spans="1:11" ht="14.45" customHeight="1" x14ac:dyDescent="0.2">
      <c r="A43" s="831" t="s">
        <v>578</v>
      </c>
      <c r="B43" s="832" t="s">
        <v>579</v>
      </c>
      <c r="C43" s="835" t="s">
        <v>592</v>
      </c>
      <c r="D43" s="863" t="s">
        <v>593</v>
      </c>
      <c r="E43" s="835" t="s">
        <v>2559</v>
      </c>
      <c r="F43" s="863" t="s">
        <v>2560</v>
      </c>
      <c r="G43" s="835" t="s">
        <v>2623</v>
      </c>
      <c r="H43" s="835" t="s">
        <v>2624</v>
      </c>
      <c r="I43" s="849">
        <v>30.504000091552733</v>
      </c>
      <c r="J43" s="849">
        <v>18</v>
      </c>
      <c r="K43" s="850">
        <v>549.08000183105469</v>
      </c>
    </row>
    <row r="44" spans="1:11" ht="14.45" customHeight="1" x14ac:dyDescent="0.2">
      <c r="A44" s="831" t="s">
        <v>578</v>
      </c>
      <c r="B44" s="832" t="s">
        <v>579</v>
      </c>
      <c r="C44" s="835" t="s">
        <v>592</v>
      </c>
      <c r="D44" s="863" t="s">
        <v>593</v>
      </c>
      <c r="E44" s="835" t="s">
        <v>2559</v>
      </c>
      <c r="F44" s="863" t="s">
        <v>2560</v>
      </c>
      <c r="G44" s="835" t="s">
        <v>2625</v>
      </c>
      <c r="H44" s="835" t="s">
        <v>2626</v>
      </c>
      <c r="I44" s="849">
        <v>29.879999160766602</v>
      </c>
      <c r="J44" s="849">
        <v>48</v>
      </c>
      <c r="K44" s="850">
        <v>1434.2399845123291</v>
      </c>
    </row>
    <row r="45" spans="1:11" ht="14.45" customHeight="1" x14ac:dyDescent="0.2">
      <c r="A45" s="831" t="s">
        <v>578</v>
      </c>
      <c r="B45" s="832" t="s">
        <v>579</v>
      </c>
      <c r="C45" s="835" t="s">
        <v>592</v>
      </c>
      <c r="D45" s="863" t="s">
        <v>593</v>
      </c>
      <c r="E45" s="835" t="s">
        <v>2559</v>
      </c>
      <c r="F45" s="863" t="s">
        <v>2560</v>
      </c>
      <c r="G45" s="835" t="s">
        <v>2623</v>
      </c>
      <c r="H45" s="835" t="s">
        <v>2627</v>
      </c>
      <c r="I45" s="849">
        <v>30.071666717529297</v>
      </c>
      <c r="J45" s="849">
        <v>21</v>
      </c>
      <c r="K45" s="850">
        <v>631.37999725341797</v>
      </c>
    </row>
    <row r="46" spans="1:11" ht="14.45" customHeight="1" x14ac:dyDescent="0.2">
      <c r="A46" s="831" t="s">
        <v>578</v>
      </c>
      <c r="B46" s="832" t="s">
        <v>579</v>
      </c>
      <c r="C46" s="835" t="s">
        <v>592</v>
      </c>
      <c r="D46" s="863" t="s">
        <v>593</v>
      </c>
      <c r="E46" s="835" t="s">
        <v>2559</v>
      </c>
      <c r="F46" s="863" t="s">
        <v>2560</v>
      </c>
      <c r="G46" s="835" t="s">
        <v>2625</v>
      </c>
      <c r="H46" s="835" t="s">
        <v>2628</v>
      </c>
      <c r="I46" s="849">
        <v>29.879999160766602</v>
      </c>
      <c r="J46" s="849">
        <v>24</v>
      </c>
      <c r="K46" s="850">
        <v>717.1199951171875</v>
      </c>
    </row>
    <row r="47" spans="1:11" ht="14.45" customHeight="1" x14ac:dyDescent="0.2">
      <c r="A47" s="831" t="s">
        <v>578</v>
      </c>
      <c r="B47" s="832" t="s">
        <v>579</v>
      </c>
      <c r="C47" s="835" t="s">
        <v>592</v>
      </c>
      <c r="D47" s="863" t="s">
        <v>593</v>
      </c>
      <c r="E47" s="835" t="s">
        <v>2629</v>
      </c>
      <c r="F47" s="863" t="s">
        <v>2630</v>
      </c>
      <c r="G47" s="835" t="s">
        <v>2631</v>
      </c>
      <c r="H47" s="835" t="s">
        <v>2632</v>
      </c>
      <c r="I47" s="849">
        <v>13.800000190734863</v>
      </c>
      <c r="J47" s="849">
        <v>10</v>
      </c>
      <c r="K47" s="850">
        <v>137.97999572753906</v>
      </c>
    </row>
    <row r="48" spans="1:11" ht="14.45" customHeight="1" x14ac:dyDescent="0.2">
      <c r="A48" s="831" t="s">
        <v>578</v>
      </c>
      <c r="B48" s="832" t="s">
        <v>579</v>
      </c>
      <c r="C48" s="835" t="s">
        <v>592</v>
      </c>
      <c r="D48" s="863" t="s">
        <v>593</v>
      </c>
      <c r="E48" s="835" t="s">
        <v>2629</v>
      </c>
      <c r="F48" s="863" t="s">
        <v>2630</v>
      </c>
      <c r="G48" s="835" t="s">
        <v>2633</v>
      </c>
      <c r="H48" s="835" t="s">
        <v>2634</v>
      </c>
      <c r="I48" s="849">
        <v>1.2499999720603228E-2</v>
      </c>
      <c r="J48" s="849">
        <v>400</v>
      </c>
      <c r="K48" s="850">
        <v>5</v>
      </c>
    </row>
    <row r="49" spans="1:11" ht="14.45" customHeight="1" x14ac:dyDescent="0.2">
      <c r="A49" s="831" t="s">
        <v>578</v>
      </c>
      <c r="B49" s="832" t="s">
        <v>579</v>
      </c>
      <c r="C49" s="835" t="s">
        <v>592</v>
      </c>
      <c r="D49" s="863" t="s">
        <v>593</v>
      </c>
      <c r="E49" s="835" t="s">
        <v>2629</v>
      </c>
      <c r="F49" s="863" t="s">
        <v>2630</v>
      </c>
      <c r="G49" s="835" t="s">
        <v>2635</v>
      </c>
      <c r="H49" s="835" t="s">
        <v>2636</v>
      </c>
      <c r="I49" s="849">
        <v>6.0500001907348633</v>
      </c>
      <c r="J49" s="849">
        <v>120</v>
      </c>
      <c r="K49" s="850">
        <v>726</v>
      </c>
    </row>
    <row r="50" spans="1:11" ht="14.45" customHeight="1" x14ac:dyDescent="0.2">
      <c r="A50" s="831" t="s">
        <v>578</v>
      </c>
      <c r="B50" s="832" t="s">
        <v>579</v>
      </c>
      <c r="C50" s="835" t="s">
        <v>592</v>
      </c>
      <c r="D50" s="863" t="s">
        <v>593</v>
      </c>
      <c r="E50" s="835" t="s">
        <v>2629</v>
      </c>
      <c r="F50" s="863" t="s">
        <v>2630</v>
      </c>
      <c r="G50" s="835" t="s">
        <v>2633</v>
      </c>
      <c r="H50" s="835" t="s">
        <v>2637</v>
      </c>
      <c r="I50" s="849">
        <v>1.333333303531011E-2</v>
      </c>
      <c r="J50" s="849">
        <v>250</v>
      </c>
      <c r="K50" s="850">
        <v>3.5</v>
      </c>
    </row>
    <row r="51" spans="1:11" ht="14.45" customHeight="1" x14ac:dyDescent="0.2">
      <c r="A51" s="831" t="s">
        <v>578</v>
      </c>
      <c r="B51" s="832" t="s">
        <v>579</v>
      </c>
      <c r="C51" s="835" t="s">
        <v>592</v>
      </c>
      <c r="D51" s="863" t="s">
        <v>593</v>
      </c>
      <c r="E51" s="835" t="s">
        <v>2629</v>
      </c>
      <c r="F51" s="863" t="s">
        <v>2630</v>
      </c>
      <c r="G51" s="835" t="s">
        <v>2635</v>
      </c>
      <c r="H51" s="835" t="s">
        <v>2638</v>
      </c>
      <c r="I51" s="849">
        <v>6.0500001907348633</v>
      </c>
      <c r="J51" s="849">
        <v>50</v>
      </c>
      <c r="K51" s="850">
        <v>302.5</v>
      </c>
    </row>
    <row r="52" spans="1:11" ht="14.45" customHeight="1" x14ac:dyDescent="0.2">
      <c r="A52" s="831" t="s">
        <v>578</v>
      </c>
      <c r="B52" s="832" t="s">
        <v>579</v>
      </c>
      <c r="C52" s="835" t="s">
        <v>592</v>
      </c>
      <c r="D52" s="863" t="s">
        <v>593</v>
      </c>
      <c r="E52" s="835" t="s">
        <v>2629</v>
      </c>
      <c r="F52" s="863" t="s">
        <v>2630</v>
      </c>
      <c r="G52" s="835" t="s">
        <v>2639</v>
      </c>
      <c r="H52" s="835" t="s">
        <v>2640</v>
      </c>
      <c r="I52" s="849">
        <v>3.4840000152587889</v>
      </c>
      <c r="J52" s="849">
        <v>350</v>
      </c>
      <c r="K52" s="850">
        <v>1220</v>
      </c>
    </row>
    <row r="53" spans="1:11" ht="14.45" customHeight="1" x14ac:dyDescent="0.2">
      <c r="A53" s="831" t="s">
        <v>578</v>
      </c>
      <c r="B53" s="832" t="s">
        <v>579</v>
      </c>
      <c r="C53" s="835" t="s">
        <v>592</v>
      </c>
      <c r="D53" s="863" t="s">
        <v>593</v>
      </c>
      <c r="E53" s="835" t="s">
        <v>2629</v>
      </c>
      <c r="F53" s="863" t="s">
        <v>2630</v>
      </c>
      <c r="G53" s="835" t="s">
        <v>2639</v>
      </c>
      <c r="H53" s="835" t="s">
        <v>2641</v>
      </c>
      <c r="I53" s="849">
        <v>3.4166667461395264</v>
      </c>
      <c r="J53" s="849">
        <v>440</v>
      </c>
      <c r="K53" s="850">
        <v>1502.6000061035156</v>
      </c>
    </row>
    <row r="54" spans="1:11" ht="14.45" customHeight="1" x14ac:dyDescent="0.2">
      <c r="A54" s="831" t="s">
        <v>578</v>
      </c>
      <c r="B54" s="832" t="s">
        <v>579</v>
      </c>
      <c r="C54" s="835" t="s">
        <v>592</v>
      </c>
      <c r="D54" s="863" t="s">
        <v>593</v>
      </c>
      <c r="E54" s="835" t="s">
        <v>2629</v>
      </c>
      <c r="F54" s="863" t="s">
        <v>2630</v>
      </c>
      <c r="G54" s="835" t="s">
        <v>2642</v>
      </c>
      <c r="H54" s="835" t="s">
        <v>2643</v>
      </c>
      <c r="I54" s="849">
        <v>21.899999618530273</v>
      </c>
      <c r="J54" s="849">
        <v>50</v>
      </c>
      <c r="K54" s="850">
        <v>1095.0999755859375</v>
      </c>
    </row>
    <row r="55" spans="1:11" ht="14.45" customHeight="1" x14ac:dyDescent="0.2">
      <c r="A55" s="831" t="s">
        <v>578</v>
      </c>
      <c r="B55" s="832" t="s">
        <v>579</v>
      </c>
      <c r="C55" s="835" t="s">
        <v>592</v>
      </c>
      <c r="D55" s="863" t="s">
        <v>593</v>
      </c>
      <c r="E55" s="835" t="s">
        <v>2629</v>
      </c>
      <c r="F55" s="863" t="s">
        <v>2630</v>
      </c>
      <c r="G55" s="835" t="s">
        <v>2644</v>
      </c>
      <c r="H55" s="835" t="s">
        <v>2645</v>
      </c>
      <c r="I55" s="849">
        <v>21.899999618530273</v>
      </c>
      <c r="J55" s="849">
        <v>50</v>
      </c>
      <c r="K55" s="850">
        <v>1095.1500244140625</v>
      </c>
    </row>
    <row r="56" spans="1:11" ht="14.45" customHeight="1" x14ac:dyDescent="0.2">
      <c r="A56" s="831" t="s">
        <v>578</v>
      </c>
      <c r="B56" s="832" t="s">
        <v>579</v>
      </c>
      <c r="C56" s="835" t="s">
        <v>592</v>
      </c>
      <c r="D56" s="863" t="s">
        <v>593</v>
      </c>
      <c r="E56" s="835" t="s">
        <v>2629</v>
      </c>
      <c r="F56" s="863" t="s">
        <v>2630</v>
      </c>
      <c r="G56" s="835" t="s">
        <v>2646</v>
      </c>
      <c r="H56" s="835" t="s">
        <v>2647</v>
      </c>
      <c r="I56" s="849">
        <v>17.979999542236328</v>
      </c>
      <c r="J56" s="849">
        <v>250</v>
      </c>
      <c r="K56" s="850">
        <v>4495</v>
      </c>
    </row>
    <row r="57" spans="1:11" ht="14.45" customHeight="1" x14ac:dyDescent="0.2">
      <c r="A57" s="831" t="s">
        <v>578</v>
      </c>
      <c r="B57" s="832" t="s">
        <v>579</v>
      </c>
      <c r="C57" s="835" t="s">
        <v>592</v>
      </c>
      <c r="D57" s="863" t="s">
        <v>593</v>
      </c>
      <c r="E57" s="835" t="s">
        <v>2629</v>
      </c>
      <c r="F57" s="863" t="s">
        <v>2630</v>
      </c>
      <c r="G57" s="835" t="s">
        <v>2646</v>
      </c>
      <c r="H57" s="835" t="s">
        <v>2648</v>
      </c>
      <c r="I57" s="849">
        <v>17.979999542236328</v>
      </c>
      <c r="J57" s="849">
        <v>400</v>
      </c>
      <c r="K57" s="850">
        <v>7192</v>
      </c>
    </row>
    <row r="58" spans="1:11" ht="14.45" customHeight="1" x14ac:dyDescent="0.2">
      <c r="A58" s="831" t="s">
        <v>578</v>
      </c>
      <c r="B58" s="832" t="s">
        <v>579</v>
      </c>
      <c r="C58" s="835" t="s">
        <v>592</v>
      </c>
      <c r="D58" s="863" t="s">
        <v>593</v>
      </c>
      <c r="E58" s="835" t="s">
        <v>2629</v>
      </c>
      <c r="F58" s="863" t="s">
        <v>2630</v>
      </c>
      <c r="G58" s="835" t="s">
        <v>2649</v>
      </c>
      <c r="H58" s="835" t="s">
        <v>2650</v>
      </c>
      <c r="I58" s="849">
        <v>17.979999542236328</v>
      </c>
      <c r="J58" s="849">
        <v>50</v>
      </c>
      <c r="K58" s="850">
        <v>899</v>
      </c>
    </row>
    <row r="59" spans="1:11" ht="14.45" customHeight="1" x14ac:dyDescent="0.2">
      <c r="A59" s="831" t="s">
        <v>578</v>
      </c>
      <c r="B59" s="832" t="s">
        <v>579</v>
      </c>
      <c r="C59" s="835" t="s">
        <v>592</v>
      </c>
      <c r="D59" s="863" t="s">
        <v>593</v>
      </c>
      <c r="E59" s="835" t="s">
        <v>2629</v>
      </c>
      <c r="F59" s="863" t="s">
        <v>2630</v>
      </c>
      <c r="G59" s="835" t="s">
        <v>2649</v>
      </c>
      <c r="H59" s="835" t="s">
        <v>2651</v>
      </c>
      <c r="I59" s="849">
        <v>17.979999542236328</v>
      </c>
      <c r="J59" s="849">
        <v>100</v>
      </c>
      <c r="K59" s="850">
        <v>1798</v>
      </c>
    </row>
    <row r="60" spans="1:11" ht="14.45" customHeight="1" x14ac:dyDescent="0.2">
      <c r="A60" s="831" t="s">
        <v>578</v>
      </c>
      <c r="B60" s="832" t="s">
        <v>579</v>
      </c>
      <c r="C60" s="835" t="s">
        <v>592</v>
      </c>
      <c r="D60" s="863" t="s">
        <v>593</v>
      </c>
      <c r="E60" s="835" t="s">
        <v>2629</v>
      </c>
      <c r="F60" s="863" t="s">
        <v>2630</v>
      </c>
      <c r="G60" s="835" t="s">
        <v>2652</v>
      </c>
      <c r="H60" s="835" t="s">
        <v>2653</v>
      </c>
      <c r="I60" s="849">
        <v>13.199999809265137</v>
      </c>
      <c r="J60" s="849">
        <v>80</v>
      </c>
      <c r="K60" s="850">
        <v>1056</v>
      </c>
    </row>
    <row r="61" spans="1:11" ht="14.45" customHeight="1" x14ac:dyDescent="0.2">
      <c r="A61" s="831" t="s">
        <v>578</v>
      </c>
      <c r="B61" s="832" t="s">
        <v>579</v>
      </c>
      <c r="C61" s="835" t="s">
        <v>592</v>
      </c>
      <c r="D61" s="863" t="s">
        <v>593</v>
      </c>
      <c r="E61" s="835" t="s">
        <v>2629</v>
      </c>
      <c r="F61" s="863" t="s">
        <v>2630</v>
      </c>
      <c r="G61" s="835" t="s">
        <v>2654</v>
      </c>
      <c r="H61" s="835" t="s">
        <v>2655</v>
      </c>
      <c r="I61" s="849">
        <v>13.199999809265137</v>
      </c>
      <c r="J61" s="849">
        <v>10</v>
      </c>
      <c r="K61" s="850">
        <v>132</v>
      </c>
    </row>
    <row r="62" spans="1:11" ht="14.45" customHeight="1" x14ac:dyDescent="0.2">
      <c r="A62" s="831" t="s">
        <v>578</v>
      </c>
      <c r="B62" s="832" t="s">
        <v>579</v>
      </c>
      <c r="C62" s="835" t="s">
        <v>592</v>
      </c>
      <c r="D62" s="863" t="s">
        <v>593</v>
      </c>
      <c r="E62" s="835" t="s">
        <v>2629</v>
      </c>
      <c r="F62" s="863" t="s">
        <v>2630</v>
      </c>
      <c r="G62" s="835" t="s">
        <v>2656</v>
      </c>
      <c r="H62" s="835" t="s">
        <v>2657</v>
      </c>
      <c r="I62" s="849">
        <v>22.989999771118164</v>
      </c>
      <c r="J62" s="849">
        <v>10</v>
      </c>
      <c r="K62" s="850">
        <v>229.89999389648438</v>
      </c>
    </row>
    <row r="63" spans="1:11" ht="14.45" customHeight="1" x14ac:dyDescent="0.2">
      <c r="A63" s="831" t="s">
        <v>578</v>
      </c>
      <c r="B63" s="832" t="s">
        <v>579</v>
      </c>
      <c r="C63" s="835" t="s">
        <v>592</v>
      </c>
      <c r="D63" s="863" t="s">
        <v>593</v>
      </c>
      <c r="E63" s="835" t="s">
        <v>2629</v>
      </c>
      <c r="F63" s="863" t="s">
        <v>2630</v>
      </c>
      <c r="G63" s="835" t="s">
        <v>2652</v>
      </c>
      <c r="H63" s="835" t="s">
        <v>2658</v>
      </c>
      <c r="I63" s="849">
        <v>13.199999809265137</v>
      </c>
      <c r="J63" s="849">
        <v>150</v>
      </c>
      <c r="K63" s="850">
        <v>1980</v>
      </c>
    </row>
    <row r="64" spans="1:11" ht="14.45" customHeight="1" x14ac:dyDescent="0.2">
      <c r="A64" s="831" t="s">
        <v>578</v>
      </c>
      <c r="B64" s="832" t="s">
        <v>579</v>
      </c>
      <c r="C64" s="835" t="s">
        <v>592</v>
      </c>
      <c r="D64" s="863" t="s">
        <v>593</v>
      </c>
      <c r="E64" s="835" t="s">
        <v>2629</v>
      </c>
      <c r="F64" s="863" t="s">
        <v>2630</v>
      </c>
      <c r="G64" s="835" t="s">
        <v>2654</v>
      </c>
      <c r="H64" s="835" t="s">
        <v>2659</v>
      </c>
      <c r="I64" s="849">
        <v>13.203333218892416</v>
      </c>
      <c r="J64" s="849">
        <v>50</v>
      </c>
      <c r="K64" s="850">
        <v>660.29998779296875</v>
      </c>
    </row>
    <row r="65" spans="1:11" ht="14.45" customHeight="1" x14ac:dyDescent="0.2">
      <c r="A65" s="831" t="s">
        <v>578</v>
      </c>
      <c r="B65" s="832" t="s">
        <v>579</v>
      </c>
      <c r="C65" s="835" t="s">
        <v>592</v>
      </c>
      <c r="D65" s="863" t="s">
        <v>593</v>
      </c>
      <c r="E65" s="835" t="s">
        <v>2629</v>
      </c>
      <c r="F65" s="863" t="s">
        <v>2630</v>
      </c>
      <c r="G65" s="835" t="s">
        <v>2656</v>
      </c>
      <c r="H65" s="835" t="s">
        <v>2660</v>
      </c>
      <c r="I65" s="849">
        <v>22.989999771118164</v>
      </c>
      <c r="J65" s="849">
        <v>40</v>
      </c>
      <c r="K65" s="850">
        <v>919.5999755859375</v>
      </c>
    </row>
    <row r="66" spans="1:11" ht="14.45" customHeight="1" x14ac:dyDescent="0.2">
      <c r="A66" s="831" t="s">
        <v>578</v>
      </c>
      <c r="B66" s="832" t="s">
        <v>579</v>
      </c>
      <c r="C66" s="835" t="s">
        <v>592</v>
      </c>
      <c r="D66" s="863" t="s">
        <v>593</v>
      </c>
      <c r="E66" s="835" t="s">
        <v>2629</v>
      </c>
      <c r="F66" s="863" t="s">
        <v>2630</v>
      </c>
      <c r="G66" s="835" t="s">
        <v>2661</v>
      </c>
      <c r="H66" s="835" t="s">
        <v>2662</v>
      </c>
      <c r="I66" s="849">
        <v>8.4700002670288086</v>
      </c>
      <c r="J66" s="849">
        <v>60</v>
      </c>
      <c r="K66" s="850">
        <v>508.20001220703125</v>
      </c>
    </row>
    <row r="67" spans="1:11" ht="14.45" customHeight="1" x14ac:dyDescent="0.2">
      <c r="A67" s="831" t="s">
        <v>578</v>
      </c>
      <c r="B67" s="832" t="s">
        <v>579</v>
      </c>
      <c r="C67" s="835" t="s">
        <v>592</v>
      </c>
      <c r="D67" s="863" t="s">
        <v>593</v>
      </c>
      <c r="E67" s="835" t="s">
        <v>2629</v>
      </c>
      <c r="F67" s="863" t="s">
        <v>2630</v>
      </c>
      <c r="G67" s="835" t="s">
        <v>2663</v>
      </c>
      <c r="H67" s="835" t="s">
        <v>2664</v>
      </c>
      <c r="I67" s="849">
        <v>7.8650000095367432</v>
      </c>
      <c r="J67" s="849">
        <v>350</v>
      </c>
      <c r="K67" s="850">
        <v>2753</v>
      </c>
    </row>
    <row r="68" spans="1:11" ht="14.45" customHeight="1" x14ac:dyDescent="0.2">
      <c r="A68" s="831" t="s">
        <v>578</v>
      </c>
      <c r="B68" s="832" t="s">
        <v>579</v>
      </c>
      <c r="C68" s="835" t="s">
        <v>592</v>
      </c>
      <c r="D68" s="863" t="s">
        <v>593</v>
      </c>
      <c r="E68" s="835" t="s">
        <v>2629</v>
      </c>
      <c r="F68" s="863" t="s">
        <v>2630</v>
      </c>
      <c r="G68" s="835" t="s">
        <v>2663</v>
      </c>
      <c r="H68" s="835" t="s">
        <v>2665</v>
      </c>
      <c r="I68" s="849">
        <v>8.509999847412109</v>
      </c>
      <c r="J68" s="849">
        <v>200</v>
      </c>
      <c r="K68" s="850">
        <v>1676.9000091552734</v>
      </c>
    </row>
    <row r="69" spans="1:11" ht="14.45" customHeight="1" x14ac:dyDescent="0.2">
      <c r="A69" s="831" t="s">
        <v>578</v>
      </c>
      <c r="B69" s="832" t="s">
        <v>579</v>
      </c>
      <c r="C69" s="835" t="s">
        <v>592</v>
      </c>
      <c r="D69" s="863" t="s">
        <v>593</v>
      </c>
      <c r="E69" s="835" t="s">
        <v>2629</v>
      </c>
      <c r="F69" s="863" t="s">
        <v>2630</v>
      </c>
      <c r="G69" s="835" t="s">
        <v>2666</v>
      </c>
      <c r="H69" s="835" t="s">
        <v>2667</v>
      </c>
      <c r="I69" s="849">
        <v>1.8700000047683716</v>
      </c>
      <c r="J69" s="849">
        <v>300</v>
      </c>
      <c r="K69" s="850">
        <v>561.5</v>
      </c>
    </row>
    <row r="70" spans="1:11" ht="14.45" customHeight="1" x14ac:dyDescent="0.2">
      <c r="A70" s="831" t="s">
        <v>578</v>
      </c>
      <c r="B70" s="832" t="s">
        <v>579</v>
      </c>
      <c r="C70" s="835" t="s">
        <v>592</v>
      </c>
      <c r="D70" s="863" t="s">
        <v>593</v>
      </c>
      <c r="E70" s="835" t="s">
        <v>2629</v>
      </c>
      <c r="F70" s="863" t="s">
        <v>2630</v>
      </c>
      <c r="G70" s="835" t="s">
        <v>2666</v>
      </c>
      <c r="H70" s="835" t="s">
        <v>2668</v>
      </c>
      <c r="I70" s="849">
        <v>1.9000000059604645</v>
      </c>
      <c r="J70" s="849">
        <v>400</v>
      </c>
      <c r="K70" s="850">
        <v>761.22000122070313</v>
      </c>
    </row>
    <row r="71" spans="1:11" ht="14.45" customHeight="1" x14ac:dyDescent="0.2">
      <c r="A71" s="831" t="s">
        <v>578</v>
      </c>
      <c r="B71" s="832" t="s">
        <v>579</v>
      </c>
      <c r="C71" s="835" t="s">
        <v>592</v>
      </c>
      <c r="D71" s="863" t="s">
        <v>593</v>
      </c>
      <c r="E71" s="835" t="s">
        <v>2629</v>
      </c>
      <c r="F71" s="863" t="s">
        <v>2630</v>
      </c>
      <c r="G71" s="835" t="s">
        <v>2669</v>
      </c>
      <c r="H71" s="835" t="s">
        <v>2670</v>
      </c>
      <c r="I71" s="849">
        <v>592.30999755859375</v>
      </c>
      <c r="J71" s="849">
        <v>2</v>
      </c>
      <c r="K71" s="850">
        <v>1184.6199951171875</v>
      </c>
    </row>
    <row r="72" spans="1:11" ht="14.45" customHeight="1" x14ac:dyDescent="0.2">
      <c r="A72" s="831" t="s">
        <v>578</v>
      </c>
      <c r="B72" s="832" t="s">
        <v>579</v>
      </c>
      <c r="C72" s="835" t="s">
        <v>592</v>
      </c>
      <c r="D72" s="863" t="s">
        <v>593</v>
      </c>
      <c r="E72" s="835" t="s">
        <v>2629</v>
      </c>
      <c r="F72" s="863" t="s">
        <v>2630</v>
      </c>
      <c r="G72" s="835" t="s">
        <v>2671</v>
      </c>
      <c r="H72" s="835" t="s">
        <v>2672</v>
      </c>
      <c r="I72" s="849">
        <v>517.8800048828125</v>
      </c>
      <c r="J72" s="849">
        <v>1</v>
      </c>
      <c r="K72" s="850">
        <v>517.8800048828125</v>
      </c>
    </row>
    <row r="73" spans="1:11" ht="14.45" customHeight="1" x14ac:dyDescent="0.2">
      <c r="A73" s="831" t="s">
        <v>578</v>
      </c>
      <c r="B73" s="832" t="s">
        <v>579</v>
      </c>
      <c r="C73" s="835" t="s">
        <v>592</v>
      </c>
      <c r="D73" s="863" t="s">
        <v>593</v>
      </c>
      <c r="E73" s="835" t="s">
        <v>2629</v>
      </c>
      <c r="F73" s="863" t="s">
        <v>2630</v>
      </c>
      <c r="G73" s="835" t="s">
        <v>2673</v>
      </c>
      <c r="H73" s="835" t="s">
        <v>2674</v>
      </c>
      <c r="I73" s="849">
        <v>11.739999771118164</v>
      </c>
      <c r="J73" s="849">
        <v>15</v>
      </c>
      <c r="K73" s="850">
        <v>176.05000305175781</v>
      </c>
    </row>
    <row r="74" spans="1:11" ht="14.45" customHeight="1" x14ac:dyDescent="0.2">
      <c r="A74" s="831" t="s">
        <v>578</v>
      </c>
      <c r="B74" s="832" t="s">
        <v>579</v>
      </c>
      <c r="C74" s="835" t="s">
        <v>592</v>
      </c>
      <c r="D74" s="863" t="s">
        <v>593</v>
      </c>
      <c r="E74" s="835" t="s">
        <v>2629</v>
      </c>
      <c r="F74" s="863" t="s">
        <v>2630</v>
      </c>
      <c r="G74" s="835" t="s">
        <v>2675</v>
      </c>
      <c r="H74" s="835" t="s">
        <v>2676</v>
      </c>
      <c r="I74" s="849">
        <v>13.310000419616699</v>
      </c>
      <c r="J74" s="849">
        <v>27</v>
      </c>
      <c r="K74" s="850">
        <v>359.37001037597656</v>
      </c>
    </row>
    <row r="75" spans="1:11" ht="14.45" customHeight="1" x14ac:dyDescent="0.2">
      <c r="A75" s="831" t="s">
        <v>578</v>
      </c>
      <c r="B75" s="832" t="s">
        <v>579</v>
      </c>
      <c r="C75" s="835" t="s">
        <v>592</v>
      </c>
      <c r="D75" s="863" t="s">
        <v>593</v>
      </c>
      <c r="E75" s="835" t="s">
        <v>2629</v>
      </c>
      <c r="F75" s="863" t="s">
        <v>2630</v>
      </c>
      <c r="G75" s="835" t="s">
        <v>2677</v>
      </c>
      <c r="H75" s="835" t="s">
        <v>2678</v>
      </c>
      <c r="I75" s="849">
        <v>2.2899999618530273</v>
      </c>
      <c r="J75" s="849">
        <v>50</v>
      </c>
      <c r="K75" s="850">
        <v>114.5</v>
      </c>
    </row>
    <row r="76" spans="1:11" ht="14.45" customHeight="1" x14ac:dyDescent="0.2">
      <c r="A76" s="831" t="s">
        <v>578</v>
      </c>
      <c r="B76" s="832" t="s">
        <v>579</v>
      </c>
      <c r="C76" s="835" t="s">
        <v>592</v>
      </c>
      <c r="D76" s="863" t="s">
        <v>593</v>
      </c>
      <c r="E76" s="835" t="s">
        <v>2629</v>
      </c>
      <c r="F76" s="863" t="s">
        <v>2630</v>
      </c>
      <c r="G76" s="835" t="s">
        <v>2673</v>
      </c>
      <c r="H76" s="835" t="s">
        <v>2679</v>
      </c>
      <c r="I76" s="849">
        <v>11.738333066304525</v>
      </c>
      <c r="J76" s="849">
        <v>45</v>
      </c>
      <c r="K76" s="850">
        <v>528.25000762939453</v>
      </c>
    </row>
    <row r="77" spans="1:11" ht="14.45" customHeight="1" x14ac:dyDescent="0.2">
      <c r="A77" s="831" t="s">
        <v>578</v>
      </c>
      <c r="B77" s="832" t="s">
        <v>579</v>
      </c>
      <c r="C77" s="835" t="s">
        <v>592</v>
      </c>
      <c r="D77" s="863" t="s">
        <v>593</v>
      </c>
      <c r="E77" s="835" t="s">
        <v>2629</v>
      </c>
      <c r="F77" s="863" t="s">
        <v>2630</v>
      </c>
      <c r="G77" s="835" t="s">
        <v>2675</v>
      </c>
      <c r="H77" s="835" t="s">
        <v>2680</v>
      </c>
      <c r="I77" s="849">
        <v>13.310000419616699</v>
      </c>
      <c r="J77" s="849">
        <v>8</v>
      </c>
      <c r="K77" s="850">
        <v>106.48000335693359</v>
      </c>
    </row>
    <row r="78" spans="1:11" ht="14.45" customHeight="1" x14ac:dyDescent="0.2">
      <c r="A78" s="831" t="s">
        <v>578</v>
      </c>
      <c r="B78" s="832" t="s">
        <v>579</v>
      </c>
      <c r="C78" s="835" t="s">
        <v>592</v>
      </c>
      <c r="D78" s="863" t="s">
        <v>593</v>
      </c>
      <c r="E78" s="835" t="s">
        <v>2629</v>
      </c>
      <c r="F78" s="863" t="s">
        <v>2630</v>
      </c>
      <c r="G78" s="835" t="s">
        <v>2677</v>
      </c>
      <c r="H78" s="835" t="s">
        <v>2681</v>
      </c>
      <c r="I78" s="849">
        <v>2.2899999618530273</v>
      </c>
      <c r="J78" s="849">
        <v>50</v>
      </c>
      <c r="K78" s="850">
        <v>114.5</v>
      </c>
    </row>
    <row r="79" spans="1:11" ht="14.45" customHeight="1" x14ac:dyDescent="0.2">
      <c r="A79" s="831" t="s">
        <v>578</v>
      </c>
      <c r="B79" s="832" t="s">
        <v>579</v>
      </c>
      <c r="C79" s="835" t="s">
        <v>592</v>
      </c>
      <c r="D79" s="863" t="s">
        <v>593</v>
      </c>
      <c r="E79" s="835" t="s">
        <v>2629</v>
      </c>
      <c r="F79" s="863" t="s">
        <v>2630</v>
      </c>
      <c r="G79" s="835" t="s">
        <v>2682</v>
      </c>
      <c r="H79" s="835" t="s">
        <v>2683</v>
      </c>
      <c r="I79" s="849">
        <v>214.00999450683594</v>
      </c>
      <c r="J79" s="849">
        <v>3</v>
      </c>
      <c r="K79" s="850">
        <v>642.030029296875</v>
      </c>
    </row>
    <row r="80" spans="1:11" ht="14.45" customHeight="1" x14ac:dyDescent="0.2">
      <c r="A80" s="831" t="s">
        <v>578</v>
      </c>
      <c r="B80" s="832" t="s">
        <v>579</v>
      </c>
      <c r="C80" s="835" t="s">
        <v>592</v>
      </c>
      <c r="D80" s="863" t="s">
        <v>593</v>
      </c>
      <c r="E80" s="835" t="s">
        <v>2629</v>
      </c>
      <c r="F80" s="863" t="s">
        <v>2630</v>
      </c>
      <c r="G80" s="835" t="s">
        <v>2682</v>
      </c>
      <c r="H80" s="835" t="s">
        <v>2684</v>
      </c>
      <c r="I80" s="849">
        <v>214.00999450683594</v>
      </c>
      <c r="J80" s="849">
        <v>3</v>
      </c>
      <c r="K80" s="850">
        <v>642.030029296875</v>
      </c>
    </row>
    <row r="81" spans="1:11" ht="14.45" customHeight="1" x14ac:dyDescent="0.2">
      <c r="A81" s="831" t="s">
        <v>578</v>
      </c>
      <c r="B81" s="832" t="s">
        <v>579</v>
      </c>
      <c r="C81" s="835" t="s">
        <v>592</v>
      </c>
      <c r="D81" s="863" t="s">
        <v>593</v>
      </c>
      <c r="E81" s="835" t="s">
        <v>2629</v>
      </c>
      <c r="F81" s="863" t="s">
        <v>2630</v>
      </c>
      <c r="G81" s="835" t="s">
        <v>2685</v>
      </c>
      <c r="H81" s="835" t="s">
        <v>2686</v>
      </c>
      <c r="I81" s="849">
        <v>399.6199951171875</v>
      </c>
      <c r="J81" s="849">
        <v>1</v>
      </c>
      <c r="K81" s="850">
        <v>399.6199951171875</v>
      </c>
    </row>
    <row r="82" spans="1:11" ht="14.45" customHeight="1" x14ac:dyDescent="0.2">
      <c r="A82" s="831" t="s">
        <v>578</v>
      </c>
      <c r="B82" s="832" t="s">
        <v>579</v>
      </c>
      <c r="C82" s="835" t="s">
        <v>592</v>
      </c>
      <c r="D82" s="863" t="s">
        <v>593</v>
      </c>
      <c r="E82" s="835" t="s">
        <v>2629</v>
      </c>
      <c r="F82" s="863" t="s">
        <v>2630</v>
      </c>
      <c r="G82" s="835" t="s">
        <v>2687</v>
      </c>
      <c r="H82" s="835" t="s">
        <v>2688</v>
      </c>
      <c r="I82" s="849">
        <v>148.22999572753906</v>
      </c>
      <c r="J82" s="849">
        <v>3</v>
      </c>
      <c r="K82" s="850">
        <v>444.69000244140625</v>
      </c>
    </row>
    <row r="83" spans="1:11" ht="14.45" customHeight="1" x14ac:dyDescent="0.2">
      <c r="A83" s="831" t="s">
        <v>578</v>
      </c>
      <c r="B83" s="832" t="s">
        <v>579</v>
      </c>
      <c r="C83" s="835" t="s">
        <v>592</v>
      </c>
      <c r="D83" s="863" t="s">
        <v>593</v>
      </c>
      <c r="E83" s="835" t="s">
        <v>2629</v>
      </c>
      <c r="F83" s="863" t="s">
        <v>2630</v>
      </c>
      <c r="G83" s="835" t="s">
        <v>2687</v>
      </c>
      <c r="H83" s="835" t="s">
        <v>2689</v>
      </c>
      <c r="I83" s="849">
        <v>148.22999572753906</v>
      </c>
      <c r="J83" s="849">
        <v>2</v>
      </c>
      <c r="K83" s="850">
        <v>296.45999145507813</v>
      </c>
    </row>
    <row r="84" spans="1:11" ht="14.45" customHeight="1" x14ac:dyDescent="0.2">
      <c r="A84" s="831" t="s">
        <v>578</v>
      </c>
      <c r="B84" s="832" t="s">
        <v>579</v>
      </c>
      <c r="C84" s="835" t="s">
        <v>592</v>
      </c>
      <c r="D84" s="863" t="s">
        <v>593</v>
      </c>
      <c r="E84" s="835" t="s">
        <v>2629</v>
      </c>
      <c r="F84" s="863" t="s">
        <v>2630</v>
      </c>
      <c r="G84" s="835" t="s">
        <v>2690</v>
      </c>
      <c r="H84" s="835" t="s">
        <v>2691</v>
      </c>
      <c r="I84" s="849">
        <v>1289.8599853515625</v>
      </c>
      <c r="J84" s="849">
        <v>1</v>
      </c>
      <c r="K84" s="850">
        <v>1289.8599853515625</v>
      </c>
    </row>
    <row r="85" spans="1:11" ht="14.45" customHeight="1" x14ac:dyDescent="0.2">
      <c r="A85" s="831" t="s">
        <v>578</v>
      </c>
      <c r="B85" s="832" t="s">
        <v>579</v>
      </c>
      <c r="C85" s="835" t="s">
        <v>592</v>
      </c>
      <c r="D85" s="863" t="s">
        <v>593</v>
      </c>
      <c r="E85" s="835" t="s">
        <v>2629</v>
      </c>
      <c r="F85" s="863" t="s">
        <v>2630</v>
      </c>
      <c r="G85" s="835" t="s">
        <v>2692</v>
      </c>
      <c r="H85" s="835" t="s">
        <v>2693</v>
      </c>
      <c r="I85" s="849">
        <v>9.1999998092651367</v>
      </c>
      <c r="J85" s="849">
        <v>300</v>
      </c>
      <c r="K85" s="850">
        <v>2760</v>
      </c>
    </row>
    <row r="86" spans="1:11" ht="14.45" customHeight="1" x14ac:dyDescent="0.2">
      <c r="A86" s="831" t="s">
        <v>578</v>
      </c>
      <c r="B86" s="832" t="s">
        <v>579</v>
      </c>
      <c r="C86" s="835" t="s">
        <v>592</v>
      </c>
      <c r="D86" s="863" t="s">
        <v>593</v>
      </c>
      <c r="E86" s="835" t="s">
        <v>2629</v>
      </c>
      <c r="F86" s="863" t="s">
        <v>2630</v>
      </c>
      <c r="G86" s="835" t="s">
        <v>2692</v>
      </c>
      <c r="H86" s="835" t="s">
        <v>2694</v>
      </c>
      <c r="I86" s="849">
        <v>9.1999998092651367</v>
      </c>
      <c r="J86" s="849">
        <v>250</v>
      </c>
      <c r="K86" s="850">
        <v>2300</v>
      </c>
    </row>
    <row r="87" spans="1:11" ht="14.45" customHeight="1" x14ac:dyDescent="0.2">
      <c r="A87" s="831" t="s">
        <v>578</v>
      </c>
      <c r="B87" s="832" t="s">
        <v>579</v>
      </c>
      <c r="C87" s="835" t="s">
        <v>592</v>
      </c>
      <c r="D87" s="863" t="s">
        <v>593</v>
      </c>
      <c r="E87" s="835" t="s">
        <v>2629</v>
      </c>
      <c r="F87" s="863" t="s">
        <v>2630</v>
      </c>
      <c r="G87" s="835" t="s">
        <v>2692</v>
      </c>
      <c r="H87" s="835" t="s">
        <v>2695</v>
      </c>
      <c r="I87" s="849">
        <v>9.1999998092651367</v>
      </c>
      <c r="J87" s="849">
        <v>50</v>
      </c>
      <c r="K87" s="850">
        <v>460</v>
      </c>
    </row>
    <row r="88" spans="1:11" ht="14.45" customHeight="1" x14ac:dyDescent="0.2">
      <c r="A88" s="831" t="s">
        <v>578</v>
      </c>
      <c r="B88" s="832" t="s">
        <v>579</v>
      </c>
      <c r="C88" s="835" t="s">
        <v>592</v>
      </c>
      <c r="D88" s="863" t="s">
        <v>593</v>
      </c>
      <c r="E88" s="835" t="s">
        <v>2629</v>
      </c>
      <c r="F88" s="863" t="s">
        <v>2630</v>
      </c>
      <c r="G88" s="835" t="s">
        <v>2696</v>
      </c>
      <c r="H88" s="835" t="s">
        <v>2697</v>
      </c>
      <c r="I88" s="849">
        <v>15.460000038146973</v>
      </c>
      <c r="J88" s="849">
        <v>20</v>
      </c>
      <c r="K88" s="850">
        <v>309.27999877929688</v>
      </c>
    </row>
    <row r="89" spans="1:11" ht="14.45" customHeight="1" x14ac:dyDescent="0.2">
      <c r="A89" s="831" t="s">
        <v>578</v>
      </c>
      <c r="B89" s="832" t="s">
        <v>579</v>
      </c>
      <c r="C89" s="835" t="s">
        <v>592</v>
      </c>
      <c r="D89" s="863" t="s">
        <v>593</v>
      </c>
      <c r="E89" s="835" t="s">
        <v>2629</v>
      </c>
      <c r="F89" s="863" t="s">
        <v>2630</v>
      </c>
      <c r="G89" s="835" t="s">
        <v>2698</v>
      </c>
      <c r="H89" s="835" t="s">
        <v>2699</v>
      </c>
      <c r="I89" s="849">
        <v>6.3000001907348633</v>
      </c>
      <c r="J89" s="849">
        <v>10</v>
      </c>
      <c r="K89" s="850">
        <v>63</v>
      </c>
    </row>
    <row r="90" spans="1:11" ht="14.45" customHeight="1" x14ac:dyDescent="0.2">
      <c r="A90" s="831" t="s">
        <v>578</v>
      </c>
      <c r="B90" s="832" t="s">
        <v>579</v>
      </c>
      <c r="C90" s="835" t="s">
        <v>592</v>
      </c>
      <c r="D90" s="863" t="s">
        <v>593</v>
      </c>
      <c r="E90" s="835" t="s">
        <v>2629</v>
      </c>
      <c r="F90" s="863" t="s">
        <v>2630</v>
      </c>
      <c r="G90" s="835" t="s">
        <v>2700</v>
      </c>
      <c r="H90" s="835" t="s">
        <v>2701</v>
      </c>
      <c r="I90" s="849">
        <v>172.5</v>
      </c>
      <c r="J90" s="849">
        <v>2</v>
      </c>
      <c r="K90" s="850">
        <v>345</v>
      </c>
    </row>
    <row r="91" spans="1:11" ht="14.45" customHeight="1" x14ac:dyDescent="0.2">
      <c r="A91" s="831" t="s">
        <v>578</v>
      </c>
      <c r="B91" s="832" t="s">
        <v>579</v>
      </c>
      <c r="C91" s="835" t="s">
        <v>592</v>
      </c>
      <c r="D91" s="863" t="s">
        <v>593</v>
      </c>
      <c r="E91" s="835" t="s">
        <v>2629</v>
      </c>
      <c r="F91" s="863" t="s">
        <v>2630</v>
      </c>
      <c r="G91" s="835" t="s">
        <v>2700</v>
      </c>
      <c r="H91" s="835" t="s">
        <v>2702</v>
      </c>
      <c r="I91" s="849">
        <v>172.5</v>
      </c>
      <c r="J91" s="849">
        <v>1</v>
      </c>
      <c r="K91" s="850">
        <v>172.5</v>
      </c>
    </row>
    <row r="92" spans="1:11" ht="14.45" customHeight="1" x14ac:dyDescent="0.2">
      <c r="A92" s="831" t="s">
        <v>578</v>
      </c>
      <c r="B92" s="832" t="s">
        <v>579</v>
      </c>
      <c r="C92" s="835" t="s">
        <v>592</v>
      </c>
      <c r="D92" s="863" t="s">
        <v>593</v>
      </c>
      <c r="E92" s="835" t="s">
        <v>2629</v>
      </c>
      <c r="F92" s="863" t="s">
        <v>2630</v>
      </c>
      <c r="G92" s="835" t="s">
        <v>2703</v>
      </c>
      <c r="H92" s="835" t="s">
        <v>2704</v>
      </c>
      <c r="I92" s="849">
        <v>7.5</v>
      </c>
      <c r="J92" s="849">
        <v>100</v>
      </c>
      <c r="K92" s="850">
        <v>750</v>
      </c>
    </row>
    <row r="93" spans="1:11" ht="14.45" customHeight="1" x14ac:dyDescent="0.2">
      <c r="A93" s="831" t="s">
        <v>578</v>
      </c>
      <c r="B93" s="832" t="s">
        <v>579</v>
      </c>
      <c r="C93" s="835" t="s">
        <v>592</v>
      </c>
      <c r="D93" s="863" t="s">
        <v>593</v>
      </c>
      <c r="E93" s="835" t="s">
        <v>2629</v>
      </c>
      <c r="F93" s="863" t="s">
        <v>2630</v>
      </c>
      <c r="G93" s="835" t="s">
        <v>2703</v>
      </c>
      <c r="H93" s="835" t="s">
        <v>2705</v>
      </c>
      <c r="I93" s="849">
        <v>7.5</v>
      </c>
      <c r="J93" s="849">
        <v>30</v>
      </c>
      <c r="K93" s="850">
        <v>225</v>
      </c>
    </row>
    <row r="94" spans="1:11" ht="14.45" customHeight="1" x14ac:dyDescent="0.2">
      <c r="A94" s="831" t="s">
        <v>578</v>
      </c>
      <c r="B94" s="832" t="s">
        <v>579</v>
      </c>
      <c r="C94" s="835" t="s">
        <v>592</v>
      </c>
      <c r="D94" s="863" t="s">
        <v>593</v>
      </c>
      <c r="E94" s="835" t="s">
        <v>2629</v>
      </c>
      <c r="F94" s="863" t="s">
        <v>2630</v>
      </c>
      <c r="G94" s="835" t="s">
        <v>2703</v>
      </c>
      <c r="H94" s="835" t="s">
        <v>2706</v>
      </c>
      <c r="I94" s="849">
        <v>7.5</v>
      </c>
      <c r="J94" s="849">
        <v>40</v>
      </c>
      <c r="K94" s="850">
        <v>300</v>
      </c>
    </row>
    <row r="95" spans="1:11" ht="14.45" customHeight="1" x14ac:dyDescent="0.2">
      <c r="A95" s="831" t="s">
        <v>578</v>
      </c>
      <c r="B95" s="832" t="s">
        <v>579</v>
      </c>
      <c r="C95" s="835" t="s">
        <v>592</v>
      </c>
      <c r="D95" s="863" t="s">
        <v>593</v>
      </c>
      <c r="E95" s="835" t="s">
        <v>2629</v>
      </c>
      <c r="F95" s="863" t="s">
        <v>2630</v>
      </c>
      <c r="G95" s="835" t="s">
        <v>2707</v>
      </c>
      <c r="H95" s="835" t="s">
        <v>2708</v>
      </c>
      <c r="I95" s="849">
        <v>0.82333332300186157</v>
      </c>
      <c r="J95" s="849">
        <v>1100</v>
      </c>
      <c r="K95" s="850">
        <v>906</v>
      </c>
    </row>
    <row r="96" spans="1:11" ht="14.45" customHeight="1" x14ac:dyDescent="0.2">
      <c r="A96" s="831" t="s">
        <v>578</v>
      </c>
      <c r="B96" s="832" t="s">
        <v>579</v>
      </c>
      <c r="C96" s="835" t="s">
        <v>592</v>
      </c>
      <c r="D96" s="863" t="s">
        <v>593</v>
      </c>
      <c r="E96" s="835" t="s">
        <v>2629</v>
      </c>
      <c r="F96" s="863" t="s">
        <v>2630</v>
      </c>
      <c r="G96" s="835" t="s">
        <v>2709</v>
      </c>
      <c r="H96" s="835" t="s">
        <v>2710</v>
      </c>
      <c r="I96" s="849">
        <v>1.0900000333786011</v>
      </c>
      <c r="J96" s="849">
        <v>400</v>
      </c>
      <c r="K96" s="850">
        <v>436</v>
      </c>
    </row>
    <row r="97" spans="1:11" ht="14.45" customHeight="1" x14ac:dyDescent="0.2">
      <c r="A97" s="831" t="s">
        <v>578</v>
      </c>
      <c r="B97" s="832" t="s">
        <v>579</v>
      </c>
      <c r="C97" s="835" t="s">
        <v>592</v>
      </c>
      <c r="D97" s="863" t="s">
        <v>593</v>
      </c>
      <c r="E97" s="835" t="s">
        <v>2629</v>
      </c>
      <c r="F97" s="863" t="s">
        <v>2630</v>
      </c>
      <c r="G97" s="835" t="s">
        <v>2709</v>
      </c>
      <c r="H97" s="835" t="s">
        <v>2711</v>
      </c>
      <c r="I97" s="849">
        <v>1.0900000333786011</v>
      </c>
      <c r="J97" s="849">
        <v>200</v>
      </c>
      <c r="K97" s="850">
        <v>218</v>
      </c>
    </row>
    <row r="98" spans="1:11" ht="14.45" customHeight="1" x14ac:dyDescent="0.2">
      <c r="A98" s="831" t="s">
        <v>578</v>
      </c>
      <c r="B98" s="832" t="s">
        <v>579</v>
      </c>
      <c r="C98" s="835" t="s">
        <v>592</v>
      </c>
      <c r="D98" s="863" t="s">
        <v>593</v>
      </c>
      <c r="E98" s="835" t="s">
        <v>2629</v>
      </c>
      <c r="F98" s="863" t="s">
        <v>2630</v>
      </c>
      <c r="G98" s="835" t="s">
        <v>2712</v>
      </c>
      <c r="H98" s="835" t="s">
        <v>2713</v>
      </c>
      <c r="I98" s="849">
        <v>0.43999999761581421</v>
      </c>
      <c r="J98" s="849">
        <v>500</v>
      </c>
      <c r="K98" s="850">
        <v>220</v>
      </c>
    </row>
    <row r="99" spans="1:11" ht="14.45" customHeight="1" x14ac:dyDescent="0.2">
      <c r="A99" s="831" t="s">
        <v>578</v>
      </c>
      <c r="B99" s="832" t="s">
        <v>579</v>
      </c>
      <c r="C99" s="835" t="s">
        <v>592</v>
      </c>
      <c r="D99" s="863" t="s">
        <v>593</v>
      </c>
      <c r="E99" s="835" t="s">
        <v>2629</v>
      </c>
      <c r="F99" s="863" t="s">
        <v>2630</v>
      </c>
      <c r="G99" s="835" t="s">
        <v>2714</v>
      </c>
      <c r="H99" s="835" t="s">
        <v>2715</v>
      </c>
      <c r="I99" s="849">
        <v>0.47999998927116394</v>
      </c>
      <c r="J99" s="849">
        <v>300</v>
      </c>
      <c r="K99" s="850">
        <v>144</v>
      </c>
    </row>
    <row r="100" spans="1:11" ht="14.45" customHeight="1" x14ac:dyDescent="0.2">
      <c r="A100" s="831" t="s">
        <v>578</v>
      </c>
      <c r="B100" s="832" t="s">
        <v>579</v>
      </c>
      <c r="C100" s="835" t="s">
        <v>592</v>
      </c>
      <c r="D100" s="863" t="s">
        <v>593</v>
      </c>
      <c r="E100" s="835" t="s">
        <v>2629</v>
      </c>
      <c r="F100" s="863" t="s">
        <v>2630</v>
      </c>
      <c r="G100" s="835" t="s">
        <v>2714</v>
      </c>
      <c r="H100" s="835" t="s">
        <v>2716</v>
      </c>
      <c r="I100" s="849">
        <v>0.47999998927116394</v>
      </c>
      <c r="J100" s="849">
        <v>300</v>
      </c>
      <c r="K100" s="850">
        <v>144</v>
      </c>
    </row>
    <row r="101" spans="1:11" ht="14.45" customHeight="1" x14ac:dyDescent="0.2">
      <c r="A101" s="831" t="s">
        <v>578</v>
      </c>
      <c r="B101" s="832" t="s">
        <v>579</v>
      </c>
      <c r="C101" s="835" t="s">
        <v>592</v>
      </c>
      <c r="D101" s="863" t="s">
        <v>593</v>
      </c>
      <c r="E101" s="835" t="s">
        <v>2629</v>
      </c>
      <c r="F101" s="863" t="s">
        <v>2630</v>
      </c>
      <c r="G101" s="835" t="s">
        <v>2714</v>
      </c>
      <c r="H101" s="835" t="s">
        <v>2717</v>
      </c>
      <c r="I101" s="849">
        <v>0.47999998927116394</v>
      </c>
      <c r="J101" s="849">
        <v>400</v>
      </c>
      <c r="K101" s="850">
        <v>192</v>
      </c>
    </row>
    <row r="102" spans="1:11" ht="14.45" customHeight="1" x14ac:dyDescent="0.2">
      <c r="A102" s="831" t="s">
        <v>578</v>
      </c>
      <c r="B102" s="832" t="s">
        <v>579</v>
      </c>
      <c r="C102" s="835" t="s">
        <v>592</v>
      </c>
      <c r="D102" s="863" t="s">
        <v>593</v>
      </c>
      <c r="E102" s="835" t="s">
        <v>2629</v>
      </c>
      <c r="F102" s="863" t="s">
        <v>2630</v>
      </c>
      <c r="G102" s="835" t="s">
        <v>2718</v>
      </c>
      <c r="H102" s="835" t="s">
        <v>2719</v>
      </c>
      <c r="I102" s="849">
        <v>1.1200000047683716</v>
      </c>
      <c r="J102" s="849">
        <v>240</v>
      </c>
      <c r="K102" s="850">
        <v>268.79998779296875</v>
      </c>
    </row>
    <row r="103" spans="1:11" ht="14.45" customHeight="1" x14ac:dyDescent="0.2">
      <c r="A103" s="831" t="s">
        <v>578</v>
      </c>
      <c r="B103" s="832" t="s">
        <v>579</v>
      </c>
      <c r="C103" s="835" t="s">
        <v>592</v>
      </c>
      <c r="D103" s="863" t="s">
        <v>593</v>
      </c>
      <c r="E103" s="835" t="s">
        <v>2629</v>
      </c>
      <c r="F103" s="863" t="s">
        <v>2630</v>
      </c>
      <c r="G103" s="835" t="s">
        <v>2720</v>
      </c>
      <c r="H103" s="835" t="s">
        <v>2721</v>
      </c>
      <c r="I103" s="849">
        <v>1.6699999570846558</v>
      </c>
      <c r="J103" s="849">
        <v>100</v>
      </c>
      <c r="K103" s="850">
        <v>167</v>
      </c>
    </row>
    <row r="104" spans="1:11" ht="14.45" customHeight="1" x14ac:dyDescent="0.2">
      <c r="A104" s="831" t="s">
        <v>578</v>
      </c>
      <c r="B104" s="832" t="s">
        <v>579</v>
      </c>
      <c r="C104" s="835" t="s">
        <v>592</v>
      </c>
      <c r="D104" s="863" t="s">
        <v>593</v>
      </c>
      <c r="E104" s="835" t="s">
        <v>2629</v>
      </c>
      <c r="F104" s="863" t="s">
        <v>2630</v>
      </c>
      <c r="G104" s="835" t="s">
        <v>2720</v>
      </c>
      <c r="H104" s="835" t="s">
        <v>2722</v>
      </c>
      <c r="I104" s="849">
        <v>1.6799999475479126</v>
      </c>
      <c r="J104" s="849">
        <v>200</v>
      </c>
      <c r="K104" s="850">
        <v>336</v>
      </c>
    </row>
    <row r="105" spans="1:11" ht="14.45" customHeight="1" x14ac:dyDescent="0.2">
      <c r="A105" s="831" t="s">
        <v>578</v>
      </c>
      <c r="B105" s="832" t="s">
        <v>579</v>
      </c>
      <c r="C105" s="835" t="s">
        <v>592</v>
      </c>
      <c r="D105" s="863" t="s">
        <v>593</v>
      </c>
      <c r="E105" s="835" t="s">
        <v>2629</v>
      </c>
      <c r="F105" s="863" t="s">
        <v>2630</v>
      </c>
      <c r="G105" s="835" t="s">
        <v>2723</v>
      </c>
      <c r="H105" s="835" t="s">
        <v>2724</v>
      </c>
      <c r="I105" s="849">
        <v>0.58499997854232788</v>
      </c>
      <c r="J105" s="849">
        <v>500</v>
      </c>
      <c r="K105" s="850">
        <v>292</v>
      </c>
    </row>
    <row r="106" spans="1:11" ht="14.45" customHeight="1" x14ac:dyDescent="0.2">
      <c r="A106" s="831" t="s">
        <v>578</v>
      </c>
      <c r="B106" s="832" t="s">
        <v>579</v>
      </c>
      <c r="C106" s="835" t="s">
        <v>592</v>
      </c>
      <c r="D106" s="863" t="s">
        <v>593</v>
      </c>
      <c r="E106" s="835" t="s">
        <v>2629</v>
      </c>
      <c r="F106" s="863" t="s">
        <v>2630</v>
      </c>
      <c r="G106" s="835" t="s">
        <v>2725</v>
      </c>
      <c r="H106" s="835" t="s">
        <v>2726</v>
      </c>
      <c r="I106" s="849">
        <v>0.67000001668930054</v>
      </c>
      <c r="J106" s="849">
        <v>300</v>
      </c>
      <c r="K106" s="850">
        <v>201</v>
      </c>
    </row>
    <row r="107" spans="1:11" ht="14.45" customHeight="1" x14ac:dyDescent="0.2">
      <c r="A107" s="831" t="s">
        <v>578</v>
      </c>
      <c r="B107" s="832" t="s">
        <v>579</v>
      </c>
      <c r="C107" s="835" t="s">
        <v>592</v>
      </c>
      <c r="D107" s="863" t="s">
        <v>593</v>
      </c>
      <c r="E107" s="835" t="s">
        <v>2629</v>
      </c>
      <c r="F107" s="863" t="s">
        <v>2630</v>
      </c>
      <c r="G107" s="835" t="s">
        <v>2727</v>
      </c>
      <c r="H107" s="835" t="s">
        <v>2728</v>
      </c>
      <c r="I107" s="849">
        <v>1.553999948501587</v>
      </c>
      <c r="J107" s="849">
        <v>1100</v>
      </c>
      <c r="K107" s="850">
        <v>1709</v>
      </c>
    </row>
    <row r="108" spans="1:11" ht="14.45" customHeight="1" x14ac:dyDescent="0.2">
      <c r="A108" s="831" t="s">
        <v>578</v>
      </c>
      <c r="B108" s="832" t="s">
        <v>579</v>
      </c>
      <c r="C108" s="835" t="s">
        <v>592</v>
      </c>
      <c r="D108" s="863" t="s">
        <v>593</v>
      </c>
      <c r="E108" s="835" t="s">
        <v>2629</v>
      </c>
      <c r="F108" s="863" t="s">
        <v>2630</v>
      </c>
      <c r="G108" s="835" t="s">
        <v>2729</v>
      </c>
      <c r="H108" s="835" t="s">
        <v>2730</v>
      </c>
      <c r="I108" s="849">
        <v>1.5549999475479126</v>
      </c>
      <c r="J108" s="849">
        <v>200</v>
      </c>
      <c r="K108" s="850">
        <v>311</v>
      </c>
    </row>
    <row r="109" spans="1:11" ht="14.45" customHeight="1" x14ac:dyDescent="0.2">
      <c r="A109" s="831" t="s">
        <v>578</v>
      </c>
      <c r="B109" s="832" t="s">
        <v>579</v>
      </c>
      <c r="C109" s="835" t="s">
        <v>592</v>
      </c>
      <c r="D109" s="863" t="s">
        <v>593</v>
      </c>
      <c r="E109" s="835" t="s">
        <v>2629</v>
      </c>
      <c r="F109" s="863" t="s">
        <v>2630</v>
      </c>
      <c r="G109" s="835" t="s">
        <v>2709</v>
      </c>
      <c r="H109" s="835" t="s">
        <v>2731</v>
      </c>
      <c r="I109" s="849">
        <v>1.088750034570694</v>
      </c>
      <c r="J109" s="849">
        <v>2300</v>
      </c>
      <c r="K109" s="850">
        <v>2503</v>
      </c>
    </row>
    <row r="110" spans="1:11" ht="14.45" customHeight="1" x14ac:dyDescent="0.2">
      <c r="A110" s="831" t="s">
        <v>578</v>
      </c>
      <c r="B110" s="832" t="s">
        <v>579</v>
      </c>
      <c r="C110" s="835" t="s">
        <v>592</v>
      </c>
      <c r="D110" s="863" t="s">
        <v>593</v>
      </c>
      <c r="E110" s="835" t="s">
        <v>2629</v>
      </c>
      <c r="F110" s="863" t="s">
        <v>2630</v>
      </c>
      <c r="G110" s="835" t="s">
        <v>2714</v>
      </c>
      <c r="H110" s="835" t="s">
        <v>2732</v>
      </c>
      <c r="I110" s="849">
        <v>0.47499999403953552</v>
      </c>
      <c r="J110" s="849">
        <v>2200</v>
      </c>
      <c r="K110" s="850">
        <v>1046</v>
      </c>
    </row>
    <row r="111" spans="1:11" ht="14.45" customHeight="1" x14ac:dyDescent="0.2">
      <c r="A111" s="831" t="s">
        <v>578</v>
      </c>
      <c r="B111" s="832" t="s">
        <v>579</v>
      </c>
      <c r="C111" s="835" t="s">
        <v>592</v>
      </c>
      <c r="D111" s="863" t="s">
        <v>593</v>
      </c>
      <c r="E111" s="835" t="s">
        <v>2629</v>
      </c>
      <c r="F111" s="863" t="s">
        <v>2630</v>
      </c>
      <c r="G111" s="835" t="s">
        <v>2720</v>
      </c>
      <c r="H111" s="835" t="s">
        <v>2733</v>
      </c>
      <c r="I111" s="849">
        <v>1.6739999532699585</v>
      </c>
      <c r="J111" s="849">
        <v>800</v>
      </c>
      <c r="K111" s="850">
        <v>1340</v>
      </c>
    </row>
    <row r="112" spans="1:11" ht="14.45" customHeight="1" x14ac:dyDescent="0.2">
      <c r="A112" s="831" t="s">
        <v>578</v>
      </c>
      <c r="B112" s="832" t="s">
        <v>579</v>
      </c>
      <c r="C112" s="835" t="s">
        <v>592</v>
      </c>
      <c r="D112" s="863" t="s">
        <v>593</v>
      </c>
      <c r="E112" s="835" t="s">
        <v>2629</v>
      </c>
      <c r="F112" s="863" t="s">
        <v>2630</v>
      </c>
      <c r="G112" s="835" t="s">
        <v>2725</v>
      </c>
      <c r="H112" s="835" t="s">
        <v>2734</v>
      </c>
      <c r="I112" s="849">
        <v>0.67000001668930054</v>
      </c>
      <c r="J112" s="849">
        <v>1400</v>
      </c>
      <c r="K112" s="850">
        <v>938</v>
      </c>
    </row>
    <row r="113" spans="1:11" ht="14.45" customHeight="1" x14ac:dyDescent="0.2">
      <c r="A113" s="831" t="s">
        <v>578</v>
      </c>
      <c r="B113" s="832" t="s">
        <v>579</v>
      </c>
      <c r="C113" s="835" t="s">
        <v>592</v>
      </c>
      <c r="D113" s="863" t="s">
        <v>593</v>
      </c>
      <c r="E113" s="835" t="s">
        <v>2629</v>
      </c>
      <c r="F113" s="863" t="s">
        <v>2630</v>
      </c>
      <c r="G113" s="835" t="s">
        <v>2735</v>
      </c>
      <c r="H113" s="835" t="s">
        <v>2736</v>
      </c>
      <c r="I113" s="849">
        <v>17.909999847412109</v>
      </c>
      <c r="J113" s="849">
        <v>100</v>
      </c>
      <c r="K113" s="850">
        <v>1790.800048828125</v>
      </c>
    </row>
    <row r="114" spans="1:11" ht="14.45" customHeight="1" x14ac:dyDescent="0.2">
      <c r="A114" s="831" t="s">
        <v>578</v>
      </c>
      <c r="B114" s="832" t="s">
        <v>579</v>
      </c>
      <c r="C114" s="835" t="s">
        <v>592</v>
      </c>
      <c r="D114" s="863" t="s">
        <v>593</v>
      </c>
      <c r="E114" s="835" t="s">
        <v>2629</v>
      </c>
      <c r="F114" s="863" t="s">
        <v>2630</v>
      </c>
      <c r="G114" s="835" t="s">
        <v>2727</v>
      </c>
      <c r="H114" s="835" t="s">
        <v>2737</v>
      </c>
      <c r="I114" s="849">
        <v>1.5516666173934937</v>
      </c>
      <c r="J114" s="849">
        <v>1200</v>
      </c>
      <c r="K114" s="850">
        <v>1862</v>
      </c>
    </row>
    <row r="115" spans="1:11" ht="14.45" customHeight="1" x14ac:dyDescent="0.2">
      <c r="A115" s="831" t="s">
        <v>578</v>
      </c>
      <c r="B115" s="832" t="s">
        <v>579</v>
      </c>
      <c r="C115" s="835" t="s">
        <v>592</v>
      </c>
      <c r="D115" s="863" t="s">
        <v>593</v>
      </c>
      <c r="E115" s="835" t="s">
        <v>2629</v>
      </c>
      <c r="F115" s="863" t="s">
        <v>2630</v>
      </c>
      <c r="G115" s="835" t="s">
        <v>2738</v>
      </c>
      <c r="H115" s="835" t="s">
        <v>2739</v>
      </c>
      <c r="I115" s="849">
        <v>2.1800000667572021</v>
      </c>
      <c r="J115" s="849">
        <v>100</v>
      </c>
      <c r="K115" s="850">
        <v>217.74000549316406</v>
      </c>
    </row>
    <row r="116" spans="1:11" ht="14.45" customHeight="1" x14ac:dyDescent="0.2">
      <c r="A116" s="831" t="s">
        <v>578</v>
      </c>
      <c r="B116" s="832" t="s">
        <v>579</v>
      </c>
      <c r="C116" s="835" t="s">
        <v>592</v>
      </c>
      <c r="D116" s="863" t="s">
        <v>593</v>
      </c>
      <c r="E116" s="835" t="s">
        <v>2629</v>
      </c>
      <c r="F116" s="863" t="s">
        <v>2630</v>
      </c>
      <c r="G116" s="835" t="s">
        <v>2740</v>
      </c>
      <c r="H116" s="835" t="s">
        <v>2741</v>
      </c>
      <c r="I116" s="849">
        <v>35.090000152587891</v>
      </c>
      <c r="J116" s="849">
        <v>3</v>
      </c>
      <c r="K116" s="850">
        <v>105.26999664306641</v>
      </c>
    </row>
    <row r="117" spans="1:11" ht="14.45" customHeight="1" x14ac:dyDescent="0.2">
      <c r="A117" s="831" t="s">
        <v>578</v>
      </c>
      <c r="B117" s="832" t="s">
        <v>579</v>
      </c>
      <c r="C117" s="835" t="s">
        <v>592</v>
      </c>
      <c r="D117" s="863" t="s">
        <v>593</v>
      </c>
      <c r="E117" s="835" t="s">
        <v>2629</v>
      </c>
      <c r="F117" s="863" t="s">
        <v>2630</v>
      </c>
      <c r="G117" s="835" t="s">
        <v>2742</v>
      </c>
      <c r="H117" s="835" t="s">
        <v>2743</v>
      </c>
      <c r="I117" s="849">
        <v>1.2100000381469727</v>
      </c>
      <c r="J117" s="849">
        <v>75</v>
      </c>
      <c r="K117" s="850">
        <v>90.75</v>
      </c>
    </row>
    <row r="118" spans="1:11" ht="14.45" customHeight="1" x14ac:dyDescent="0.2">
      <c r="A118" s="831" t="s">
        <v>578</v>
      </c>
      <c r="B118" s="832" t="s">
        <v>579</v>
      </c>
      <c r="C118" s="835" t="s">
        <v>592</v>
      </c>
      <c r="D118" s="863" t="s">
        <v>593</v>
      </c>
      <c r="E118" s="835" t="s">
        <v>2629</v>
      </c>
      <c r="F118" s="863" t="s">
        <v>2630</v>
      </c>
      <c r="G118" s="835" t="s">
        <v>2744</v>
      </c>
      <c r="H118" s="835" t="s">
        <v>2745</v>
      </c>
      <c r="I118" s="849">
        <v>0.4699999988079071</v>
      </c>
      <c r="J118" s="849">
        <v>100</v>
      </c>
      <c r="K118" s="850">
        <v>47</v>
      </c>
    </row>
    <row r="119" spans="1:11" ht="14.45" customHeight="1" x14ac:dyDescent="0.2">
      <c r="A119" s="831" t="s">
        <v>578</v>
      </c>
      <c r="B119" s="832" t="s">
        <v>579</v>
      </c>
      <c r="C119" s="835" t="s">
        <v>592</v>
      </c>
      <c r="D119" s="863" t="s">
        <v>593</v>
      </c>
      <c r="E119" s="835" t="s">
        <v>2629</v>
      </c>
      <c r="F119" s="863" t="s">
        <v>2630</v>
      </c>
      <c r="G119" s="835" t="s">
        <v>2744</v>
      </c>
      <c r="H119" s="835" t="s">
        <v>2746</v>
      </c>
      <c r="I119" s="849">
        <v>0.47333332896232605</v>
      </c>
      <c r="J119" s="849">
        <v>300</v>
      </c>
      <c r="K119" s="850">
        <v>142</v>
      </c>
    </row>
    <row r="120" spans="1:11" ht="14.45" customHeight="1" x14ac:dyDescent="0.2">
      <c r="A120" s="831" t="s">
        <v>578</v>
      </c>
      <c r="B120" s="832" t="s">
        <v>579</v>
      </c>
      <c r="C120" s="835" t="s">
        <v>592</v>
      </c>
      <c r="D120" s="863" t="s">
        <v>593</v>
      </c>
      <c r="E120" s="835" t="s">
        <v>2629</v>
      </c>
      <c r="F120" s="863" t="s">
        <v>2630</v>
      </c>
      <c r="G120" s="835" t="s">
        <v>2747</v>
      </c>
      <c r="H120" s="835" t="s">
        <v>2748</v>
      </c>
      <c r="I120" s="849">
        <v>1.9850000143051147</v>
      </c>
      <c r="J120" s="849">
        <v>100</v>
      </c>
      <c r="K120" s="850">
        <v>198.5</v>
      </c>
    </row>
    <row r="121" spans="1:11" ht="14.45" customHeight="1" x14ac:dyDescent="0.2">
      <c r="A121" s="831" t="s">
        <v>578</v>
      </c>
      <c r="B121" s="832" t="s">
        <v>579</v>
      </c>
      <c r="C121" s="835" t="s">
        <v>592</v>
      </c>
      <c r="D121" s="863" t="s">
        <v>593</v>
      </c>
      <c r="E121" s="835" t="s">
        <v>2629</v>
      </c>
      <c r="F121" s="863" t="s">
        <v>2630</v>
      </c>
      <c r="G121" s="835" t="s">
        <v>2747</v>
      </c>
      <c r="H121" s="835" t="s">
        <v>2749</v>
      </c>
      <c r="I121" s="849">
        <v>1.9833333492279053</v>
      </c>
      <c r="J121" s="849">
        <v>150</v>
      </c>
      <c r="K121" s="850">
        <v>297.5</v>
      </c>
    </row>
    <row r="122" spans="1:11" ht="14.45" customHeight="1" x14ac:dyDescent="0.2">
      <c r="A122" s="831" t="s">
        <v>578</v>
      </c>
      <c r="B122" s="832" t="s">
        <v>579</v>
      </c>
      <c r="C122" s="835" t="s">
        <v>592</v>
      </c>
      <c r="D122" s="863" t="s">
        <v>593</v>
      </c>
      <c r="E122" s="835" t="s">
        <v>2629</v>
      </c>
      <c r="F122" s="863" t="s">
        <v>2630</v>
      </c>
      <c r="G122" s="835" t="s">
        <v>2750</v>
      </c>
      <c r="H122" s="835" t="s">
        <v>2751</v>
      </c>
      <c r="I122" s="849">
        <v>2.0349999666213989</v>
      </c>
      <c r="J122" s="849">
        <v>100</v>
      </c>
      <c r="K122" s="850">
        <v>203.5</v>
      </c>
    </row>
    <row r="123" spans="1:11" ht="14.45" customHeight="1" x14ac:dyDescent="0.2">
      <c r="A123" s="831" t="s">
        <v>578</v>
      </c>
      <c r="B123" s="832" t="s">
        <v>579</v>
      </c>
      <c r="C123" s="835" t="s">
        <v>592</v>
      </c>
      <c r="D123" s="863" t="s">
        <v>593</v>
      </c>
      <c r="E123" s="835" t="s">
        <v>2629</v>
      </c>
      <c r="F123" s="863" t="s">
        <v>2630</v>
      </c>
      <c r="G123" s="835" t="s">
        <v>2750</v>
      </c>
      <c r="H123" s="835" t="s">
        <v>2752</v>
      </c>
      <c r="I123" s="849">
        <v>2.0466666221618652</v>
      </c>
      <c r="J123" s="849">
        <v>150</v>
      </c>
      <c r="K123" s="850">
        <v>307</v>
      </c>
    </row>
    <row r="124" spans="1:11" ht="14.45" customHeight="1" x14ac:dyDescent="0.2">
      <c r="A124" s="831" t="s">
        <v>578</v>
      </c>
      <c r="B124" s="832" t="s">
        <v>579</v>
      </c>
      <c r="C124" s="835" t="s">
        <v>592</v>
      </c>
      <c r="D124" s="863" t="s">
        <v>593</v>
      </c>
      <c r="E124" s="835" t="s">
        <v>2629</v>
      </c>
      <c r="F124" s="863" t="s">
        <v>2630</v>
      </c>
      <c r="G124" s="835" t="s">
        <v>2753</v>
      </c>
      <c r="H124" s="835" t="s">
        <v>2754</v>
      </c>
      <c r="I124" s="849">
        <v>2.6975000500679016</v>
      </c>
      <c r="J124" s="849">
        <v>200</v>
      </c>
      <c r="K124" s="850">
        <v>539.5</v>
      </c>
    </row>
    <row r="125" spans="1:11" ht="14.45" customHeight="1" x14ac:dyDescent="0.2">
      <c r="A125" s="831" t="s">
        <v>578</v>
      </c>
      <c r="B125" s="832" t="s">
        <v>579</v>
      </c>
      <c r="C125" s="835" t="s">
        <v>592</v>
      </c>
      <c r="D125" s="863" t="s">
        <v>593</v>
      </c>
      <c r="E125" s="835" t="s">
        <v>2629</v>
      </c>
      <c r="F125" s="863" t="s">
        <v>2630</v>
      </c>
      <c r="G125" s="835" t="s">
        <v>2755</v>
      </c>
      <c r="H125" s="835" t="s">
        <v>2756</v>
      </c>
      <c r="I125" s="849">
        <v>3.0699999332427979</v>
      </c>
      <c r="J125" s="849">
        <v>150</v>
      </c>
      <c r="K125" s="850">
        <v>460.5</v>
      </c>
    </row>
    <row r="126" spans="1:11" ht="14.45" customHeight="1" x14ac:dyDescent="0.2">
      <c r="A126" s="831" t="s">
        <v>578</v>
      </c>
      <c r="B126" s="832" t="s">
        <v>579</v>
      </c>
      <c r="C126" s="835" t="s">
        <v>592</v>
      </c>
      <c r="D126" s="863" t="s">
        <v>593</v>
      </c>
      <c r="E126" s="835" t="s">
        <v>2629</v>
      </c>
      <c r="F126" s="863" t="s">
        <v>2630</v>
      </c>
      <c r="G126" s="835" t="s">
        <v>2757</v>
      </c>
      <c r="H126" s="835" t="s">
        <v>2758</v>
      </c>
      <c r="I126" s="849">
        <v>1.9199999570846558</v>
      </c>
      <c r="J126" s="849">
        <v>50</v>
      </c>
      <c r="K126" s="850">
        <v>96</v>
      </c>
    </row>
    <row r="127" spans="1:11" ht="14.45" customHeight="1" x14ac:dyDescent="0.2">
      <c r="A127" s="831" t="s">
        <v>578</v>
      </c>
      <c r="B127" s="832" t="s">
        <v>579</v>
      </c>
      <c r="C127" s="835" t="s">
        <v>592</v>
      </c>
      <c r="D127" s="863" t="s">
        <v>593</v>
      </c>
      <c r="E127" s="835" t="s">
        <v>2629</v>
      </c>
      <c r="F127" s="863" t="s">
        <v>2630</v>
      </c>
      <c r="G127" s="835" t="s">
        <v>2753</v>
      </c>
      <c r="H127" s="835" t="s">
        <v>2759</v>
      </c>
      <c r="I127" s="849">
        <v>2.7000000476837158</v>
      </c>
      <c r="J127" s="849">
        <v>200</v>
      </c>
      <c r="K127" s="850">
        <v>540</v>
      </c>
    </row>
    <row r="128" spans="1:11" ht="14.45" customHeight="1" x14ac:dyDescent="0.2">
      <c r="A128" s="831" t="s">
        <v>578</v>
      </c>
      <c r="B128" s="832" t="s">
        <v>579</v>
      </c>
      <c r="C128" s="835" t="s">
        <v>592</v>
      </c>
      <c r="D128" s="863" t="s">
        <v>593</v>
      </c>
      <c r="E128" s="835" t="s">
        <v>2629</v>
      </c>
      <c r="F128" s="863" t="s">
        <v>2630</v>
      </c>
      <c r="G128" s="835" t="s">
        <v>2757</v>
      </c>
      <c r="H128" s="835" t="s">
        <v>2760</v>
      </c>
      <c r="I128" s="849">
        <v>1.9199999570846558</v>
      </c>
      <c r="J128" s="849">
        <v>50</v>
      </c>
      <c r="K128" s="850">
        <v>96</v>
      </c>
    </row>
    <row r="129" spans="1:11" ht="14.45" customHeight="1" x14ac:dyDescent="0.2">
      <c r="A129" s="831" t="s">
        <v>578</v>
      </c>
      <c r="B129" s="832" t="s">
        <v>579</v>
      </c>
      <c r="C129" s="835" t="s">
        <v>592</v>
      </c>
      <c r="D129" s="863" t="s">
        <v>593</v>
      </c>
      <c r="E129" s="835" t="s">
        <v>2629</v>
      </c>
      <c r="F129" s="863" t="s">
        <v>2630</v>
      </c>
      <c r="G129" s="835" t="s">
        <v>2761</v>
      </c>
      <c r="H129" s="835" t="s">
        <v>2762</v>
      </c>
      <c r="I129" s="849">
        <v>8.5</v>
      </c>
      <c r="J129" s="849">
        <v>10</v>
      </c>
      <c r="K129" s="850">
        <v>85</v>
      </c>
    </row>
    <row r="130" spans="1:11" ht="14.45" customHeight="1" x14ac:dyDescent="0.2">
      <c r="A130" s="831" t="s">
        <v>578</v>
      </c>
      <c r="B130" s="832" t="s">
        <v>579</v>
      </c>
      <c r="C130" s="835" t="s">
        <v>592</v>
      </c>
      <c r="D130" s="863" t="s">
        <v>593</v>
      </c>
      <c r="E130" s="835" t="s">
        <v>2629</v>
      </c>
      <c r="F130" s="863" t="s">
        <v>2630</v>
      </c>
      <c r="G130" s="835" t="s">
        <v>2763</v>
      </c>
      <c r="H130" s="835" t="s">
        <v>2764</v>
      </c>
      <c r="I130" s="849">
        <v>2.1700000762939453</v>
      </c>
      <c r="J130" s="849">
        <v>50</v>
      </c>
      <c r="K130" s="850">
        <v>108.5</v>
      </c>
    </row>
    <row r="131" spans="1:11" ht="14.45" customHeight="1" x14ac:dyDescent="0.2">
      <c r="A131" s="831" t="s">
        <v>578</v>
      </c>
      <c r="B131" s="832" t="s">
        <v>579</v>
      </c>
      <c r="C131" s="835" t="s">
        <v>592</v>
      </c>
      <c r="D131" s="863" t="s">
        <v>593</v>
      </c>
      <c r="E131" s="835" t="s">
        <v>2629</v>
      </c>
      <c r="F131" s="863" t="s">
        <v>2630</v>
      </c>
      <c r="G131" s="835" t="s">
        <v>2763</v>
      </c>
      <c r="H131" s="835" t="s">
        <v>2765</v>
      </c>
      <c r="I131" s="849">
        <v>2.1700000762939453</v>
      </c>
      <c r="J131" s="849">
        <v>100</v>
      </c>
      <c r="K131" s="850">
        <v>217</v>
      </c>
    </row>
    <row r="132" spans="1:11" ht="14.45" customHeight="1" x14ac:dyDescent="0.2">
      <c r="A132" s="831" t="s">
        <v>578</v>
      </c>
      <c r="B132" s="832" t="s">
        <v>579</v>
      </c>
      <c r="C132" s="835" t="s">
        <v>592</v>
      </c>
      <c r="D132" s="863" t="s">
        <v>593</v>
      </c>
      <c r="E132" s="835" t="s">
        <v>2629</v>
      </c>
      <c r="F132" s="863" t="s">
        <v>2630</v>
      </c>
      <c r="G132" s="835" t="s">
        <v>2766</v>
      </c>
      <c r="H132" s="835" t="s">
        <v>2767</v>
      </c>
      <c r="I132" s="849">
        <v>4.7800002098083496</v>
      </c>
      <c r="J132" s="849">
        <v>10</v>
      </c>
      <c r="K132" s="850">
        <v>47.799999237060547</v>
      </c>
    </row>
    <row r="133" spans="1:11" ht="14.45" customHeight="1" x14ac:dyDescent="0.2">
      <c r="A133" s="831" t="s">
        <v>578</v>
      </c>
      <c r="B133" s="832" t="s">
        <v>579</v>
      </c>
      <c r="C133" s="835" t="s">
        <v>592</v>
      </c>
      <c r="D133" s="863" t="s">
        <v>593</v>
      </c>
      <c r="E133" s="835" t="s">
        <v>2629</v>
      </c>
      <c r="F133" s="863" t="s">
        <v>2630</v>
      </c>
      <c r="G133" s="835" t="s">
        <v>2768</v>
      </c>
      <c r="H133" s="835" t="s">
        <v>2769</v>
      </c>
      <c r="I133" s="849">
        <v>21.233332951863606</v>
      </c>
      <c r="J133" s="849">
        <v>30</v>
      </c>
      <c r="K133" s="850">
        <v>637</v>
      </c>
    </row>
    <row r="134" spans="1:11" ht="14.45" customHeight="1" x14ac:dyDescent="0.2">
      <c r="A134" s="831" t="s">
        <v>578</v>
      </c>
      <c r="B134" s="832" t="s">
        <v>579</v>
      </c>
      <c r="C134" s="835" t="s">
        <v>592</v>
      </c>
      <c r="D134" s="863" t="s">
        <v>593</v>
      </c>
      <c r="E134" s="835" t="s">
        <v>2629</v>
      </c>
      <c r="F134" s="863" t="s">
        <v>2630</v>
      </c>
      <c r="G134" s="835" t="s">
        <v>2770</v>
      </c>
      <c r="H134" s="835" t="s">
        <v>2771</v>
      </c>
      <c r="I134" s="849">
        <v>2.5149999856948853</v>
      </c>
      <c r="J134" s="849">
        <v>100</v>
      </c>
      <c r="K134" s="850">
        <v>251.5</v>
      </c>
    </row>
    <row r="135" spans="1:11" ht="14.45" customHeight="1" x14ac:dyDescent="0.2">
      <c r="A135" s="831" t="s">
        <v>578</v>
      </c>
      <c r="B135" s="832" t="s">
        <v>579</v>
      </c>
      <c r="C135" s="835" t="s">
        <v>592</v>
      </c>
      <c r="D135" s="863" t="s">
        <v>593</v>
      </c>
      <c r="E135" s="835" t="s">
        <v>2629</v>
      </c>
      <c r="F135" s="863" t="s">
        <v>2630</v>
      </c>
      <c r="G135" s="835" t="s">
        <v>2768</v>
      </c>
      <c r="H135" s="835" t="s">
        <v>2772</v>
      </c>
      <c r="I135" s="849">
        <v>21.239999771118164</v>
      </c>
      <c r="J135" s="849">
        <v>12</v>
      </c>
      <c r="K135" s="850">
        <v>254.8800048828125</v>
      </c>
    </row>
    <row r="136" spans="1:11" ht="14.45" customHeight="1" x14ac:dyDescent="0.2">
      <c r="A136" s="831" t="s">
        <v>578</v>
      </c>
      <c r="B136" s="832" t="s">
        <v>579</v>
      </c>
      <c r="C136" s="835" t="s">
        <v>592</v>
      </c>
      <c r="D136" s="863" t="s">
        <v>593</v>
      </c>
      <c r="E136" s="835" t="s">
        <v>2629</v>
      </c>
      <c r="F136" s="863" t="s">
        <v>2630</v>
      </c>
      <c r="G136" s="835" t="s">
        <v>2770</v>
      </c>
      <c r="H136" s="835" t="s">
        <v>2773</v>
      </c>
      <c r="I136" s="849">
        <v>2.5099999904632568</v>
      </c>
      <c r="J136" s="849">
        <v>100</v>
      </c>
      <c r="K136" s="850">
        <v>251</v>
      </c>
    </row>
    <row r="137" spans="1:11" ht="14.45" customHeight="1" x14ac:dyDescent="0.2">
      <c r="A137" s="831" t="s">
        <v>578</v>
      </c>
      <c r="B137" s="832" t="s">
        <v>579</v>
      </c>
      <c r="C137" s="835" t="s">
        <v>592</v>
      </c>
      <c r="D137" s="863" t="s">
        <v>593</v>
      </c>
      <c r="E137" s="835" t="s">
        <v>2629</v>
      </c>
      <c r="F137" s="863" t="s">
        <v>2630</v>
      </c>
      <c r="G137" s="835" t="s">
        <v>2774</v>
      </c>
      <c r="H137" s="835" t="s">
        <v>2775</v>
      </c>
      <c r="I137" s="849">
        <v>21.239999771118164</v>
      </c>
      <c r="J137" s="849">
        <v>10</v>
      </c>
      <c r="K137" s="850">
        <v>212.39999389648438</v>
      </c>
    </row>
    <row r="138" spans="1:11" ht="14.45" customHeight="1" x14ac:dyDescent="0.2">
      <c r="A138" s="831" t="s">
        <v>578</v>
      </c>
      <c r="B138" s="832" t="s">
        <v>579</v>
      </c>
      <c r="C138" s="835" t="s">
        <v>592</v>
      </c>
      <c r="D138" s="863" t="s">
        <v>593</v>
      </c>
      <c r="E138" s="835" t="s">
        <v>2629</v>
      </c>
      <c r="F138" s="863" t="s">
        <v>2630</v>
      </c>
      <c r="G138" s="835" t="s">
        <v>2776</v>
      </c>
      <c r="H138" s="835" t="s">
        <v>2777</v>
      </c>
      <c r="I138" s="849">
        <v>21.229999542236328</v>
      </c>
      <c r="J138" s="849">
        <v>10</v>
      </c>
      <c r="K138" s="850">
        <v>212.30000305175781</v>
      </c>
    </row>
    <row r="139" spans="1:11" ht="14.45" customHeight="1" x14ac:dyDescent="0.2">
      <c r="A139" s="831" t="s">
        <v>578</v>
      </c>
      <c r="B139" s="832" t="s">
        <v>579</v>
      </c>
      <c r="C139" s="835" t="s">
        <v>592</v>
      </c>
      <c r="D139" s="863" t="s">
        <v>593</v>
      </c>
      <c r="E139" s="835" t="s">
        <v>2778</v>
      </c>
      <c r="F139" s="863" t="s">
        <v>2779</v>
      </c>
      <c r="G139" s="835" t="s">
        <v>2780</v>
      </c>
      <c r="H139" s="835" t="s">
        <v>2781</v>
      </c>
      <c r="I139" s="849">
        <v>10.159999847412109</v>
      </c>
      <c r="J139" s="849">
        <v>450</v>
      </c>
      <c r="K139" s="850">
        <v>4572</v>
      </c>
    </row>
    <row r="140" spans="1:11" ht="14.45" customHeight="1" x14ac:dyDescent="0.2">
      <c r="A140" s="831" t="s">
        <v>578</v>
      </c>
      <c r="B140" s="832" t="s">
        <v>579</v>
      </c>
      <c r="C140" s="835" t="s">
        <v>592</v>
      </c>
      <c r="D140" s="863" t="s">
        <v>593</v>
      </c>
      <c r="E140" s="835" t="s">
        <v>2778</v>
      </c>
      <c r="F140" s="863" t="s">
        <v>2779</v>
      </c>
      <c r="G140" s="835" t="s">
        <v>2780</v>
      </c>
      <c r="H140" s="835" t="s">
        <v>2782</v>
      </c>
      <c r="I140" s="849">
        <v>10.159999847412109</v>
      </c>
      <c r="J140" s="849">
        <v>400</v>
      </c>
      <c r="K140" s="850">
        <v>4064</v>
      </c>
    </row>
    <row r="141" spans="1:11" ht="14.45" customHeight="1" x14ac:dyDescent="0.2">
      <c r="A141" s="831" t="s">
        <v>578</v>
      </c>
      <c r="B141" s="832" t="s">
        <v>579</v>
      </c>
      <c r="C141" s="835" t="s">
        <v>592</v>
      </c>
      <c r="D141" s="863" t="s">
        <v>593</v>
      </c>
      <c r="E141" s="835" t="s">
        <v>2783</v>
      </c>
      <c r="F141" s="863" t="s">
        <v>2784</v>
      </c>
      <c r="G141" s="835" t="s">
        <v>2785</v>
      </c>
      <c r="H141" s="835" t="s">
        <v>2786</v>
      </c>
      <c r="I141" s="849">
        <v>0.30000001192092896</v>
      </c>
      <c r="J141" s="849">
        <v>200</v>
      </c>
      <c r="K141" s="850">
        <v>60</v>
      </c>
    </row>
    <row r="142" spans="1:11" ht="14.45" customHeight="1" x14ac:dyDescent="0.2">
      <c r="A142" s="831" t="s">
        <v>578</v>
      </c>
      <c r="B142" s="832" t="s">
        <v>579</v>
      </c>
      <c r="C142" s="835" t="s">
        <v>592</v>
      </c>
      <c r="D142" s="863" t="s">
        <v>593</v>
      </c>
      <c r="E142" s="835" t="s">
        <v>2783</v>
      </c>
      <c r="F142" s="863" t="s">
        <v>2784</v>
      </c>
      <c r="G142" s="835" t="s">
        <v>2787</v>
      </c>
      <c r="H142" s="835" t="s">
        <v>2788</v>
      </c>
      <c r="I142" s="849">
        <v>0.30600000619888307</v>
      </c>
      <c r="J142" s="849">
        <v>1300</v>
      </c>
      <c r="K142" s="850">
        <v>399</v>
      </c>
    </row>
    <row r="143" spans="1:11" ht="14.45" customHeight="1" x14ac:dyDescent="0.2">
      <c r="A143" s="831" t="s">
        <v>578</v>
      </c>
      <c r="B143" s="832" t="s">
        <v>579</v>
      </c>
      <c r="C143" s="835" t="s">
        <v>592</v>
      </c>
      <c r="D143" s="863" t="s">
        <v>593</v>
      </c>
      <c r="E143" s="835" t="s">
        <v>2783</v>
      </c>
      <c r="F143" s="863" t="s">
        <v>2784</v>
      </c>
      <c r="G143" s="835" t="s">
        <v>2789</v>
      </c>
      <c r="H143" s="835" t="s">
        <v>2790</v>
      </c>
      <c r="I143" s="849">
        <v>0.31000000238418579</v>
      </c>
      <c r="J143" s="849">
        <v>300</v>
      </c>
      <c r="K143" s="850">
        <v>93</v>
      </c>
    </row>
    <row r="144" spans="1:11" ht="14.45" customHeight="1" x14ac:dyDescent="0.2">
      <c r="A144" s="831" t="s">
        <v>578</v>
      </c>
      <c r="B144" s="832" t="s">
        <v>579</v>
      </c>
      <c r="C144" s="835" t="s">
        <v>592</v>
      </c>
      <c r="D144" s="863" t="s">
        <v>593</v>
      </c>
      <c r="E144" s="835" t="s">
        <v>2783</v>
      </c>
      <c r="F144" s="863" t="s">
        <v>2784</v>
      </c>
      <c r="G144" s="835" t="s">
        <v>2791</v>
      </c>
      <c r="H144" s="835" t="s">
        <v>2792</v>
      </c>
      <c r="I144" s="849">
        <v>0.67666667699813843</v>
      </c>
      <c r="J144" s="849">
        <v>600</v>
      </c>
      <c r="K144" s="850">
        <v>406.07000732421875</v>
      </c>
    </row>
    <row r="145" spans="1:11" ht="14.45" customHeight="1" x14ac:dyDescent="0.2">
      <c r="A145" s="831" t="s">
        <v>578</v>
      </c>
      <c r="B145" s="832" t="s">
        <v>579</v>
      </c>
      <c r="C145" s="835" t="s">
        <v>592</v>
      </c>
      <c r="D145" s="863" t="s">
        <v>593</v>
      </c>
      <c r="E145" s="835" t="s">
        <v>2783</v>
      </c>
      <c r="F145" s="863" t="s">
        <v>2784</v>
      </c>
      <c r="G145" s="835" t="s">
        <v>2793</v>
      </c>
      <c r="H145" s="835" t="s">
        <v>2794</v>
      </c>
      <c r="I145" s="849">
        <v>0.54600001573562618</v>
      </c>
      <c r="J145" s="849">
        <v>1500</v>
      </c>
      <c r="K145" s="850">
        <v>819</v>
      </c>
    </row>
    <row r="146" spans="1:11" ht="14.45" customHeight="1" x14ac:dyDescent="0.2">
      <c r="A146" s="831" t="s">
        <v>578</v>
      </c>
      <c r="B146" s="832" t="s">
        <v>579</v>
      </c>
      <c r="C146" s="835" t="s">
        <v>592</v>
      </c>
      <c r="D146" s="863" t="s">
        <v>593</v>
      </c>
      <c r="E146" s="835" t="s">
        <v>2783</v>
      </c>
      <c r="F146" s="863" t="s">
        <v>2784</v>
      </c>
      <c r="G146" s="835" t="s">
        <v>2787</v>
      </c>
      <c r="H146" s="835" t="s">
        <v>2795</v>
      </c>
      <c r="I146" s="849">
        <v>0.30600000619888307</v>
      </c>
      <c r="J146" s="849">
        <v>1500</v>
      </c>
      <c r="K146" s="850">
        <v>460</v>
      </c>
    </row>
    <row r="147" spans="1:11" ht="14.45" customHeight="1" x14ac:dyDescent="0.2">
      <c r="A147" s="831" t="s">
        <v>578</v>
      </c>
      <c r="B147" s="832" t="s">
        <v>579</v>
      </c>
      <c r="C147" s="835" t="s">
        <v>592</v>
      </c>
      <c r="D147" s="863" t="s">
        <v>593</v>
      </c>
      <c r="E147" s="835" t="s">
        <v>2783</v>
      </c>
      <c r="F147" s="863" t="s">
        <v>2784</v>
      </c>
      <c r="G147" s="835" t="s">
        <v>2789</v>
      </c>
      <c r="H147" s="835" t="s">
        <v>2796</v>
      </c>
      <c r="I147" s="849">
        <v>0.30500000715255737</v>
      </c>
      <c r="J147" s="849">
        <v>500</v>
      </c>
      <c r="K147" s="850">
        <v>153</v>
      </c>
    </row>
    <row r="148" spans="1:11" ht="14.45" customHeight="1" x14ac:dyDescent="0.2">
      <c r="A148" s="831" t="s">
        <v>578</v>
      </c>
      <c r="B148" s="832" t="s">
        <v>579</v>
      </c>
      <c r="C148" s="835" t="s">
        <v>592</v>
      </c>
      <c r="D148" s="863" t="s">
        <v>593</v>
      </c>
      <c r="E148" s="835" t="s">
        <v>2783</v>
      </c>
      <c r="F148" s="863" t="s">
        <v>2784</v>
      </c>
      <c r="G148" s="835" t="s">
        <v>2791</v>
      </c>
      <c r="H148" s="835" t="s">
        <v>2797</v>
      </c>
      <c r="I148" s="849">
        <v>0.68000000715255737</v>
      </c>
      <c r="J148" s="849">
        <v>200</v>
      </c>
      <c r="K148" s="850">
        <v>136</v>
      </c>
    </row>
    <row r="149" spans="1:11" ht="14.45" customHeight="1" x14ac:dyDescent="0.2">
      <c r="A149" s="831" t="s">
        <v>578</v>
      </c>
      <c r="B149" s="832" t="s">
        <v>579</v>
      </c>
      <c r="C149" s="835" t="s">
        <v>592</v>
      </c>
      <c r="D149" s="863" t="s">
        <v>593</v>
      </c>
      <c r="E149" s="835" t="s">
        <v>2783</v>
      </c>
      <c r="F149" s="863" t="s">
        <v>2784</v>
      </c>
      <c r="G149" s="835" t="s">
        <v>2793</v>
      </c>
      <c r="H149" s="835" t="s">
        <v>2798</v>
      </c>
      <c r="I149" s="849">
        <v>0.54500001668930054</v>
      </c>
      <c r="J149" s="849">
        <v>1900</v>
      </c>
      <c r="K149" s="850">
        <v>1035</v>
      </c>
    </row>
    <row r="150" spans="1:11" ht="14.45" customHeight="1" x14ac:dyDescent="0.2">
      <c r="A150" s="831" t="s">
        <v>578</v>
      </c>
      <c r="B150" s="832" t="s">
        <v>579</v>
      </c>
      <c r="C150" s="835" t="s">
        <v>592</v>
      </c>
      <c r="D150" s="863" t="s">
        <v>593</v>
      </c>
      <c r="E150" s="835" t="s">
        <v>2783</v>
      </c>
      <c r="F150" s="863" t="s">
        <v>2784</v>
      </c>
      <c r="G150" s="835" t="s">
        <v>2799</v>
      </c>
      <c r="H150" s="835" t="s">
        <v>2800</v>
      </c>
      <c r="I150" s="849">
        <v>1.8033332824707031</v>
      </c>
      <c r="J150" s="849">
        <v>300</v>
      </c>
      <c r="K150" s="850">
        <v>541</v>
      </c>
    </row>
    <row r="151" spans="1:11" ht="14.45" customHeight="1" x14ac:dyDescent="0.2">
      <c r="A151" s="831" t="s">
        <v>578</v>
      </c>
      <c r="B151" s="832" t="s">
        <v>579</v>
      </c>
      <c r="C151" s="835" t="s">
        <v>592</v>
      </c>
      <c r="D151" s="863" t="s">
        <v>593</v>
      </c>
      <c r="E151" s="835" t="s">
        <v>2783</v>
      </c>
      <c r="F151" s="863" t="s">
        <v>2784</v>
      </c>
      <c r="G151" s="835" t="s">
        <v>2799</v>
      </c>
      <c r="H151" s="835" t="s">
        <v>2801</v>
      </c>
      <c r="I151" s="849">
        <v>1.7999999523162842</v>
      </c>
      <c r="J151" s="849">
        <v>100</v>
      </c>
      <c r="K151" s="850">
        <v>180</v>
      </c>
    </row>
    <row r="152" spans="1:11" ht="14.45" customHeight="1" x14ac:dyDescent="0.2">
      <c r="A152" s="831" t="s">
        <v>578</v>
      </c>
      <c r="B152" s="832" t="s">
        <v>579</v>
      </c>
      <c r="C152" s="835" t="s">
        <v>592</v>
      </c>
      <c r="D152" s="863" t="s">
        <v>593</v>
      </c>
      <c r="E152" s="835" t="s">
        <v>2783</v>
      </c>
      <c r="F152" s="863" t="s">
        <v>2784</v>
      </c>
      <c r="G152" s="835" t="s">
        <v>2802</v>
      </c>
      <c r="H152" s="835" t="s">
        <v>2803</v>
      </c>
      <c r="I152" s="849">
        <v>1.809999942779541</v>
      </c>
      <c r="J152" s="849">
        <v>100</v>
      </c>
      <c r="K152" s="850">
        <v>181</v>
      </c>
    </row>
    <row r="153" spans="1:11" ht="14.45" customHeight="1" x14ac:dyDescent="0.2">
      <c r="A153" s="831" t="s">
        <v>578</v>
      </c>
      <c r="B153" s="832" t="s">
        <v>579</v>
      </c>
      <c r="C153" s="835" t="s">
        <v>592</v>
      </c>
      <c r="D153" s="863" t="s">
        <v>593</v>
      </c>
      <c r="E153" s="835" t="s">
        <v>2804</v>
      </c>
      <c r="F153" s="863" t="s">
        <v>2805</v>
      </c>
      <c r="G153" s="835" t="s">
        <v>2806</v>
      </c>
      <c r="H153" s="835" t="s">
        <v>2807</v>
      </c>
      <c r="I153" s="849">
        <v>15.729999542236328</v>
      </c>
      <c r="J153" s="849">
        <v>10</v>
      </c>
      <c r="K153" s="850">
        <v>157.30000305175781</v>
      </c>
    </row>
    <row r="154" spans="1:11" ht="14.45" customHeight="1" x14ac:dyDescent="0.2">
      <c r="A154" s="831" t="s">
        <v>578</v>
      </c>
      <c r="B154" s="832" t="s">
        <v>579</v>
      </c>
      <c r="C154" s="835" t="s">
        <v>592</v>
      </c>
      <c r="D154" s="863" t="s">
        <v>593</v>
      </c>
      <c r="E154" s="835" t="s">
        <v>2804</v>
      </c>
      <c r="F154" s="863" t="s">
        <v>2805</v>
      </c>
      <c r="G154" s="835" t="s">
        <v>2808</v>
      </c>
      <c r="H154" s="835" t="s">
        <v>2809</v>
      </c>
      <c r="I154" s="849">
        <v>15.729999542236328</v>
      </c>
      <c r="J154" s="849">
        <v>10</v>
      </c>
      <c r="K154" s="850">
        <v>157.30000305175781</v>
      </c>
    </row>
    <row r="155" spans="1:11" ht="14.45" customHeight="1" x14ac:dyDescent="0.2">
      <c r="A155" s="831" t="s">
        <v>578</v>
      </c>
      <c r="B155" s="832" t="s">
        <v>579</v>
      </c>
      <c r="C155" s="835" t="s">
        <v>592</v>
      </c>
      <c r="D155" s="863" t="s">
        <v>593</v>
      </c>
      <c r="E155" s="835" t="s">
        <v>2804</v>
      </c>
      <c r="F155" s="863" t="s">
        <v>2805</v>
      </c>
      <c r="G155" s="835" t="s">
        <v>2810</v>
      </c>
      <c r="H155" s="835" t="s">
        <v>2811</v>
      </c>
      <c r="I155" s="849">
        <v>15.729999542236328</v>
      </c>
      <c r="J155" s="849">
        <v>25</v>
      </c>
      <c r="K155" s="850">
        <v>393.25000762939453</v>
      </c>
    </row>
    <row r="156" spans="1:11" ht="14.45" customHeight="1" x14ac:dyDescent="0.2">
      <c r="A156" s="831" t="s">
        <v>578</v>
      </c>
      <c r="B156" s="832" t="s">
        <v>579</v>
      </c>
      <c r="C156" s="835" t="s">
        <v>592</v>
      </c>
      <c r="D156" s="863" t="s">
        <v>593</v>
      </c>
      <c r="E156" s="835" t="s">
        <v>2804</v>
      </c>
      <c r="F156" s="863" t="s">
        <v>2805</v>
      </c>
      <c r="G156" s="835" t="s">
        <v>2806</v>
      </c>
      <c r="H156" s="835" t="s">
        <v>2812</v>
      </c>
      <c r="I156" s="849">
        <v>15.729999542236328</v>
      </c>
      <c r="J156" s="849">
        <v>15</v>
      </c>
      <c r="K156" s="850">
        <v>235.95000457763672</v>
      </c>
    </row>
    <row r="157" spans="1:11" ht="14.45" customHeight="1" x14ac:dyDescent="0.2">
      <c r="A157" s="831" t="s">
        <v>578</v>
      </c>
      <c r="B157" s="832" t="s">
        <v>579</v>
      </c>
      <c r="C157" s="835" t="s">
        <v>592</v>
      </c>
      <c r="D157" s="863" t="s">
        <v>593</v>
      </c>
      <c r="E157" s="835" t="s">
        <v>2804</v>
      </c>
      <c r="F157" s="863" t="s">
        <v>2805</v>
      </c>
      <c r="G157" s="835" t="s">
        <v>2808</v>
      </c>
      <c r="H157" s="835" t="s">
        <v>2813</v>
      </c>
      <c r="I157" s="849">
        <v>15.729999542236328</v>
      </c>
      <c r="J157" s="849">
        <v>5</v>
      </c>
      <c r="K157" s="850">
        <v>78.650001525878906</v>
      </c>
    </row>
    <row r="158" spans="1:11" ht="14.45" customHeight="1" x14ac:dyDescent="0.2">
      <c r="A158" s="831" t="s">
        <v>578</v>
      </c>
      <c r="B158" s="832" t="s">
        <v>579</v>
      </c>
      <c r="C158" s="835" t="s">
        <v>592</v>
      </c>
      <c r="D158" s="863" t="s">
        <v>593</v>
      </c>
      <c r="E158" s="835" t="s">
        <v>2804</v>
      </c>
      <c r="F158" s="863" t="s">
        <v>2805</v>
      </c>
      <c r="G158" s="835" t="s">
        <v>2810</v>
      </c>
      <c r="H158" s="835" t="s">
        <v>2814</v>
      </c>
      <c r="I158" s="849">
        <v>15.729999542236328</v>
      </c>
      <c r="J158" s="849">
        <v>30</v>
      </c>
      <c r="K158" s="850">
        <v>471.90000915527344</v>
      </c>
    </row>
    <row r="159" spans="1:11" ht="14.45" customHeight="1" x14ac:dyDescent="0.2">
      <c r="A159" s="831" t="s">
        <v>578</v>
      </c>
      <c r="B159" s="832" t="s">
        <v>579</v>
      </c>
      <c r="C159" s="835" t="s">
        <v>592</v>
      </c>
      <c r="D159" s="863" t="s">
        <v>593</v>
      </c>
      <c r="E159" s="835" t="s">
        <v>2804</v>
      </c>
      <c r="F159" s="863" t="s">
        <v>2805</v>
      </c>
      <c r="G159" s="835" t="s">
        <v>2815</v>
      </c>
      <c r="H159" s="835" t="s">
        <v>2816</v>
      </c>
      <c r="I159" s="849">
        <v>0.62999999523162842</v>
      </c>
      <c r="J159" s="849">
        <v>4000</v>
      </c>
      <c r="K159" s="850">
        <v>2520</v>
      </c>
    </row>
    <row r="160" spans="1:11" ht="14.45" customHeight="1" x14ac:dyDescent="0.2">
      <c r="A160" s="831" t="s">
        <v>578</v>
      </c>
      <c r="B160" s="832" t="s">
        <v>579</v>
      </c>
      <c r="C160" s="835" t="s">
        <v>592</v>
      </c>
      <c r="D160" s="863" t="s">
        <v>593</v>
      </c>
      <c r="E160" s="835" t="s">
        <v>2804</v>
      </c>
      <c r="F160" s="863" t="s">
        <v>2805</v>
      </c>
      <c r="G160" s="835" t="s">
        <v>2817</v>
      </c>
      <c r="H160" s="835" t="s">
        <v>2818</v>
      </c>
      <c r="I160" s="849">
        <v>0.62999999523162842</v>
      </c>
      <c r="J160" s="849">
        <v>4200</v>
      </c>
      <c r="K160" s="850">
        <v>2646</v>
      </c>
    </row>
    <row r="161" spans="1:11" ht="14.45" customHeight="1" x14ac:dyDescent="0.2">
      <c r="A161" s="831" t="s">
        <v>578</v>
      </c>
      <c r="B161" s="832" t="s">
        <v>579</v>
      </c>
      <c r="C161" s="835" t="s">
        <v>592</v>
      </c>
      <c r="D161" s="863" t="s">
        <v>593</v>
      </c>
      <c r="E161" s="835" t="s">
        <v>2804</v>
      </c>
      <c r="F161" s="863" t="s">
        <v>2805</v>
      </c>
      <c r="G161" s="835" t="s">
        <v>2815</v>
      </c>
      <c r="H161" s="835" t="s">
        <v>2819</v>
      </c>
      <c r="I161" s="849">
        <v>0.62999999523162842</v>
      </c>
      <c r="J161" s="849">
        <v>5600</v>
      </c>
      <c r="K161" s="850">
        <v>3528</v>
      </c>
    </row>
    <row r="162" spans="1:11" ht="14.45" customHeight="1" x14ac:dyDescent="0.2">
      <c r="A162" s="831" t="s">
        <v>578</v>
      </c>
      <c r="B162" s="832" t="s">
        <v>579</v>
      </c>
      <c r="C162" s="835" t="s">
        <v>592</v>
      </c>
      <c r="D162" s="863" t="s">
        <v>593</v>
      </c>
      <c r="E162" s="835" t="s">
        <v>2804</v>
      </c>
      <c r="F162" s="863" t="s">
        <v>2805</v>
      </c>
      <c r="G162" s="835" t="s">
        <v>2817</v>
      </c>
      <c r="H162" s="835" t="s">
        <v>2820</v>
      </c>
      <c r="I162" s="849">
        <v>0.62833333015441895</v>
      </c>
      <c r="J162" s="849">
        <v>5600</v>
      </c>
      <c r="K162" s="850">
        <v>3520</v>
      </c>
    </row>
    <row r="163" spans="1:11" ht="14.45" customHeight="1" x14ac:dyDescent="0.2">
      <c r="A163" s="831" t="s">
        <v>578</v>
      </c>
      <c r="B163" s="832" t="s">
        <v>579</v>
      </c>
      <c r="C163" s="835" t="s">
        <v>592</v>
      </c>
      <c r="D163" s="863" t="s">
        <v>593</v>
      </c>
      <c r="E163" s="835" t="s">
        <v>2821</v>
      </c>
      <c r="F163" s="863" t="s">
        <v>2822</v>
      </c>
      <c r="G163" s="835" t="s">
        <v>2823</v>
      </c>
      <c r="H163" s="835" t="s">
        <v>2824</v>
      </c>
      <c r="I163" s="849">
        <v>20.899999618530273</v>
      </c>
      <c r="J163" s="849">
        <v>65</v>
      </c>
      <c r="K163" s="850">
        <v>1358.2900085449219</v>
      </c>
    </row>
    <row r="164" spans="1:11" ht="14.45" customHeight="1" x14ac:dyDescent="0.2">
      <c r="A164" s="831" t="s">
        <v>578</v>
      </c>
      <c r="B164" s="832" t="s">
        <v>579</v>
      </c>
      <c r="C164" s="835" t="s">
        <v>592</v>
      </c>
      <c r="D164" s="863" t="s">
        <v>593</v>
      </c>
      <c r="E164" s="835" t="s">
        <v>2821</v>
      </c>
      <c r="F164" s="863" t="s">
        <v>2822</v>
      </c>
      <c r="G164" s="835" t="s">
        <v>2823</v>
      </c>
      <c r="H164" s="835" t="s">
        <v>2825</v>
      </c>
      <c r="I164" s="849">
        <v>20.899999618530273</v>
      </c>
      <c r="J164" s="849">
        <v>60</v>
      </c>
      <c r="K164" s="850">
        <v>1253.7899780273438</v>
      </c>
    </row>
    <row r="165" spans="1:11" ht="14.45" customHeight="1" x14ac:dyDescent="0.2">
      <c r="A165" s="831" t="s">
        <v>578</v>
      </c>
      <c r="B165" s="832" t="s">
        <v>579</v>
      </c>
      <c r="C165" s="835" t="s">
        <v>597</v>
      </c>
      <c r="D165" s="863" t="s">
        <v>598</v>
      </c>
      <c r="E165" s="835" t="s">
        <v>2559</v>
      </c>
      <c r="F165" s="863" t="s">
        <v>2560</v>
      </c>
      <c r="G165" s="835" t="s">
        <v>2561</v>
      </c>
      <c r="H165" s="835" t="s">
        <v>2562</v>
      </c>
      <c r="I165" s="849">
        <v>6.244999885559082</v>
      </c>
      <c r="J165" s="849">
        <v>200</v>
      </c>
      <c r="K165" s="850">
        <v>1249</v>
      </c>
    </row>
    <row r="166" spans="1:11" ht="14.45" customHeight="1" x14ac:dyDescent="0.2">
      <c r="A166" s="831" t="s">
        <v>578</v>
      </c>
      <c r="B166" s="832" t="s">
        <v>579</v>
      </c>
      <c r="C166" s="835" t="s">
        <v>597</v>
      </c>
      <c r="D166" s="863" t="s">
        <v>598</v>
      </c>
      <c r="E166" s="835" t="s">
        <v>2559</v>
      </c>
      <c r="F166" s="863" t="s">
        <v>2560</v>
      </c>
      <c r="G166" s="835" t="s">
        <v>2561</v>
      </c>
      <c r="H166" s="835" t="s">
        <v>2563</v>
      </c>
      <c r="I166" s="849">
        <v>6.244999885559082</v>
      </c>
      <c r="J166" s="849">
        <v>400</v>
      </c>
      <c r="K166" s="850">
        <v>2498</v>
      </c>
    </row>
    <row r="167" spans="1:11" ht="14.45" customHeight="1" x14ac:dyDescent="0.2">
      <c r="A167" s="831" t="s">
        <v>578</v>
      </c>
      <c r="B167" s="832" t="s">
        <v>579</v>
      </c>
      <c r="C167" s="835" t="s">
        <v>597</v>
      </c>
      <c r="D167" s="863" t="s">
        <v>598</v>
      </c>
      <c r="E167" s="835" t="s">
        <v>2559</v>
      </c>
      <c r="F167" s="863" t="s">
        <v>2560</v>
      </c>
      <c r="G167" s="835" t="s">
        <v>2826</v>
      </c>
      <c r="H167" s="835" t="s">
        <v>2827</v>
      </c>
      <c r="I167" s="849">
        <v>0.98000001907348633</v>
      </c>
      <c r="J167" s="849">
        <v>1000</v>
      </c>
      <c r="K167" s="850">
        <v>980</v>
      </c>
    </row>
    <row r="168" spans="1:11" ht="14.45" customHeight="1" x14ac:dyDescent="0.2">
      <c r="A168" s="831" t="s">
        <v>578</v>
      </c>
      <c r="B168" s="832" t="s">
        <v>579</v>
      </c>
      <c r="C168" s="835" t="s">
        <v>597</v>
      </c>
      <c r="D168" s="863" t="s">
        <v>598</v>
      </c>
      <c r="E168" s="835" t="s">
        <v>2559</v>
      </c>
      <c r="F168" s="863" t="s">
        <v>2560</v>
      </c>
      <c r="G168" s="835" t="s">
        <v>2826</v>
      </c>
      <c r="H168" s="835" t="s">
        <v>2828</v>
      </c>
      <c r="I168" s="849">
        <v>0.98000001907348633</v>
      </c>
      <c r="J168" s="849">
        <v>1000</v>
      </c>
      <c r="K168" s="850">
        <v>980</v>
      </c>
    </row>
    <row r="169" spans="1:11" ht="14.45" customHeight="1" x14ac:dyDescent="0.2">
      <c r="A169" s="831" t="s">
        <v>578</v>
      </c>
      <c r="B169" s="832" t="s">
        <v>579</v>
      </c>
      <c r="C169" s="835" t="s">
        <v>597</v>
      </c>
      <c r="D169" s="863" t="s">
        <v>598</v>
      </c>
      <c r="E169" s="835" t="s">
        <v>2559</v>
      </c>
      <c r="F169" s="863" t="s">
        <v>2560</v>
      </c>
      <c r="G169" s="835" t="s">
        <v>2564</v>
      </c>
      <c r="H169" s="835" t="s">
        <v>2565</v>
      </c>
      <c r="I169" s="849">
        <v>1.2919999599456786</v>
      </c>
      <c r="J169" s="849">
        <v>3800</v>
      </c>
      <c r="K169" s="850">
        <v>4912</v>
      </c>
    </row>
    <row r="170" spans="1:11" ht="14.45" customHeight="1" x14ac:dyDescent="0.2">
      <c r="A170" s="831" t="s">
        <v>578</v>
      </c>
      <c r="B170" s="832" t="s">
        <v>579</v>
      </c>
      <c r="C170" s="835" t="s">
        <v>597</v>
      </c>
      <c r="D170" s="863" t="s">
        <v>598</v>
      </c>
      <c r="E170" s="835" t="s">
        <v>2559</v>
      </c>
      <c r="F170" s="863" t="s">
        <v>2560</v>
      </c>
      <c r="G170" s="835" t="s">
        <v>2564</v>
      </c>
      <c r="H170" s="835" t="s">
        <v>2566</v>
      </c>
      <c r="I170" s="849">
        <v>1.2899999618530273</v>
      </c>
      <c r="J170" s="849">
        <v>2000</v>
      </c>
      <c r="K170" s="850">
        <v>2580</v>
      </c>
    </row>
    <row r="171" spans="1:11" ht="14.45" customHeight="1" x14ac:dyDescent="0.2">
      <c r="A171" s="831" t="s">
        <v>578</v>
      </c>
      <c r="B171" s="832" t="s">
        <v>579</v>
      </c>
      <c r="C171" s="835" t="s">
        <v>597</v>
      </c>
      <c r="D171" s="863" t="s">
        <v>598</v>
      </c>
      <c r="E171" s="835" t="s">
        <v>2559</v>
      </c>
      <c r="F171" s="863" t="s">
        <v>2560</v>
      </c>
      <c r="G171" s="835" t="s">
        <v>2567</v>
      </c>
      <c r="H171" s="835" t="s">
        <v>2568</v>
      </c>
      <c r="I171" s="849">
        <v>0.43999999761581421</v>
      </c>
      <c r="J171" s="849">
        <v>200</v>
      </c>
      <c r="K171" s="850">
        <v>88</v>
      </c>
    </row>
    <row r="172" spans="1:11" ht="14.45" customHeight="1" x14ac:dyDescent="0.2">
      <c r="A172" s="831" t="s">
        <v>578</v>
      </c>
      <c r="B172" s="832" t="s">
        <v>579</v>
      </c>
      <c r="C172" s="835" t="s">
        <v>597</v>
      </c>
      <c r="D172" s="863" t="s">
        <v>598</v>
      </c>
      <c r="E172" s="835" t="s">
        <v>2559</v>
      </c>
      <c r="F172" s="863" t="s">
        <v>2560</v>
      </c>
      <c r="G172" s="835" t="s">
        <v>2567</v>
      </c>
      <c r="H172" s="835" t="s">
        <v>2569</v>
      </c>
      <c r="I172" s="849">
        <v>0.43999999761581421</v>
      </c>
      <c r="J172" s="849">
        <v>300</v>
      </c>
      <c r="K172" s="850">
        <v>132</v>
      </c>
    </row>
    <row r="173" spans="1:11" ht="14.45" customHeight="1" x14ac:dyDescent="0.2">
      <c r="A173" s="831" t="s">
        <v>578</v>
      </c>
      <c r="B173" s="832" t="s">
        <v>579</v>
      </c>
      <c r="C173" s="835" t="s">
        <v>597</v>
      </c>
      <c r="D173" s="863" t="s">
        <v>598</v>
      </c>
      <c r="E173" s="835" t="s">
        <v>2559</v>
      </c>
      <c r="F173" s="863" t="s">
        <v>2560</v>
      </c>
      <c r="G173" s="835" t="s">
        <v>2829</v>
      </c>
      <c r="H173" s="835" t="s">
        <v>2830</v>
      </c>
      <c r="I173" s="849">
        <v>157.31500244140625</v>
      </c>
      <c r="J173" s="849">
        <v>6</v>
      </c>
      <c r="K173" s="850">
        <v>943.9000244140625</v>
      </c>
    </row>
    <row r="174" spans="1:11" ht="14.45" customHeight="1" x14ac:dyDescent="0.2">
      <c r="A174" s="831" t="s">
        <v>578</v>
      </c>
      <c r="B174" s="832" t="s">
        <v>579</v>
      </c>
      <c r="C174" s="835" t="s">
        <v>597</v>
      </c>
      <c r="D174" s="863" t="s">
        <v>598</v>
      </c>
      <c r="E174" s="835" t="s">
        <v>2559</v>
      </c>
      <c r="F174" s="863" t="s">
        <v>2560</v>
      </c>
      <c r="G174" s="835" t="s">
        <v>2570</v>
      </c>
      <c r="H174" s="835" t="s">
        <v>2571</v>
      </c>
      <c r="I174" s="849">
        <v>111.55000305175781</v>
      </c>
      <c r="J174" s="849">
        <v>1</v>
      </c>
      <c r="K174" s="850">
        <v>111.55000305175781</v>
      </c>
    </row>
    <row r="175" spans="1:11" ht="14.45" customHeight="1" x14ac:dyDescent="0.2">
      <c r="A175" s="831" t="s">
        <v>578</v>
      </c>
      <c r="B175" s="832" t="s">
        <v>579</v>
      </c>
      <c r="C175" s="835" t="s">
        <v>597</v>
      </c>
      <c r="D175" s="863" t="s">
        <v>598</v>
      </c>
      <c r="E175" s="835" t="s">
        <v>2559</v>
      </c>
      <c r="F175" s="863" t="s">
        <v>2560</v>
      </c>
      <c r="G175" s="835" t="s">
        <v>2831</v>
      </c>
      <c r="H175" s="835" t="s">
        <v>2832</v>
      </c>
      <c r="I175" s="849">
        <v>642.09002685546875</v>
      </c>
      <c r="J175" s="849">
        <v>1</v>
      </c>
      <c r="K175" s="850">
        <v>642.09002685546875</v>
      </c>
    </row>
    <row r="176" spans="1:11" ht="14.45" customHeight="1" x14ac:dyDescent="0.2">
      <c r="A176" s="831" t="s">
        <v>578</v>
      </c>
      <c r="B176" s="832" t="s">
        <v>579</v>
      </c>
      <c r="C176" s="835" t="s">
        <v>597</v>
      </c>
      <c r="D176" s="863" t="s">
        <v>598</v>
      </c>
      <c r="E176" s="835" t="s">
        <v>2559</v>
      </c>
      <c r="F176" s="863" t="s">
        <v>2560</v>
      </c>
      <c r="G176" s="835" t="s">
        <v>2833</v>
      </c>
      <c r="H176" s="835" t="s">
        <v>2834</v>
      </c>
      <c r="I176" s="849">
        <v>355.35000610351563</v>
      </c>
      <c r="J176" s="849">
        <v>6</v>
      </c>
      <c r="K176" s="850">
        <v>2132.1000366210938</v>
      </c>
    </row>
    <row r="177" spans="1:11" ht="14.45" customHeight="1" x14ac:dyDescent="0.2">
      <c r="A177" s="831" t="s">
        <v>578</v>
      </c>
      <c r="B177" s="832" t="s">
        <v>579</v>
      </c>
      <c r="C177" s="835" t="s">
        <v>597</v>
      </c>
      <c r="D177" s="863" t="s">
        <v>598</v>
      </c>
      <c r="E177" s="835" t="s">
        <v>2559</v>
      </c>
      <c r="F177" s="863" t="s">
        <v>2560</v>
      </c>
      <c r="G177" s="835" t="s">
        <v>2835</v>
      </c>
      <c r="H177" s="835" t="s">
        <v>2836</v>
      </c>
      <c r="I177" s="849">
        <v>30.170000076293945</v>
      </c>
      <c r="J177" s="849">
        <v>25</v>
      </c>
      <c r="K177" s="850">
        <v>754.25</v>
      </c>
    </row>
    <row r="178" spans="1:11" ht="14.45" customHeight="1" x14ac:dyDescent="0.2">
      <c r="A178" s="831" t="s">
        <v>578</v>
      </c>
      <c r="B178" s="832" t="s">
        <v>579</v>
      </c>
      <c r="C178" s="835" t="s">
        <v>597</v>
      </c>
      <c r="D178" s="863" t="s">
        <v>598</v>
      </c>
      <c r="E178" s="835" t="s">
        <v>2559</v>
      </c>
      <c r="F178" s="863" t="s">
        <v>2560</v>
      </c>
      <c r="G178" s="835" t="s">
        <v>2837</v>
      </c>
      <c r="H178" s="835" t="s">
        <v>2838</v>
      </c>
      <c r="I178" s="849">
        <v>139.17999267578125</v>
      </c>
      <c r="J178" s="849">
        <v>3</v>
      </c>
      <c r="K178" s="850">
        <v>417.53997802734375</v>
      </c>
    </row>
    <row r="179" spans="1:11" ht="14.45" customHeight="1" x14ac:dyDescent="0.2">
      <c r="A179" s="831" t="s">
        <v>578</v>
      </c>
      <c r="B179" s="832" t="s">
        <v>579</v>
      </c>
      <c r="C179" s="835" t="s">
        <v>597</v>
      </c>
      <c r="D179" s="863" t="s">
        <v>598</v>
      </c>
      <c r="E179" s="835" t="s">
        <v>2559</v>
      </c>
      <c r="F179" s="863" t="s">
        <v>2560</v>
      </c>
      <c r="G179" s="835" t="s">
        <v>2839</v>
      </c>
      <c r="H179" s="835" t="s">
        <v>2840</v>
      </c>
      <c r="I179" s="849">
        <v>573.8499755859375</v>
      </c>
      <c r="J179" s="849">
        <v>1</v>
      </c>
      <c r="K179" s="850">
        <v>573.8499755859375</v>
      </c>
    </row>
    <row r="180" spans="1:11" ht="14.45" customHeight="1" x14ac:dyDescent="0.2">
      <c r="A180" s="831" t="s">
        <v>578</v>
      </c>
      <c r="B180" s="832" t="s">
        <v>579</v>
      </c>
      <c r="C180" s="835" t="s">
        <v>597</v>
      </c>
      <c r="D180" s="863" t="s">
        <v>598</v>
      </c>
      <c r="E180" s="835" t="s">
        <v>2559</v>
      </c>
      <c r="F180" s="863" t="s">
        <v>2560</v>
      </c>
      <c r="G180" s="835" t="s">
        <v>2570</v>
      </c>
      <c r="H180" s="835" t="s">
        <v>2572</v>
      </c>
      <c r="I180" s="849">
        <v>111.55000305175781</v>
      </c>
      <c r="J180" s="849">
        <v>2</v>
      </c>
      <c r="K180" s="850">
        <v>223.10000610351563</v>
      </c>
    </row>
    <row r="181" spans="1:11" ht="14.45" customHeight="1" x14ac:dyDescent="0.2">
      <c r="A181" s="831" t="s">
        <v>578</v>
      </c>
      <c r="B181" s="832" t="s">
        <v>579</v>
      </c>
      <c r="C181" s="835" t="s">
        <v>597</v>
      </c>
      <c r="D181" s="863" t="s">
        <v>598</v>
      </c>
      <c r="E181" s="835" t="s">
        <v>2559</v>
      </c>
      <c r="F181" s="863" t="s">
        <v>2560</v>
      </c>
      <c r="G181" s="835" t="s">
        <v>2833</v>
      </c>
      <c r="H181" s="835" t="s">
        <v>2841</v>
      </c>
      <c r="I181" s="849">
        <v>355.35000610351563</v>
      </c>
      <c r="J181" s="849">
        <v>5</v>
      </c>
      <c r="K181" s="850">
        <v>1776.7500610351563</v>
      </c>
    </row>
    <row r="182" spans="1:11" ht="14.45" customHeight="1" x14ac:dyDescent="0.2">
      <c r="A182" s="831" t="s">
        <v>578</v>
      </c>
      <c r="B182" s="832" t="s">
        <v>579</v>
      </c>
      <c r="C182" s="835" t="s">
        <v>597</v>
      </c>
      <c r="D182" s="863" t="s">
        <v>598</v>
      </c>
      <c r="E182" s="835" t="s">
        <v>2559</v>
      </c>
      <c r="F182" s="863" t="s">
        <v>2560</v>
      </c>
      <c r="G182" s="835" t="s">
        <v>2835</v>
      </c>
      <c r="H182" s="835" t="s">
        <v>2842</v>
      </c>
      <c r="I182" s="849">
        <v>30.175000190734863</v>
      </c>
      <c r="J182" s="849">
        <v>20</v>
      </c>
      <c r="K182" s="850">
        <v>603.5</v>
      </c>
    </row>
    <row r="183" spans="1:11" ht="14.45" customHeight="1" x14ac:dyDescent="0.2">
      <c r="A183" s="831" t="s">
        <v>578</v>
      </c>
      <c r="B183" s="832" t="s">
        <v>579</v>
      </c>
      <c r="C183" s="835" t="s">
        <v>597</v>
      </c>
      <c r="D183" s="863" t="s">
        <v>598</v>
      </c>
      <c r="E183" s="835" t="s">
        <v>2559</v>
      </c>
      <c r="F183" s="863" t="s">
        <v>2560</v>
      </c>
      <c r="G183" s="835" t="s">
        <v>2839</v>
      </c>
      <c r="H183" s="835" t="s">
        <v>2843</v>
      </c>
      <c r="I183" s="849">
        <v>573.8499755859375</v>
      </c>
      <c r="J183" s="849">
        <v>2</v>
      </c>
      <c r="K183" s="850">
        <v>1147.699951171875</v>
      </c>
    </row>
    <row r="184" spans="1:11" ht="14.45" customHeight="1" x14ac:dyDescent="0.2">
      <c r="A184" s="831" t="s">
        <v>578</v>
      </c>
      <c r="B184" s="832" t="s">
        <v>579</v>
      </c>
      <c r="C184" s="835" t="s">
        <v>597</v>
      </c>
      <c r="D184" s="863" t="s">
        <v>598</v>
      </c>
      <c r="E184" s="835" t="s">
        <v>2559</v>
      </c>
      <c r="F184" s="863" t="s">
        <v>2560</v>
      </c>
      <c r="G184" s="835" t="s">
        <v>2577</v>
      </c>
      <c r="H184" s="835" t="s">
        <v>2578</v>
      </c>
      <c r="I184" s="849">
        <v>1.3799999952316284</v>
      </c>
      <c r="J184" s="849">
        <v>400</v>
      </c>
      <c r="K184" s="850">
        <v>552</v>
      </c>
    </row>
    <row r="185" spans="1:11" ht="14.45" customHeight="1" x14ac:dyDescent="0.2">
      <c r="A185" s="831" t="s">
        <v>578</v>
      </c>
      <c r="B185" s="832" t="s">
        <v>579</v>
      </c>
      <c r="C185" s="835" t="s">
        <v>597</v>
      </c>
      <c r="D185" s="863" t="s">
        <v>598</v>
      </c>
      <c r="E185" s="835" t="s">
        <v>2559</v>
      </c>
      <c r="F185" s="863" t="s">
        <v>2560</v>
      </c>
      <c r="G185" s="835" t="s">
        <v>2844</v>
      </c>
      <c r="H185" s="835" t="s">
        <v>2845</v>
      </c>
      <c r="I185" s="849">
        <v>0.9100000262260437</v>
      </c>
      <c r="J185" s="849">
        <v>250</v>
      </c>
      <c r="K185" s="850">
        <v>227.69999694824219</v>
      </c>
    </row>
    <row r="186" spans="1:11" ht="14.45" customHeight="1" x14ac:dyDescent="0.2">
      <c r="A186" s="831" t="s">
        <v>578</v>
      </c>
      <c r="B186" s="832" t="s">
        <v>579</v>
      </c>
      <c r="C186" s="835" t="s">
        <v>597</v>
      </c>
      <c r="D186" s="863" t="s">
        <v>598</v>
      </c>
      <c r="E186" s="835" t="s">
        <v>2559</v>
      </c>
      <c r="F186" s="863" t="s">
        <v>2560</v>
      </c>
      <c r="G186" s="835" t="s">
        <v>2846</v>
      </c>
      <c r="H186" s="835" t="s">
        <v>2847</v>
      </c>
      <c r="I186" s="849">
        <v>0.86000001430511475</v>
      </c>
      <c r="J186" s="849">
        <v>100</v>
      </c>
      <c r="K186" s="850">
        <v>86</v>
      </c>
    </row>
    <row r="187" spans="1:11" ht="14.45" customHeight="1" x14ac:dyDescent="0.2">
      <c r="A187" s="831" t="s">
        <v>578</v>
      </c>
      <c r="B187" s="832" t="s">
        <v>579</v>
      </c>
      <c r="C187" s="835" t="s">
        <v>597</v>
      </c>
      <c r="D187" s="863" t="s">
        <v>598</v>
      </c>
      <c r="E187" s="835" t="s">
        <v>2559</v>
      </c>
      <c r="F187" s="863" t="s">
        <v>2560</v>
      </c>
      <c r="G187" s="835" t="s">
        <v>2579</v>
      </c>
      <c r="H187" s="835" t="s">
        <v>2580</v>
      </c>
      <c r="I187" s="849">
        <v>1.5166666507720947</v>
      </c>
      <c r="J187" s="849">
        <v>150</v>
      </c>
      <c r="K187" s="850">
        <v>227.5</v>
      </c>
    </row>
    <row r="188" spans="1:11" ht="14.45" customHeight="1" x14ac:dyDescent="0.2">
      <c r="A188" s="831" t="s">
        <v>578</v>
      </c>
      <c r="B188" s="832" t="s">
        <v>579</v>
      </c>
      <c r="C188" s="835" t="s">
        <v>597</v>
      </c>
      <c r="D188" s="863" t="s">
        <v>598</v>
      </c>
      <c r="E188" s="835" t="s">
        <v>2559</v>
      </c>
      <c r="F188" s="863" t="s">
        <v>2560</v>
      </c>
      <c r="G188" s="835" t="s">
        <v>2581</v>
      </c>
      <c r="H188" s="835" t="s">
        <v>2582</v>
      </c>
      <c r="I188" s="849">
        <v>2.0624999403953552</v>
      </c>
      <c r="J188" s="849">
        <v>250</v>
      </c>
      <c r="K188" s="850">
        <v>515.5</v>
      </c>
    </row>
    <row r="189" spans="1:11" ht="14.45" customHeight="1" x14ac:dyDescent="0.2">
      <c r="A189" s="831" t="s">
        <v>578</v>
      </c>
      <c r="B189" s="832" t="s">
        <v>579</v>
      </c>
      <c r="C189" s="835" t="s">
        <v>597</v>
      </c>
      <c r="D189" s="863" t="s">
        <v>598</v>
      </c>
      <c r="E189" s="835" t="s">
        <v>2559</v>
      </c>
      <c r="F189" s="863" t="s">
        <v>2560</v>
      </c>
      <c r="G189" s="835" t="s">
        <v>2583</v>
      </c>
      <c r="H189" s="835" t="s">
        <v>2584</v>
      </c>
      <c r="I189" s="849">
        <v>3.375</v>
      </c>
      <c r="J189" s="849">
        <v>100</v>
      </c>
      <c r="K189" s="850">
        <v>337.5</v>
      </c>
    </row>
    <row r="190" spans="1:11" ht="14.45" customHeight="1" x14ac:dyDescent="0.2">
      <c r="A190" s="831" t="s">
        <v>578</v>
      </c>
      <c r="B190" s="832" t="s">
        <v>579</v>
      </c>
      <c r="C190" s="835" t="s">
        <v>597</v>
      </c>
      <c r="D190" s="863" t="s">
        <v>598</v>
      </c>
      <c r="E190" s="835" t="s">
        <v>2559</v>
      </c>
      <c r="F190" s="863" t="s">
        <v>2560</v>
      </c>
      <c r="G190" s="835" t="s">
        <v>2585</v>
      </c>
      <c r="H190" s="835" t="s">
        <v>2586</v>
      </c>
      <c r="I190" s="849">
        <v>8.119999885559082</v>
      </c>
      <c r="J190" s="849">
        <v>128</v>
      </c>
      <c r="K190" s="850">
        <v>1039.3599853515625</v>
      </c>
    </row>
    <row r="191" spans="1:11" ht="14.45" customHeight="1" x14ac:dyDescent="0.2">
      <c r="A191" s="831" t="s">
        <v>578</v>
      </c>
      <c r="B191" s="832" t="s">
        <v>579</v>
      </c>
      <c r="C191" s="835" t="s">
        <v>597</v>
      </c>
      <c r="D191" s="863" t="s">
        <v>598</v>
      </c>
      <c r="E191" s="835" t="s">
        <v>2559</v>
      </c>
      <c r="F191" s="863" t="s">
        <v>2560</v>
      </c>
      <c r="G191" s="835" t="s">
        <v>2848</v>
      </c>
      <c r="H191" s="835" t="s">
        <v>2849</v>
      </c>
      <c r="I191" s="849">
        <v>46.310001373291016</v>
      </c>
      <c r="J191" s="849">
        <v>2</v>
      </c>
      <c r="K191" s="850">
        <v>92.620002746582031</v>
      </c>
    </row>
    <row r="192" spans="1:11" ht="14.45" customHeight="1" x14ac:dyDescent="0.2">
      <c r="A192" s="831" t="s">
        <v>578</v>
      </c>
      <c r="B192" s="832" t="s">
        <v>579</v>
      </c>
      <c r="C192" s="835" t="s">
        <v>597</v>
      </c>
      <c r="D192" s="863" t="s">
        <v>598</v>
      </c>
      <c r="E192" s="835" t="s">
        <v>2559</v>
      </c>
      <c r="F192" s="863" t="s">
        <v>2560</v>
      </c>
      <c r="G192" s="835" t="s">
        <v>2577</v>
      </c>
      <c r="H192" s="835" t="s">
        <v>2593</v>
      </c>
      <c r="I192" s="849">
        <v>1.3799999952316284</v>
      </c>
      <c r="J192" s="849">
        <v>500</v>
      </c>
      <c r="K192" s="850">
        <v>690</v>
      </c>
    </row>
    <row r="193" spans="1:11" ht="14.45" customHeight="1" x14ac:dyDescent="0.2">
      <c r="A193" s="831" t="s">
        <v>578</v>
      </c>
      <c r="B193" s="832" t="s">
        <v>579</v>
      </c>
      <c r="C193" s="835" t="s">
        <v>597</v>
      </c>
      <c r="D193" s="863" t="s">
        <v>598</v>
      </c>
      <c r="E193" s="835" t="s">
        <v>2559</v>
      </c>
      <c r="F193" s="863" t="s">
        <v>2560</v>
      </c>
      <c r="G193" s="835" t="s">
        <v>2844</v>
      </c>
      <c r="H193" s="835" t="s">
        <v>2850</v>
      </c>
      <c r="I193" s="849">
        <v>0.9100000262260437</v>
      </c>
      <c r="J193" s="849">
        <v>250</v>
      </c>
      <c r="K193" s="850">
        <v>227.5</v>
      </c>
    </row>
    <row r="194" spans="1:11" ht="14.45" customHeight="1" x14ac:dyDescent="0.2">
      <c r="A194" s="831" t="s">
        <v>578</v>
      </c>
      <c r="B194" s="832" t="s">
        <v>579</v>
      </c>
      <c r="C194" s="835" t="s">
        <v>597</v>
      </c>
      <c r="D194" s="863" t="s">
        <v>598</v>
      </c>
      <c r="E194" s="835" t="s">
        <v>2559</v>
      </c>
      <c r="F194" s="863" t="s">
        <v>2560</v>
      </c>
      <c r="G194" s="835" t="s">
        <v>2846</v>
      </c>
      <c r="H194" s="835" t="s">
        <v>2851</v>
      </c>
      <c r="I194" s="849">
        <v>0.85000002384185791</v>
      </c>
      <c r="J194" s="849">
        <v>100</v>
      </c>
      <c r="K194" s="850">
        <v>85</v>
      </c>
    </row>
    <row r="195" spans="1:11" ht="14.45" customHeight="1" x14ac:dyDescent="0.2">
      <c r="A195" s="831" t="s">
        <v>578</v>
      </c>
      <c r="B195" s="832" t="s">
        <v>579</v>
      </c>
      <c r="C195" s="835" t="s">
        <v>597</v>
      </c>
      <c r="D195" s="863" t="s">
        <v>598</v>
      </c>
      <c r="E195" s="835" t="s">
        <v>2559</v>
      </c>
      <c r="F195" s="863" t="s">
        <v>2560</v>
      </c>
      <c r="G195" s="835" t="s">
        <v>2579</v>
      </c>
      <c r="H195" s="835" t="s">
        <v>2594</v>
      </c>
      <c r="I195" s="849">
        <v>1.5099999904632568</v>
      </c>
      <c r="J195" s="849">
        <v>200</v>
      </c>
      <c r="K195" s="850">
        <v>302</v>
      </c>
    </row>
    <row r="196" spans="1:11" ht="14.45" customHeight="1" x14ac:dyDescent="0.2">
      <c r="A196" s="831" t="s">
        <v>578</v>
      </c>
      <c r="B196" s="832" t="s">
        <v>579</v>
      </c>
      <c r="C196" s="835" t="s">
        <v>597</v>
      </c>
      <c r="D196" s="863" t="s">
        <v>598</v>
      </c>
      <c r="E196" s="835" t="s">
        <v>2559</v>
      </c>
      <c r="F196" s="863" t="s">
        <v>2560</v>
      </c>
      <c r="G196" s="835" t="s">
        <v>2581</v>
      </c>
      <c r="H196" s="835" t="s">
        <v>2595</v>
      </c>
      <c r="I196" s="849">
        <v>2.0639999389648436</v>
      </c>
      <c r="J196" s="849">
        <v>500</v>
      </c>
      <c r="K196" s="850">
        <v>1032</v>
      </c>
    </row>
    <row r="197" spans="1:11" ht="14.45" customHeight="1" x14ac:dyDescent="0.2">
      <c r="A197" s="831" t="s">
        <v>578</v>
      </c>
      <c r="B197" s="832" t="s">
        <v>579</v>
      </c>
      <c r="C197" s="835" t="s">
        <v>597</v>
      </c>
      <c r="D197" s="863" t="s">
        <v>598</v>
      </c>
      <c r="E197" s="835" t="s">
        <v>2559</v>
      </c>
      <c r="F197" s="863" t="s">
        <v>2560</v>
      </c>
      <c r="G197" s="835" t="s">
        <v>2583</v>
      </c>
      <c r="H197" s="835" t="s">
        <v>2596</v>
      </c>
      <c r="I197" s="849">
        <v>3.3599998950958252</v>
      </c>
      <c r="J197" s="849">
        <v>100</v>
      </c>
      <c r="K197" s="850">
        <v>336</v>
      </c>
    </row>
    <row r="198" spans="1:11" ht="14.45" customHeight="1" x14ac:dyDescent="0.2">
      <c r="A198" s="831" t="s">
        <v>578</v>
      </c>
      <c r="B198" s="832" t="s">
        <v>579</v>
      </c>
      <c r="C198" s="835" t="s">
        <v>597</v>
      </c>
      <c r="D198" s="863" t="s">
        <v>598</v>
      </c>
      <c r="E198" s="835" t="s">
        <v>2559</v>
      </c>
      <c r="F198" s="863" t="s">
        <v>2560</v>
      </c>
      <c r="G198" s="835" t="s">
        <v>2585</v>
      </c>
      <c r="H198" s="835" t="s">
        <v>2597</v>
      </c>
      <c r="I198" s="849">
        <v>8.119999885559082</v>
      </c>
      <c r="J198" s="849">
        <v>208</v>
      </c>
      <c r="K198" s="850">
        <v>1688.9599914550781</v>
      </c>
    </row>
    <row r="199" spans="1:11" ht="14.45" customHeight="1" x14ac:dyDescent="0.2">
      <c r="A199" s="831" t="s">
        <v>578</v>
      </c>
      <c r="B199" s="832" t="s">
        <v>579</v>
      </c>
      <c r="C199" s="835" t="s">
        <v>597</v>
      </c>
      <c r="D199" s="863" t="s">
        <v>598</v>
      </c>
      <c r="E199" s="835" t="s">
        <v>2559</v>
      </c>
      <c r="F199" s="863" t="s">
        <v>2560</v>
      </c>
      <c r="G199" s="835" t="s">
        <v>2589</v>
      </c>
      <c r="H199" s="835" t="s">
        <v>2598</v>
      </c>
      <c r="I199" s="849">
        <v>8.3999996185302734</v>
      </c>
      <c r="J199" s="849">
        <v>12</v>
      </c>
      <c r="K199" s="850">
        <v>100.80000305175781</v>
      </c>
    </row>
    <row r="200" spans="1:11" ht="14.45" customHeight="1" x14ac:dyDescent="0.2">
      <c r="A200" s="831" t="s">
        <v>578</v>
      </c>
      <c r="B200" s="832" t="s">
        <v>579</v>
      </c>
      <c r="C200" s="835" t="s">
        <v>597</v>
      </c>
      <c r="D200" s="863" t="s">
        <v>598</v>
      </c>
      <c r="E200" s="835" t="s">
        <v>2559</v>
      </c>
      <c r="F200" s="863" t="s">
        <v>2560</v>
      </c>
      <c r="G200" s="835" t="s">
        <v>2852</v>
      </c>
      <c r="H200" s="835" t="s">
        <v>2853</v>
      </c>
      <c r="I200" s="849">
        <v>13.222000122070313</v>
      </c>
      <c r="J200" s="849">
        <v>250</v>
      </c>
      <c r="K200" s="850">
        <v>3305.5999755859375</v>
      </c>
    </row>
    <row r="201" spans="1:11" ht="14.45" customHeight="1" x14ac:dyDescent="0.2">
      <c r="A201" s="831" t="s">
        <v>578</v>
      </c>
      <c r="B201" s="832" t="s">
        <v>579</v>
      </c>
      <c r="C201" s="835" t="s">
        <v>597</v>
      </c>
      <c r="D201" s="863" t="s">
        <v>598</v>
      </c>
      <c r="E201" s="835" t="s">
        <v>2559</v>
      </c>
      <c r="F201" s="863" t="s">
        <v>2560</v>
      </c>
      <c r="G201" s="835" t="s">
        <v>2852</v>
      </c>
      <c r="H201" s="835" t="s">
        <v>2854</v>
      </c>
      <c r="I201" s="849">
        <v>13.224999904632568</v>
      </c>
      <c r="J201" s="849">
        <v>230</v>
      </c>
      <c r="K201" s="850">
        <v>3041.5000457763672</v>
      </c>
    </row>
    <row r="202" spans="1:11" ht="14.45" customHeight="1" x14ac:dyDescent="0.2">
      <c r="A202" s="831" t="s">
        <v>578</v>
      </c>
      <c r="B202" s="832" t="s">
        <v>579</v>
      </c>
      <c r="C202" s="835" t="s">
        <v>597</v>
      </c>
      <c r="D202" s="863" t="s">
        <v>598</v>
      </c>
      <c r="E202" s="835" t="s">
        <v>2559</v>
      </c>
      <c r="F202" s="863" t="s">
        <v>2560</v>
      </c>
      <c r="G202" s="835" t="s">
        <v>2855</v>
      </c>
      <c r="H202" s="835" t="s">
        <v>2856</v>
      </c>
      <c r="I202" s="849">
        <v>3.9600000381469727</v>
      </c>
      <c r="J202" s="849">
        <v>20</v>
      </c>
      <c r="K202" s="850">
        <v>79.199996948242188</v>
      </c>
    </row>
    <row r="203" spans="1:11" ht="14.45" customHeight="1" x14ac:dyDescent="0.2">
      <c r="A203" s="831" t="s">
        <v>578</v>
      </c>
      <c r="B203" s="832" t="s">
        <v>579</v>
      </c>
      <c r="C203" s="835" t="s">
        <v>597</v>
      </c>
      <c r="D203" s="863" t="s">
        <v>598</v>
      </c>
      <c r="E203" s="835" t="s">
        <v>2559</v>
      </c>
      <c r="F203" s="863" t="s">
        <v>2560</v>
      </c>
      <c r="G203" s="835" t="s">
        <v>2605</v>
      </c>
      <c r="H203" s="835" t="s">
        <v>2606</v>
      </c>
      <c r="I203" s="849">
        <v>15.640000343322754</v>
      </c>
      <c r="J203" s="849">
        <v>70</v>
      </c>
      <c r="K203" s="850">
        <v>1094.7999877929688</v>
      </c>
    </row>
    <row r="204" spans="1:11" ht="14.45" customHeight="1" x14ac:dyDescent="0.2">
      <c r="A204" s="831" t="s">
        <v>578</v>
      </c>
      <c r="B204" s="832" t="s">
        <v>579</v>
      </c>
      <c r="C204" s="835" t="s">
        <v>597</v>
      </c>
      <c r="D204" s="863" t="s">
        <v>598</v>
      </c>
      <c r="E204" s="835" t="s">
        <v>2559</v>
      </c>
      <c r="F204" s="863" t="s">
        <v>2560</v>
      </c>
      <c r="G204" s="835" t="s">
        <v>2857</v>
      </c>
      <c r="H204" s="835" t="s">
        <v>2858</v>
      </c>
      <c r="I204" s="849">
        <v>12.649999618530273</v>
      </c>
      <c r="J204" s="849">
        <v>90</v>
      </c>
      <c r="K204" s="850">
        <v>1138.5</v>
      </c>
    </row>
    <row r="205" spans="1:11" ht="14.45" customHeight="1" x14ac:dyDescent="0.2">
      <c r="A205" s="831" t="s">
        <v>578</v>
      </c>
      <c r="B205" s="832" t="s">
        <v>579</v>
      </c>
      <c r="C205" s="835" t="s">
        <v>597</v>
      </c>
      <c r="D205" s="863" t="s">
        <v>598</v>
      </c>
      <c r="E205" s="835" t="s">
        <v>2559</v>
      </c>
      <c r="F205" s="863" t="s">
        <v>2560</v>
      </c>
      <c r="G205" s="835" t="s">
        <v>2605</v>
      </c>
      <c r="H205" s="835" t="s">
        <v>2859</v>
      </c>
      <c r="I205" s="849">
        <v>15.640000343322754</v>
      </c>
      <c r="J205" s="849">
        <v>60</v>
      </c>
      <c r="K205" s="850">
        <v>938.39996337890625</v>
      </c>
    </row>
    <row r="206" spans="1:11" ht="14.45" customHeight="1" x14ac:dyDescent="0.2">
      <c r="A206" s="831" t="s">
        <v>578</v>
      </c>
      <c r="B206" s="832" t="s">
        <v>579</v>
      </c>
      <c r="C206" s="835" t="s">
        <v>597</v>
      </c>
      <c r="D206" s="863" t="s">
        <v>598</v>
      </c>
      <c r="E206" s="835" t="s">
        <v>2559</v>
      </c>
      <c r="F206" s="863" t="s">
        <v>2560</v>
      </c>
      <c r="G206" s="835" t="s">
        <v>2857</v>
      </c>
      <c r="H206" s="835" t="s">
        <v>2860</v>
      </c>
      <c r="I206" s="849">
        <v>12.649999618530273</v>
      </c>
      <c r="J206" s="849">
        <v>120</v>
      </c>
      <c r="K206" s="850">
        <v>1518</v>
      </c>
    </row>
    <row r="207" spans="1:11" ht="14.45" customHeight="1" x14ac:dyDescent="0.2">
      <c r="A207" s="831" t="s">
        <v>578</v>
      </c>
      <c r="B207" s="832" t="s">
        <v>579</v>
      </c>
      <c r="C207" s="835" t="s">
        <v>597</v>
      </c>
      <c r="D207" s="863" t="s">
        <v>598</v>
      </c>
      <c r="E207" s="835" t="s">
        <v>2559</v>
      </c>
      <c r="F207" s="863" t="s">
        <v>2560</v>
      </c>
      <c r="G207" s="835" t="s">
        <v>2610</v>
      </c>
      <c r="H207" s="835" t="s">
        <v>2611</v>
      </c>
      <c r="I207" s="849">
        <v>105.44999694824219</v>
      </c>
      <c r="J207" s="849">
        <v>1</v>
      </c>
      <c r="K207" s="850">
        <v>105.44999694824219</v>
      </c>
    </row>
    <row r="208" spans="1:11" ht="14.45" customHeight="1" x14ac:dyDescent="0.2">
      <c r="A208" s="831" t="s">
        <v>578</v>
      </c>
      <c r="B208" s="832" t="s">
        <v>579</v>
      </c>
      <c r="C208" s="835" t="s">
        <v>597</v>
      </c>
      <c r="D208" s="863" t="s">
        <v>598</v>
      </c>
      <c r="E208" s="835" t="s">
        <v>2559</v>
      </c>
      <c r="F208" s="863" t="s">
        <v>2560</v>
      </c>
      <c r="G208" s="835" t="s">
        <v>2612</v>
      </c>
      <c r="H208" s="835" t="s">
        <v>2861</v>
      </c>
      <c r="I208" s="849">
        <v>112.52999877929688</v>
      </c>
      <c r="J208" s="849">
        <v>5</v>
      </c>
      <c r="K208" s="850">
        <v>562.6500244140625</v>
      </c>
    </row>
    <row r="209" spans="1:11" ht="14.45" customHeight="1" x14ac:dyDescent="0.2">
      <c r="A209" s="831" t="s">
        <v>578</v>
      </c>
      <c r="B209" s="832" t="s">
        <v>579</v>
      </c>
      <c r="C209" s="835" t="s">
        <v>597</v>
      </c>
      <c r="D209" s="863" t="s">
        <v>598</v>
      </c>
      <c r="E209" s="835" t="s">
        <v>2559</v>
      </c>
      <c r="F209" s="863" t="s">
        <v>2560</v>
      </c>
      <c r="G209" s="835" t="s">
        <v>2612</v>
      </c>
      <c r="H209" s="835" t="s">
        <v>2613</v>
      </c>
      <c r="I209" s="849">
        <v>112.52999877929688</v>
      </c>
      <c r="J209" s="849">
        <v>3</v>
      </c>
      <c r="K209" s="850">
        <v>337.58999633789063</v>
      </c>
    </row>
    <row r="210" spans="1:11" ht="14.45" customHeight="1" x14ac:dyDescent="0.2">
      <c r="A210" s="831" t="s">
        <v>578</v>
      </c>
      <c r="B210" s="832" t="s">
        <v>579</v>
      </c>
      <c r="C210" s="835" t="s">
        <v>597</v>
      </c>
      <c r="D210" s="863" t="s">
        <v>598</v>
      </c>
      <c r="E210" s="835" t="s">
        <v>2559</v>
      </c>
      <c r="F210" s="863" t="s">
        <v>2560</v>
      </c>
      <c r="G210" s="835" t="s">
        <v>2616</v>
      </c>
      <c r="H210" s="835" t="s">
        <v>2617</v>
      </c>
      <c r="I210" s="849">
        <v>12.020000457763672</v>
      </c>
      <c r="J210" s="849">
        <v>75</v>
      </c>
      <c r="K210" s="850">
        <v>901.46002197265625</v>
      </c>
    </row>
    <row r="211" spans="1:11" ht="14.45" customHeight="1" x14ac:dyDescent="0.2">
      <c r="A211" s="831" t="s">
        <v>578</v>
      </c>
      <c r="B211" s="832" t="s">
        <v>579</v>
      </c>
      <c r="C211" s="835" t="s">
        <v>597</v>
      </c>
      <c r="D211" s="863" t="s">
        <v>598</v>
      </c>
      <c r="E211" s="835" t="s">
        <v>2559</v>
      </c>
      <c r="F211" s="863" t="s">
        <v>2560</v>
      </c>
      <c r="G211" s="835" t="s">
        <v>2620</v>
      </c>
      <c r="H211" s="835" t="s">
        <v>2621</v>
      </c>
      <c r="I211" s="849">
        <v>0.66500002145767212</v>
      </c>
      <c r="J211" s="849">
        <v>1000</v>
      </c>
      <c r="K211" s="850">
        <v>665</v>
      </c>
    </row>
    <row r="212" spans="1:11" ht="14.45" customHeight="1" x14ac:dyDescent="0.2">
      <c r="A212" s="831" t="s">
        <v>578</v>
      </c>
      <c r="B212" s="832" t="s">
        <v>579</v>
      </c>
      <c r="C212" s="835" t="s">
        <v>597</v>
      </c>
      <c r="D212" s="863" t="s">
        <v>598</v>
      </c>
      <c r="E212" s="835" t="s">
        <v>2559</v>
      </c>
      <c r="F212" s="863" t="s">
        <v>2560</v>
      </c>
      <c r="G212" s="835" t="s">
        <v>2620</v>
      </c>
      <c r="H212" s="835" t="s">
        <v>2622</v>
      </c>
      <c r="I212" s="849">
        <v>0.66333335638046265</v>
      </c>
      <c r="J212" s="849">
        <v>1500</v>
      </c>
      <c r="K212" s="850">
        <v>995</v>
      </c>
    </row>
    <row r="213" spans="1:11" ht="14.45" customHeight="1" x14ac:dyDescent="0.2">
      <c r="A213" s="831" t="s">
        <v>578</v>
      </c>
      <c r="B213" s="832" t="s">
        <v>579</v>
      </c>
      <c r="C213" s="835" t="s">
        <v>597</v>
      </c>
      <c r="D213" s="863" t="s">
        <v>598</v>
      </c>
      <c r="E213" s="835" t="s">
        <v>2559</v>
      </c>
      <c r="F213" s="863" t="s">
        <v>2560</v>
      </c>
      <c r="G213" s="835" t="s">
        <v>2623</v>
      </c>
      <c r="H213" s="835" t="s">
        <v>2624</v>
      </c>
      <c r="I213" s="849">
        <v>30.504000091552733</v>
      </c>
      <c r="J213" s="849">
        <v>13</v>
      </c>
      <c r="K213" s="850">
        <v>396.56999969482422</v>
      </c>
    </row>
    <row r="214" spans="1:11" ht="14.45" customHeight="1" x14ac:dyDescent="0.2">
      <c r="A214" s="831" t="s">
        <v>578</v>
      </c>
      <c r="B214" s="832" t="s">
        <v>579</v>
      </c>
      <c r="C214" s="835" t="s">
        <v>597</v>
      </c>
      <c r="D214" s="863" t="s">
        <v>598</v>
      </c>
      <c r="E214" s="835" t="s">
        <v>2559</v>
      </c>
      <c r="F214" s="863" t="s">
        <v>2560</v>
      </c>
      <c r="G214" s="835" t="s">
        <v>2625</v>
      </c>
      <c r="H214" s="835" t="s">
        <v>2626</v>
      </c>
      <c r="I214" s="849">
        <v>29.883999252319335</v>
      </c>
      <c r="J214" s="849">
        <v>23</v>
      </c>
      <c r="K214" s="850">
        <v>687.36998748779297</v>
      </c>
    </row>
    <row r="215" spans="1:11" ht="14.45" customHeight="1" x14ac:dyDescent="0.2">
      <c r="A215" s="831" t="s">
        <v>578</v>
      </c>
      <c r="B215" s="832" t="s">
        <v>579</v>
      </c>
      <c r="C215" s="835" t="s">
        <v>597</v>
      </c>
      <c r="D215" s="863" t="s">
        <v>598</v>
      </c>
      <c r="E215" s="835" t="s">
        <v>2559</v>
      </c>
      <c r="F215" s="863" t="s">
        <v>2560</v>
      </c>
      <c r="G215" s="835" t="s">
        <v>2623</v>
      </c>
      <c r="H215" s="835" t="s">
        <v>2627</v>
      </c>
      <c r="I215" s="849">
        <v>30.071666717529297</v>
      </c>
      <c r="J215" s="849">
        <v>20</v>
      </c>
      <c r="K215" s="850">
        <v>603.22999954223633</v>
      </c>
    </row>
    <row r="216" spans="1:11" ht="14.45" customHeight="1" x14ac:dyDescent="0.2">
      <c r="A216" s="831" t="s">
        <v>578</v>
      </c>
      <c r="B216" s="832" t="s">
        <v>579</v>
      </c>
      <c r="C216" s="835" t="s">
        <v>597</v>
      </c>
      <c r="D216" s="863" t="s">
        <v>598</v>
      </c>
      <c r="E216" s="835" t="s">
        <v>2559</v>
      </c>
      <c r="F216" s="863" t="s">
        <v>2560</v>
      </c>
      <c r="G216" s="835" t="s">
        <v>2625</v>
      </c>
      <c r="H216" s="835" t="s">
        <v>2628</v>
      </c>
      <c r="I216" s="849">
        <v>29.84499979019165</v>
      </c>
      <c r="J216" s="849">
        <v>20</v>
      </c>
      <c r="K216" s="850">
        <v>596.77999877929688</v>
      </c>
    </row>
    <row r="217" spans="1:11" ht="14.45" customHeight="1" x14ac:dyDescent="0.2">
      <c r="A217" s="831" t="s">
        <v>578</v>
      </c>
      <c r="B217" s="832" t="s">
        <v>579</v>
      </c>
      <c r="C217" s="835" t="s">
        <v>597</v>
      </c>
      <c r="D217" s="863" t="s">
        <v>598</v>
      </c>
      <c r="E217" s="835" t="s">
        <v>2629</v>
      </c>
      <c r="F217" s="863" t="s">
        <v>2630</v>
      </c>
      <c r="G217" s="835" t="s">
        <v>2633</v>
      </c>
      <c r="H217" s="835" t="s">
        <v>2637</v>
      </c>
      <c r="I217" s="849">
        <v>1.9999999552965164E-2</v>
      </c>
      <c r="J217" s="849">
        <v>500</v>
      </c>
      <c r="K217" s="850">
        <v>10</v>
      </c>
    </row>
    <row r="218" spans="1:11" ht="14.45" customHeight="1" x14ac:dyDescent="0.2">
      <c r="A218" s="831" t="s">
        <v>578</v>
      </c>
      <c r="B218" s="832" t="s">
        <v>579</v>
      </c>
      <c r="C218" s="835" t="s">
        <v>597</v>
      </c>
      <c r="D218" s="863" t="s">
        <v>598</v>
      </c>
      <c r="E218" s="835" t="s">
        <v>2629</v>
      </c>
      <c r="F218" s="863" t="s">
        <v>2630</v>
      </c>
      <c r="G218" s="835" t="s">
        <v>2635</v>
      </c>
      <c r="H218" s="835" t="s">
        <v>2638</v>
      </c>
      <c r="I218" s="849">
        <v>6.0500001907348633</v>
      </c>
      <c r="J218" s="849">
        <v>30</v>
      </c>
      <c r="K218" s="850">
        <v>181.5</v>
      </c>
    </row>
    <row r="219" spans="1:11" ht="14.45" customHeight="1" x14ac:dyDescent="0.2">
      <c r="A219" s="831" t="s">
        <v>578</v>
      </c>
      <c r="B219" s="832" t="s">
        <v>579</v>
      </c>
      <c r="C219" s="835" t="s">
        <v>597</v>
      </c>
      <c r="D219" s="863" t="s">
        <v>598</v>
      </c>
      <c r="E219" s="835" t="s">
        <v>2629</v>
      </c>
      <c r="F219" s="863" t="s">
        <v>2630</v>
      </c>
      <c r="G219" s="835" t="s">
        <v>2862</v>
      </c>
      <c r="H219" s="835" t="s">
        <v>2863</v>
      </c>
      <c r="I219" s="849">
        <v>33.880001068115234</v>
      </c>
      <c r="J219" s="849">
        <v>2</v>
      </c>
      <c r="K219" s="850">
        <v>67.760002136230469</v>
      </c>
    </row>
    <row r="220" spans="1:11" ht="14.45" customHeight="1" x14ac:dyDescent="0.2">
      <c r="A220" s="831" t="s">
        <v>578</v>
      </c>
      <c r="B220" s="832" t="s">
        <v>579</v>
      </c>
      <c r="C220" s="835" t="s">
        <v>597</v>
      </c>
      <c r="D220" s="863" t="s">
        <v>598</v>
      </c>
      <c r="E220" s="835" t="s">
        <v>2629</v>
      </c>
      <c r="F220" s="863" t="s">
        <v>2630</v>
      </c>
      <c r="G220" s="835" t="s">
        <v>2864</v>
      </c>
      <c r="H220" s="835" t="s">
        <v>2865</v>
      </c>
      <c r="I220" s="849">
        <v>54.209999084472656</v>
      </c>
      <c r="J220" s="849">
        <v>50</v>
      </c>
      <c r="K220" s="850">
        <v>2710.39990234375</v>
      </c>
    </row>
    <row r="221" spans="1:11" ht="14.45" customHeight="1" x14ac:dyDescent="0.2">
      <c r="A221" s="831" t="s">
        <v>578</v>
      </c>
      <c r="B221" s="832" t="s">
        <v>579</v>
      </c>
      <c r="C221" s="835" t="s">
        <v>597</v>
      </c>
      <c r="D221" s="863" t="s">
        <v>598</v>
      </c>
      <c r="E221" s="835" t="s">
        <v>2629</v>
      </c>
      <c r="F221" s="863" t="s">
        <v>2630</v>
      </c>
      <c r="G221" s="835" t="s">
        <v>2866</v>
      </c>
      <c r="H221" s="835" t="s">
        <v>2867</v>
      </c>
      <c r="I221" s="849">
        <v>11.140000343322754</v>
      </c>
      <c r="J221" s="849">
        <v>100</v>
      </c>
      <c r="K221" s="850">
        <v>1114</v>
      </c>
    </row>
    <row r="222" spans="1:11" ht="14.45" customHeight="1" x14ac:dyDescent="0.2">
      <c r="A222" s="831" t="s">
        <v>578</v>
      </c>
      <c r="B222" s="832" t="s">
        <v>579</v>
      </c>
      <c r="C222" s="835" t="s">
        <v>597</v>
      </c>
      <c r="D222" s="863" t="s">
        <v>598</v>
      </c>
      <c r="E222" s="835" t="s">
        <v>2629</v>
      </c>
      <c r="F222" s="863" t="s">
        <v>2630</v>
      </c>
      <c r="G222" s="835" t="s">
        <v>2866</v>
      </c>
      <c r="H222" s="835" t="s">
        <v>2868</v>
      </c>
      <c r="I222" s="849">
        <v>11.140000343322754</v>
      </c>
      <c r="J222" s="849">
        <v>250</v>
      </c>
      <c r="K222" s="850">
        <v>2785</v>
      </c>
    </row>
    <row r="223" spans="1:11" ht="14.45" customHeight="1" x14ac:dyDescent="0.2">
      <c r="A223" s="831" t="s">
        <v>578</v>
      </c>
      <c r="B223" s="832" t="s">
        <v>579</v>
      </c>
      <c r="C223" s="835" t="s">
        <v>597</v>
      </c>
      <c r="D223" s="863" t="s">
        <v>598</v>
      </c>
      <c r="E223" s="835" t="s">
        <v>2629</v>
      </c>
      <c r="F223" s="863" t="s">
        <v>2630</v>
      </c>
      <c r="G223" s="835" t="s">
        <v>2639</v>
      </c>
      <c r="H223" s="835" t="s">
        <v>2640</v>
      </c>
      <c r="I223" s="849">
        <v>3.487500011920929</v>
      </c>
      <c r="J223" s="849">
        <v>380</v>
      </c>
      <c r="K223" s="850">
        <v>1325.2000122070313</v>
      </c>
    </row>
    <row r="224" spans="1:11" ht="14.45" customHeight="1" x14ac:dyDescent="0.2">
      <c r="A224" s="831" t="s">
        <v>578</v>
      </c>
      <c r="B224" s="832" t="s">
        <v>579</v>
      </c>
      <c r="C224" s="835" t="s">
        <v>597</v>
      </c>
      <c r="D224" s="863" t="s">
        <v>598</v>
      </c>
      <c r="E224" s="835" t="s">
        <v>2629</v>
      </c>
      <c r="F224" s="863" t="s">
        <v>2630</v>
      </c>
      <c r="G224" s="835" t="s">
        <v>2639</v>
      </c>
      <c r="H224" s="835" t="s">
        <v>2641</v>
      </c>
      <c r="I224" s="849">
        <v>3.427142926624843</v>
      </c>
      <c r="J224" s="849">
        <v>470</v>
      </c>
      <c r="K224" s="850">
        <v>1606.4000358581543</v>
      </c>
    </row>
    <row r="225" spans="1:11" ht="14.45" customHeight="1" x14ac:dyDescent="0.2">
      <c r="A225" s="831" t="s">
        <v>578</v>
      </c>
      <c r="B225" s="832" t="s">
        <v>579</v>
      </c>
      <c r="C225" s="835" t="s">
        <v>597</v>
      </c>
      <c r="D225" s="863" t="s">
        <v>598</v>
      </c>
      <c r="E225" s="835" t="s">
        <v>2629</v>
      </c>
      <c r="F225" s="863" t="s">
        <v>2630</v>
      </c>
      <c r="G225" s="835" t="s">
        <v>2642</v>
      </c>
      <c r="H225" s="835" t="s">
        <v>2643</v>
      </c>
      <c r="I225" s="849">
        <v>21.899999618530273</v>
      </c>
      <c r="J225" s="849">
        <v>50</v>
      </c>
      <c r="K225" s="850">
        <v>1095.0999755859375</v>
      </c>
    </row>
    <row r="226" spans="1:11" ht="14.45" customHeight="1" x14ac:dyDescent="0.2">
      <c r="A226" s="831" t="s">
        <v>578</v>
      </c>
      <c r="B226" s="832" t="s">
        <v>579</v>
      </c>
      <c r="C226" s="835" t="s">
        <v>597</v>
      </c>
      <c r="D226" s="863" t="s">
        <v>598</v>
      </c>
      <c r="E226" s="835" t="s">
        <v>2629</v>
      </c>
      <c r="F226" s="863" t="s">
        <v>2630</v>
      </c>
      <c r="G226" s="835" t="s">
        <v>2644</v>
      </c>
      <c r="H226" s="835" t="s">
        <v>2645</v>
      </c>
      <c r="I226" s="849">
        <v>21.899999618530273</v>
      </c>
      <c r="J226" s="849">
        <v>700</v>
      </c>
      <c r="K226" s="850">
        <v>15330.7998046875</v>
      </c>
    </row>
    <row r="227" spans="1:11" ht="14.45" customHeight="1" x14ac:dyDescent="0.2">
      <c r="A227" s="831" t="s">
        <v>578</v>
      </c>
      <c r="B227" s="832" t="s">
        <v>579</v>
      </c>
      <c r="C227" s="835" t="s">
        <v>597</v>
      </c>
      <c r="D227" s="863" t="s">
        <v>598</v>
      </c>
      <c r="E227" s="835" t="s">
        <v>2629</v>
      </c>
      <c r="F227" s="863" t="s">
        <v>2630</v>
      </c>
      <c r="G227" s="835" t="s">
        <v>2644</v>
      </c>
      <c r="H227" s="835" t="s">
        <v>2869</v>
      </c>
      <c r="I227" s="849">
        <v>21.899999618530273</v>
      </c>
      <c r="J227" s="849">
        <v>250</v>
      </c>
      <c r="K227" s="850">
        <v>5475.25</v>
      </c>
    </row>
    <row r="228" spans="1:11" ht="14.45" customHeight="1" x14ac:dyDescent="0.2">
      <c r="A228" s="831" t="s">
        <v>578</v>
      </c>
      <c r="B228" s="832" t="s">
        <v>579</v>
      </c>
      <c r="C228" s="835" t="s">
        <v>597</v>
      </c>
      <c r="D228" s="863" t="s">
        <v>598</v>
      </c>
      <c r="E228" s="835" t="s">
        <v>2629</v>
      </c>
      <c r="F228" s="863" t="s">
        <v>2630</v>
      </c>
      <c r="G228" s="835" t="s">
        <v>2646</v>
      </c>
      <c r="H228" s="835" t="s">
        <v>2648</v>
      </c>
      <c r="I228" s="849">
        <v>17.979999542236328</v>
      </c>
      <c r="J228" s="849">
        <v>350</v>
      </c>
      <c r="K228" s="850">
        <v>6293</v>
      </c>
    </row>
    <row r="229" spans="1:11" ht="14.45" customHeight="1" x14ac:dyDescent="0.2">
      <c r="A229" s="831" t="s">
        <v>578</v>
      </c>
      <c r="B229" s="832" t="s">
        <v>579</v>
      </c>
      <c r="C229" s="835" t="s">
        <v>597</v>
      </c>
      <c r="D229" s="863" t="s">
        <v>598</v>
      </c>
      <c r="E229" s="835" t="s">
        <v>2629</v>
      </c>
      <c r="F229" s="863" t="s">
        <v>2630</v>
      </c>
      <c r="G229" s="835" t="s">
        <v>2649</v>
      </c>
      <c r="H229" s="835" t="s">
        <v>2650</v>
      </c>
      <c r="I229" s="849">
        <v>17.979999542236328</v>
      </c>
      <c r="J229" s="849">
        <v>50</v>
      </c>
      <c r="K229" s="850">
        <v>899</v>
      </c>
    </row>
    <row r="230" spans="1:11" ht="14.45" customHeight="1" x14ac:dyDescent="0.2">
      <c r="A230" s="831" t="s">
        <v>578</v>
      </c>
      <c r="B230" s="832" t="s">
        <v>579</v>
      </c>
      <c r="C230" s="835" t="s">
        <v>597</v>
      </c>
      <c r="D230" s="863" t="s">
        <v>598</v>
      </c>
      <c r="E230" s="835" t="s">
        <v>2629</v>
      </c>
      <c r="F230" s="863" t="s">
        <v>2630</v>
      </c>
      <c r="G230" s="835" t="s">
        <v>2649</v>
      </c>
      <c r="H230" s="835" t="s">
        <v>2651</v>
      </c>
      <c r="I230" s="849">
        <v>17.979999542236328</v>
      </c>
      <c r="J230" s="849">
        <v>50</v>
      </c>
      <c r="K230" s="850">
        <v>899</v>
      </c>
    </row>
    <row r="231" spans="1:11" ht="14.45" customHeight="1" x14ac:dyDescent="0.2">
      <c r="A231" s="831" t="s">
        <v>578</v>
      </c>
      <c r="B231" s="832" t="s">
        <v>579</v>
      </c>
      <c r="C231" s="835" t="s">
        <v>597</v>
      </c>
      <c r="D231" s="863" t="s">
        <v>598</v>
      </c>
      <c r="E231" s="835" t="s">
        <v>2629</v>
      </c>
      <c r="F231" s="863" t="s">
        <v>2630</v>
      </c>
      <c r="G231" s="835" t="s">
        <v>2656</v>
      </c>
      <c r="H231" s="835" t="s">
        <v>2657</v>
      </c>
      <c r="I231" s="849">
        <v>22.989999771118164</v>
      </c>
      <c r="J231" s="849">
        <v>40</v>
      </c>
      <c r="K231" s="850">
        <v>919.5999755859375</v>
      </c>
    </row>
    <row r="232" spans="1:11" ht="14.45" customHeight="1" x14ac:dyDescent="0.2">
      <c r="A232" s="831" t="s">
        <v>578</v>
      </c>
      <c r="B232" s="832" t="s">
        <v>579</v>
      </c>
      <c r="C232" s="835" t="s">
        <v>597</v>
      </c>
      <c r="D232" s="863" t="s">
        <v>598</v>
      </c>
      <c r="E232" s="835" t="s">
        <v>2629</v>
      </c>
      <c r="F232" s="863" t="s">
        <v>2630</v>
      </c>
      <c r="G232" s="835" t="s">
        <v>2870</v>
      </c>
      <c r="H232" s="835" t="s">
        <v>2871</v>
      </c>
      <c r="I232" s="849">
        <v>22.989999771118164</v>
      </c>
      <c r="J232" s="849">
        <v>40</v>
      </c>
      <c r="K232" s="850">
        <v>919.5999755859375</v>
      </c>
    </row>
    <row r="233" spans="1:11" ht="14.45" customHeight="1" x14ac:dyDescent="0.2">
      <c r="A233" s="831" t="s">
        <v>578</v>
      </c>
      <c r="B233" s="832" t="s">
        <v>579</v>
      </c>
      <c r="C233" s="835" t="s">
        <v>597</v>
      </c>
      <c r="D233" s="863" t="s">
        <v>598</v>
      </c>
      <c r="E233" s="835" t="s">
        <v>2629</v>
      </c>
      <c r="F233" s="863" t="s">
        <v>2630</v>
      </c>
      <c r="G233" s="835" t="s">
        <v>2656</v>
      </c>
      <c r="H233" s="835" t="s">
        <v>2660</v>
      </c>
      <c r="I233" s="849">
        <v>22.989999771118164</v>
      </c>
      <c r="J233" s="849">
        <v>70</v>
      </c>
      <c r="K233" s="850">
        <v>1609.2999572753906</v>
      </c>
    </row>
    <row r="234" spans="1:11" ht="14.45" customHeight="1" x14ac:dyDescent="0.2">
      <c r="A234" s="831" t="s">
        <v>578</v>
      </c>
      <c r="B234" s="832" t="s">
        <v>579</v>
      </c>
      <c r="C234" s="835" t="s">
        <v>597</v>
      </c>
      <c r="D234" s="863" t="s">
        <v>598</v>
      </c>
      <c r="E234" s="835" t="s">
        <v>2629</v>
      </c>
      <c r="F234" s="863" t="s">
        <v>2630</v>
      </c>
      <c r="G234" s="835" t="s">
        <v>2663</v>
      </c>
      <c r="H234" s="835" t="s">
        <v>2664</v>
      </c>
      <c r="I234" s="849">
        <v>7.8633333841959638</v>
      </c>
      <c r="J234" s="849">
        <v>500</v>
      </c>
      <c r="K234" s="850">
        <v>3931</v>
      </c>
    </row>
    <row r="235" spans="1:11" ht="14.45" customHeight="1" x14ac:dyDescent="0.2">
      <c r="A235" s="831" t="s">
        <v>578</v>
      </c>
      <c r="B235" s="832" t="s">
        <v>579</v>
      </c>
      <c r="C235" s="835" t="s">
        <v>597</v>
      </c>
      <c r="D235" s="863" t="s">
        <v>598</v>
      </c>
      <c r="E235" s="835" t="s">
        <v>2629</v>
      </c>
      <c r="F235" s="863" t="s">
        <v>2630</v>
      </c>
      <c r="G235" s="835" t="s">
        <v>2663</v>
      </c>
      <c r="H235" s="835" t="s">
        <v>2665</v>
      </c>
      <c r="I235" s="849">
        <v>8.6650000413258876</v>
      </c>
      <c r="J235" s="849">
        <v>800</v>
      </c>
      <c r="K235" s="850">
        <v>6937</v>
      </c>
    </row>
    <row r="236" spans="1:11" ht="14.45" customHeight="1" x14ac:dyDescent="0.2">
      <c r="A236" s="831" t="s">
        <v>578</v>
      </c>
      <c r="B236" s="832" t="s">
        <v>579</v>
      </c>
      <c r="C236" s="835" t="s">
        <v>597</v>
      </c>
      <c r="D236" s="863" t="s">
        <v>598</v>
      </c>
      <c r="E236" s="835" t="s">
        <v>2629</v>
      </c>
      <c r="F236" s="863" t="s">
        <v>2630</v>
      </c>
      <c r="G236" s="835" t="s">
        <v>2666</v>
      </c>
      <c r="H236" s="835" t="s">
        <v>2667</v>
      </c>
      <c r="I236" s="849">
        <v>1.9199999968210857</v>
      </c>
      <c r="J236" s="849">
        <v>700</v>
      </c>
      <c r="K236" s="850">
        <v>1339.5700073242188</v>
      </c>
    </row>
    <row r="237" spans="1:11" ht="14.45" customHeight="1" x14ac:dyDescent="0.2">
      <c r="A237" s="831" t="s">
        <v>578</v>
      </c>
      <c r="B237" s="832" t="s">
        <v>579</v>
      </c>
      <c r="C237" s="835" t="s">
        <v>597</v>
      </c>
      <c r="D237" s="863" t="s">
        <v>598</v>
      </c>
      <c r="E237" s="835" t="s">
        <v>2629</v>
      </c>
      <c r="F237" s="863" t="s">
        <v>2630</v>
      </c>
      <c r="G237" s="835" t="s">
        <v>2666</v>
      </c>
      <c r="H237" s="835" t="s">
        <v>2668</v>
      </c>
      <c r="I237" s="849">
        <v>1.9300000071525574</v>
      </c>
      <c r="J237" s="849">
        <v>600</v>
      </c>
      <c r="K237" s="850">
        <v>1145.8800048828125</v>
      </c>
    </row>
    <row r="238" spans="1:11" ht="14.45" customHeight="1" x14ac:dyDescent="0.2">
      <c r="A238" s="831" t="s">
        <v>578</v>
      </c>
      <c r="B238" s="832" t="s">
        <v>579</v>
      </c>
      <c r="C238" s="835" t="s">
        <v>597</v>
      </c>
      <c r="D238" s="863" t="s">
        <v>598</v>
      </c>
      <c r="E238" s="835" t="s">
        <v>2629</v>
      </c>
      <c r="F238" s="863" t="s">
        <v>2630</v>
      </c>
      <c r="G238" s="835" t="s">
        <v>2872</v>
      </c>
      <c r="H238" s="835" t="s">
        <v>2873</v>
      </c>
      <c r="I238" s="849">
        <v>272.25</v>
      </c>
      <c r="J238" s="849">
        <v>2</v>
      </c>
      <c r="K238" s="850">
        <v>544.5</v>
      </c>
    </row>
    <row r="239" spans="1:11" ht="14.45" customHeight="1" x14ac:dyDescent="0.2">
      <c r="A239" s="831" t="s">
        <v>578</v>
      </c>
      <c r="B239" s="832" t="s">
        <v>579</v>
      </c>
      <c r="C239" s="835" t="s">
        <v>597</v>
      </c>
      <c r="D239" s="863" t="s">
        <v>598</v>
      </c>
      <c r="E239" s="835" t="s">
        <v>2629</v>
      </c>
      <c r="F239" s="863" t="s">
        <v>2630</v>
      </c>
      <c r="G239" s="835" t="s">
        <v>2675</v>
      </c>
      <c r="H239" s="835" t="s">
        <v>2676</v>
      </c>
      <c r="I239" s="849">
        <v>13.310000419616699</v>
      </c>
      <c r="J239" s="849">
        <v>50</v>
      </c>
      <c r="K239" s="850">
        <v>665.50003051757813</v>
      </c>
    </row>
    <row r="240" spans="1:11" ht="14.45" customHeight="1" x14ac:dyDescent="0.2">
      <c r="A240" s="831" t="s">
        <v>578</v>
      </c>
      <c r="B240" s="832" t="s">
        <v>579</v>
      </c>
      <c r="C240" s="835" t="s">
        <v>597</v>
      </c>
      <c r="D240" s="863" t="s">
        <v>598</v>
      </c>
      <c r="E240" s="835" t="s">
        <v>2629</v>
      </c>
      <c r="F240" s="863" t="s">
        <v>2630</v>
      </c>
      <c r="G240" s="835" t="s">
        <v>2673</v>
      </c>
      <c r="H240" s="835" t="s">
        <v>2679</v>
      </c>
      <c r="I240" s="849">
        <v>11.739999771118164</v>
      </c>
      <c r="J240" s="849">
        <v>6</v>
      </c>
      <c r="K240" s="850">
        <v>70.44000244140625</v>
      </c>
    </row>
    <row r="241" spans="1:11" ht="14.45" customHeight="1" x14ac:dyDescent="0.2">
      <c r="A241" s="831" t="s">
        <v>578</v>
      </c>
      <c r="B241" s="832" t="s">
        <v>579</v>
      </c>
      <c r="C241" s="835" t="s">
        <v>597</v>
      </c>
      <c r="D241" s="863" t="s">
        <v>598</v>
      </c>
      <c r="E241" s="835" t="s">
        <v>2629</v>
      </c>
      <c r="F241" s="863" t="s">
        <v>2630</v>
      </c>
      <c r="G241" s="835" t="s">
        <v>2675</v>
      </c>
      <c r="H241" s="835" t="s">
        <v>2680</v>
      </c>
      <c r="I241" s="849">
        <v>13.310000419616699</v>
      </c>
      <c r="J241" s="849">
        <v>38</v>
      </c>
      <c r="K241" s="850">
        <v>505.78002166748047</v>
      </c>
    </row>
    <row r="242" spans="1:11" ht="14.45" customHeight="1" x14ac:dyDescent="0.2">
      <c r="A242" s="831" t="s">
        <v>578</v>
      </c>
      <c r="B242" s="832" t="s">
        <v>579</v>
      </c>
      <c r="C242" s="835" t="s">
        <v>597</v>
      </c>
      <c r="D242" s="863" t="s">
        <v>598</v>
      </c>
      <c r="E242" s="835" t="s">
        <v>2629</v>
      </c>
      <c r="F242" s="863" t="s">
        <v>2630</v>
      </c>
      <c r="G242" s="835" t="s">
        <v>2677</v>
      </c>
      <c r="H242" s="835" t="s">
        <v>2681</v>
      </c>
      <c r="I242" s="849">
        <v>2.2899999618530273</v>
      </c>
      <c r="J242" s="849">
        <v>50</v>
      </c>
      <c r="K242" s="850">
        <v>114.5</v>
      </c>
    </row>
    <row r="243" spans="1:11" ht="14.45" customHeight="1" x14ac:dyDescent="0.2">
      <c r="A243" s="831" t="s">
        <v>578</v>
      </c>
      <c r="B243" s="832" t="s">
        <v>579</v>
      </c>
      <c r="C243" s="835" t="s">
        <v>597</v>
      </c>
      <c r="D243" s="863" t="s">
        <v>598</v>
      </c>
      <c r="E243" s="835" t="s">
        <v>2629</v>
      </c>
      <c r="F243" s="863" t="s">
        <v>2630</v>
      </c>
      <c r="G243" s="835" t="s">
        <v>2874</v>
      </c>
      <c r="H243" s="835" t="s">
        <v>2875</v>
      </c>
      <c r="I243" s="849">
        <v>7.9899997711181641</v>
      </c>
      <c r="J243" s="849">
        <v>100</v>
      </c>
      <c r="K243" s="850">
        <v>798.5999755859375</v>
      </c>
    </row>
    <row r="244" spans="1:11" ht="14.45" customHeight="1" x14ac:dyDescent="0.2">
      <c r="A244" s="831" t="s">
        <v>578</v>
      </c>
      <c r="B244" s="832" t="s">
        <v>579</v>
      </c>
      <c r="C244" s="835" t="s">
        <v>597</v>
      </c>
      <c r="D244" s="863" t="s">
        <v>598</v>
      </c>
      <c r="E244" s="835" t="s">
        <v>2629</v>
      </c>
      <c r="F244" s="863" t="s">
        <v>2630</v>
      </c>
      <c r="G244" s="835" t="s">
        <v>2874</v>
      </c>
      <c r="H244" s="835" t="s">
        <v>2876</v>
      </c>
      <c r="I244" s="849">
        <v>7.9899997711181641</v>
      </c>
      <c r="J244" s="849">
        <v>100</v>
      </c>
      <c r="K244" s="850">
        <v>798.5999755859375</v>
      </c>
    </row>
    <row r="245" spans="1:11" ht="14.45" customHeight="1" x14ac:dyDescent="0.2">
      <c r="A245" s="831" t="s">
        <v>578</v>
      </c>
      <c r="B245" s="832" t="s">
        <v>579</v>
      </c>
      <c r="C245" s="835" t="s">
        <v>597</v>
      </c>
      <c r="D245" s="863" t="s">
        <v>598</v>
      </c>
      <c r="E245" s="835" t="s">
        <v>2629</v>
      </c>
      <c r="F245" s="863" t="s">
        <v>2630</v>
      </c>
      <c r="G245" s="835" t="s">
        <v>2877</v>
      </c>
      <c r="H245" s="835" t="s">
        <v>2878</v>
      </c>
      <c r="I245" s="849">
        <v>975.260009765625</v>
      </c>
      <c r="J245" s="849">
        <v>2</v>
      </c>
      <c r="K245" s="850">
        <v>1950.52001953125</v>
      </c>
    </row>
    <row r="246" spans="1:11" ht="14.45" customHeight="1" x14ac:dyDescent="0.2">
      <c r="A246" s="831" t="s">
        <v>578</v>
      </c>
      <c r="B246" s="832" t="s">
        <v>579</v>
      </c>
      <c r="C246" s="835" t="s">
        <v>597</v>
      </c>
      <c r="D246" s="863" t="s">
        <v>598</v>
      </c>
      <c r="E246" s="835" t="s">
        <v>2629</v>
      </c>
      <c r="F246" s="863" t="s">
        <v>2630</v>
      </c>
      <c r="G246" s="835" t="s">
        <v>2690</v>
      </c>
      <c r="H246" s="835" t="s">
        <v>2691</v>
      </c>
      <c r="I246" s="849">
        <v>1289.8599853515625</v>
      </c>
      <c r="J246" s="849">
        <v>1</v>
      </c>
      <c r="K246" s="850">
        <v>1289.8599853515625</v>
      </c>
    </row>
    <row r="247" spans="1:11" ht="14.45" customHeight="1" x14ac:dyDescent="0.2">
      <c r="A247" s="831" t="s">
        <v>578</v>
      </c>
      <c r="B247" s="832" t="s">
        <v>579</v>
      </c>
      <c r="C247" s="835" t="s">
        <v>597</v>
      </c>
      <c r="D247" s="863" t="s">
        <v>598</v>
      </c>
      <c r="E247" s="835" t="s">
        <v>2629</v>
      </c>
      <c r="F247" s="863" t="s">
        <v>2630</v>
      </c>
      <c r="G247" s="835" t="s">
        <v>2692</v>
      </c>
      <c r="H247" s="835" t="s">
        <v>2693</v>
      </c>
      <c r="I247" s="849">
        <v>9.1999998092651367</v>
      </c>
      <c r="J247" s="849">
        <v>750</v>
      </c>
      <c r="K247" s="850">
        <v>6900</v>
      </c>
    </row>
    <row r="248" spans="1:11" ht="14.45" customHeight="1" x14ac:dyDescent="0.2">
      <c r="A248" s="831" t="s">
        <v>578</v>
      </c>
      <c r="B248" s="832" t="s">
        <v>579</v>
      </c>
      <c r="C248" s="835" t="s">
        <v>597</v>
      </c>
      <c r="D248" s="863" t="s">
        <v>598</v>
      </c>
      <c r="E248" s="835" t="s">
        <v>2629</v>
      </c>
      <c r="F248" s="863" t="s">
        <v>2630</v>
      </c>
      <c r="G248" s="835" t="s">
        <v>2692</v>
      </c>
      <c r="H248" s="835" t="s">
        <v>2694</v>
      </c>
      <c r="I248" s="849">
        <v>9.1999998092651367</v>
      </c>
      <c r="J248" s="849">
        <v>750</v>
      </c>
      <c r="K248" s="850">
        <v>6900</v>
      </c>
    </row>
    <row r="249" spans="1:11" ht="14.45" customHeight="1" x14ac:dyDescent="0.2">
      <c r="A249" s="831" t="s">
        <v>578</v>
      </c>
      <c r="B249" s="832" t="s">
        <v>579</v>
      </c>
      <c r="C249" s="835" t="s">
        <v>597</v>
      </c>
      <c r="D249" s="863" t="s">
        <v>598</v>
      </c>
      <c r="E249" s="835" t="s">
        <v>2629</v>
      </c>
      <c r="F249" s="863" t="s">
        <v>2630</v>
      </c>
      <c r="G249" s="835" t="s">
        <v>2692</v>
      </c>
      <c r="H249" s="835" t="s">
        <v>2695</v>
      </c>
      <c r="I249" s="849">
        <v>9.1999998092651367</v>
      </c>
      <c r="J249" s="849">
        <v>100</v>
      </c>
      <c r="K249" s="850">
        <v>920</v>
      </c>
    </row>
    <row r="250" spans="1:11" ht="14.45" customHeight="1" x14ac:dyDescent="0.2">
      <c r="A250" s="831" t="s">
        <v>578</v>
      </c>
      <c r="B250" s="832" t="s">
        <v>579</v>
      </c>
      <c r="C250" s="835" t="s">
        <v>597</v>
      </c>
      <c r="D250" s="863" t="s">
        <v>598</v>
      </c>
      <c r="E250" s="835" t="s">
        <v>2629</v>
      </c>
      <c r="F250" s="863" t="s">
        <v>2630</v>
      </c>
      <c r="G250" s="835" t="s">
        <v>2698</v>
      </c>
      <c r="H250" s="835" t="s">
        <v>2879</v>
      </c>
      <c r="I250" s="849">
        <v>7.0100002288818359</v>
      </c>
      <c r="J250" s="849">
        <v>40</v>
      </c>
      <c r="K250" s="850">
        <v>280.39999389648438</v>
      </c>
    </row>
    <row r="251" spans="1:11" ht="14.45" customHeight="1" x14ac:dyDescent="0.2">
      <c r="A251" s="831" t="s">
        <v>578</v>
      </c>
      <c r="B251" s="832" t="s">
        <v>579</v>
      </c>
      <c r="C251" s="835" t="s">
        <v>597</v>
      </c>
      <c r="D251" s="863" t="s">
        <v>598</v>
      </c>
      <c r="E251" s="835" t="s">
        <v>2629</v>
      </c>
      <c r="F251" s="863" t="s">
        <v>2630</v>
      </c>
      <c r="G251" s="835" t="s">
        <v>2698</v>
      </c>
      <c r="H251" s="835" t="s">
        <v>2699</v>
      </c>
      <c r="I251" s="849">
        <v>6.2899999618530273</v>
      </c>
      <c r="J251" s="849">
        <v>30</v>
      </c>
      <c r="K251" s="850">
        <v>188.69999694824219</v>
      </c>
    </row>
    <row r="252" spans="1:11" ht="14.45" customHeight="1" x14ac:dyDescent="0.2">
      <c r="A252" s="831" t="s">
        <v>578</v>
      </c>
      <c r="B252" s="832" t="s">
        <v>579</v>
      </c>
      <c r="C252" s="835" t="s">
        <v>597</v>
      </c>
      <c r="D252" s="863" t="s">
        <v>598</v>
      </c>
      <c r="E252" s="835" t="s">
        <v>2629</v>
      </c>
      <c r="F252" s="863" t="s">
        <v>2630</v>
      </c>
      <c r="G252" s="835" t="s">
        <v>2700</v>
      </c>
      <c r="H252" s="835" t="s">
        <v>2701</v>
      </c>
      <c r="I252" s="849">
        <v>172.5</v>
      </c>
      <c r="J252" s="849">
        <v>2</v>
      </c>
      <c r="K252" s="850">
        <v>345</v>
      </c>
    </row>
    <row r="253" spans="1:11" ht="14.45" customHeight="1" x14ac:dyDescent="0.2">
      <c r="A253" s="831" t="s">
        <v>578</v>
      </c>
      <c r="B253" s="832" t="s">
        <v>579</v>
      </c>
      <c r="C253" s="835" t="s">
        <v>597</v>
      </c>
      <c r="D253" s="863" t="s">
        <v>598</v>
      </c>
      <c r="E253" s="835" t="s">
        <v>2629</v>
      </c>
      <c r="F253" s="863" t="s">
        <v>2630</v>
      </c>
      <c r="G253" s="835" t="s">
        <v>2700</v>
      </c>
      <c r="H253" s="835" t="s">
        <v>2702</v>
      </c>
      <c r="I253" s="849">
        <v>172.5</v>
      </c>
      <c r="J253" s="849">
        <v>3</v>
      </c>
      <c r="K253" s="850">
        <v>517.5</v>
      </c>
    </row>
    <row r="254" spans="1:11" ht="14.45" customHeight="1" x14ac:dyDescent="0.2">
      <c r="A254" s="831" t="s">
        <v>578</v>
      </c>
      <c r="B254" s="832" t="s">
        <v>579</v>
      </c>
      <c r="C254" s="835" t="s">
        <v>597</v>
      </c>
      <c r="D254" s="863" t="s">
        <v>598</v>
      </c>
      <c r="E254" s="835" t="s">
        <v>2629</v>
      </c>
      <c r="F254" s="863" t="s">
        <v>2630</v>
      </c>
      <c r="G254" s="835" t="s">
        <v>2703</v>
      </c>
      <c r="H254" s="835" t="s">
        <v>2704</v>
      </c>
      <c r="I254" s="849">
        <v>7.5</v>
      </c>
      <c r="J254" s="849">
        <v>20</v>
      </c>
      <c r="K254" s="850">
        <v>150</v>
      </c>
    </row>
    <row r="255" spans="1:11" ht="14.45" customHeight="1" x14ac:dyDescent="0.2">
      <c r="A255" s="831" t="s">
        <v>578</v>
      </c>
      <c r="B255" s="832" t="s">
        <v>579</v>
      </c>
      <c r="C255" s="835" t="s">
        <v>597</v>
      </c>
      <c r="D255" s="863" t="s">
        <v>598</v>
      </c>
      <c r="E255" s="835" t="s">
        <v>2629</v>
      </c>
      <c r="F255" s="863" t="s">
        <v>2630</v>
      </c>
      <c r="G255" s="835" t="s">
        <v>2703</v>
      </c>
      <c r="H255" s="835" t="s">
        <v>2705</v>
      </c>
      <c r="I255" s="849">
        <v>7.5</v>
      </c>
      <c r="J255" s="849">
        <v>30</v>
      </c>
      <c r="K255" s="850">
        <v>225</v>
      </c>
    </row>
    <row r="256" spans="1:11" ht="14.45" customHeight="1" x14ac:dyDescent="0.2">
      <c r="A256" s="831" t="s">
        <v>578</v>
      </c>
      <c r="B256" s="832" t="s">
        <v>579</v>
      </c>
      <c r="C256" s="835" t="s">
        <v>597</v>
      </c>
      <c r="D256" s="863" t="s">
        <v>598</v>
      </c>
      <c r="E256" s="835" t="s">
        <v>2629</v>
      </c>
      <c r="F256" s="863" t="s">
        <v>2630</v>
      </c>
      <c r="G256" s="835" t="s">
        <v>2880</v>
      </c>
      <c r="H256" s="835" t="s">
        <v>2881</v>
      </c>
      <c r="I256" s="849">
        <v>292.22000122070313</v>
      </c>
      <c r="J256" s="849">
        <v>35</v>
      </c>
      <c r="K256" s="850">
        <v>10188.35009765625</v>
      </c>
    </row>
    <row r="257" spans="1:11" ht="14.45" customHeight="1" x14ac:dyDescent="0.2">
      <c r="A257" s="831" t="s">
        <v>578</v>
      </c>
      <c r="B257" s="832" t="s">
        <v>579</v>
      </c>
      <c r="C257" s="835" t="s">
        <v>597</v>
      </c>
      <c r="D257" s="863" t="s">
        <v>598</v>
      </c>
      <c r="E257" s="835" t="s">
        <v>2629</v>
      </c>
      <c r="F257" s="863" t="s">
        <v>2630</v>
      </c>
      <c r="G257" s="835" t="s">
        <v>2703</v>
      </c>
      <c r="H257" s="835" t="s">
        <v>2706</v>
      </c>
      <c r="I257" s="849">
        <v>7.5</v>
      </c>
      <c r="J257" s="849">
        <v>60</v>
      </c>
      <c r="K257" s="850">
        <v>450</v>
      </c>
    </row>
    <row r="258" spans="1:11" ht="14.45" customHeight="1" x14ac:dyDescent="0.2">
      <c r="A258" s="831" t="s">
        <v>578</v>
      </c>
      <c r="B258" s="832" t="s">
        <v>579</v>
      </c>
      <c r="C258" s="835" t="s">
        <v>597</v>
      </c>
      <c r="D258" s="863" t="s">
        <v>598</v>
      </c>
      <c r="E258" s="835" t="s">
        <v>2629</v>
      </c>
      <c r="F258" s="863" t="s">
        <v>2630</v>
      </c>
      <c r="G258" s="835" t="s">
        <v>2882</v>
      </c>
      <c r="H258" s="835" t="s">
        <v>2883</v>
      </c>
      <c r="I258" s="849">
        <v>197.57000732421875</v>
      </c>
      <c r="J258" s="849">
        <v>2</v>
      </c>
      <c r="K258" s="850">
        <v>395.1400146484375</v>
      </c>
    </row>
    <row r="259" spans="1:11" ht="14.45" customHeight="1" x14ac:dyDescent="0.2">
      <c r="A259" s="831" t="s">
        <v>578</v>
      </c>
      <c r="B259" s="832" t="s">
        <v>579</v>
      </c>
      <c r="C259" s="835" t="s">
        <v>597</v>
      </c>
      <c r="D259" s="863" t="s">
        <v>598</v>
      </c>
      <c r="E259" s="835" t="s">
        <v>2629</v>
      </c>
      <c r="F259" s="863" t="s">
        <v>2630</v>
      </c>
      <c r="G259" s="835" t="s">
        <v>2707</v>
      </c>
      <c r="H259" s="835" t="s">
        <v>2708</v>
      </c>
      <c r="I259" s="849">
        <v>0.82666665315628052</v>
      </c>
      <c r="J259" s="849">
        <v>1200</v>
      </c>
      <c r="K259" s="850">
        <v>992</v>
      </c>
    </row>
    <row r="260" spans="1:11" ht="14.45" customHeight="1" x14ac:dyDescent="0.2">
      <c r="A260" s="831" t="s">
        <v>578</v>
      </c>
      <c r="B260" s="832" t="s">
        <v>579</v>
      </c>
      <c r="C260" s="835" t="s">
        <v>597</v>
      </c>
      <c r="D260" s="863" t="s">
        <v>598</v>
      </c>
      <c r="E260" s="835" t="s">
        <v>2629</v>
      </c>
      <c r="F260" s="863" t="s">
        <v>2630</v>
      </c>
      <c r="G260" s="835" t="s">
        <v>2709</v>
      </c>
      <c r="H260" s="835" t="s">
        <v>2710</v>
      </c>
      <c r="I260" s="849">
        <v>1.0900000333786011</v>
      </c>
      <c r="J260" s="849">
        <v>300</v>
      </c>
      <c r="K260" s="850">
        <v>327</v>
      </c>
    </row>
    <row r="261" spans="1:11" ht="14.45" customHeight="1" x14ac:dyDescent="0.2">
      <c r="A261" s="831" t="s">
        <v>578</v>
      </c>
      <c r="B261" s="832" t="s">
        <v>579</v>
      </c>
      <c r="C261" s="835" t="s">
        <v>597</v>
      </c>
      <c r="D261" s="863" t="s">
        <v>598</v>
      </c>
      <c r="E261" s="835" t="s">
        <v>2629</v>
      </c>
      <c r="F261" s="863" t="s">
        <v>2630</v>
      </c>
      <c r="G261" s="835" t="s">
        <v>2709</v>
      </c>
      <c r="H261" s="835" t="s">
        <v>2711</v>
      </c>
      <c r="I261" s="849">
        <v>1.0900000333786011</v>
      </c>
      <c r="J261" s="849">
        <v>400</v>
      </c>
      <c r="K261" s="850">
        <v>436</v>
      </c>
    </row>
    <row r="262" spans="1:11" ht="14.45" customHeight="1" x14ac:dyDescent="0.2">
      <c r="A262" s="831" t="s">
        <v>578</v>
      </c>
      <c r="B262" s="832" t="s">
        <v>579</v>
      </c>
      <c r="C262" s="835" t="s">
        <v>597</v>
      </c>
      <c r="D262" s="863" t="s">
        <v>598</v>
      </c>
      <c r="E262" s="835" t="s">
        <v>2629</v>
      </c>
      <c r="F262" s="863" t="s">
        <v>2630</v>
      </c>
      <c r="G262" s="835" t="s">
        <v>2712</v>
      </c>
      <c r="H262" s="835" t="s">
        <v>2713</v>
      </c>
      <c r="I262" s="849">
        <v>0.43999999761581421</v>
      </c>
      <c r="J262" s="849">
        <v>500</v>
      </c>
      <c r="K262" s="850">
        <v>220</v>
      </c>
    </row>
    <row r="263" spans="1:11" ht="14.45" customHeight="1" x14ac:dyDescent="0.2">
      <c r="A263" s="831" t="s">
        <v>578</v>
      </c>
      <c r="B263" s="832" t="s">
        <v>579</v>
      </c>
      <c r="C263" s="835" t="s">
        <v>597</v>
      </c>
      <c r="D263" s="863" t="s">
        <v>598</v>
      </c>
      <c r="E263" s="835" t="s">
        <v>2629</v>
      </c>
      <c r="F263" s="863" t="s">
        <v>2630</v>
      </c>
      <c r="G263" s="835" t="s">
        <v>2714</v>
      </c>
      <c r="H263" s="835" t="s">
        <v>2715</v>
      </c>
      <c r="I263" s="849">
        <v>0.47999998927116394</v>
      </c>
      <c r="J263" s="849">
        <v>200</v>
      </c>
      <c r="K263" s="850">
        <v>96</v>
      </c>
    </row>
    <row r="264" spans="1:11" ht="14.45" customHeight="1" x14ac:dyDescent="0.2">
      <c r="A264" s="831" t="s">
        <v>578</v>
      </c>
      <c r="B264" s="832" t="s">
        <v>579</v>
      </c>
      <c r="C264" s="835" t="s">
        <v>597</v>
      </c>
      <c r="D264" s="863" t="s">
        <v>598</v>
      </c>
      <c r="E264" s="835" t="s">
        <v>2629</v>
      </c>
      <c r="F264" s="863" t="s">
        <v>2630</v>
      </c>
      <c r="G264" s="835" t="s">
        <v>2714</v>
      </c>
      <c r="H264" s="835" t="s">
        <v>2717</v>
      </c>
      <c r="I264" s="849">
        <v>0.4699999988079071</v>
      </c>
      <c r="J264" s="849">
        <v>200</v>
      </c>
      <c r="K264" s="850">
        <v>94</v>
      </c>
    </row>
    <row r="265" spans="1:11" ht="14.45" customHeight="1" x14ac:dyDescent="0.2">
      <c r="A265" s="831" t="s">
        <v>578</v>
      </c>
      <c r="B265" s="832" t="s">
        <v>579</v>
      </c>
      <c r="C265" s="835" t="s">
        <v>597</v>
      </c>
      <c r="D265" s="863" t="s">
        <v>598</v>
      </c>
      <c r="E265" s="835" t="s">
        <v>2629</v>
      </c>
      <c r="F265" s="863" t="s">
        <v>2630</v>
      </c>
      <c r="G265" s="835" t="s">
        <v>2718</v>
      </c>
      <c r="H265" s="835" t="s">
        <v>2719</v>
      </c>
      <c r="I265" s="849">
        <v>1.1299999952316284</v>
      </c>
      <c r="J265" s="849">
        <v>340</v>
      </c>
      <c r="K265" s="850">
        <v>383.59999847412109</v>
      </c>
    </row>
    <row r="266" spans="1:11" ht="14.45" customHeight="1" x14ac:dyDescent="0.2">
      <c r="A266" s="831" t="s">
        <v>578</v>
      </c>
      <c r="B266" s="832" t="s">
        <v>579</v>
      </c>
      <c r="C266" s="835" t="s">
        <v>597</v>
      </c>
      <c r="D266" s="863" t="s">
        <v>598</v>
      </c>
      <c r="E266" s="835" t="s">
        <v>2629</v>
      </c>
      <c r="F266" s="863" t="s">
        <v>2630</v>
      </c>
      <c r="G266" s="835" t="s">
        <v>2720</v>
      </c>
      <c r="H266" s="835" t="s">
        <v>2722</v>
      </c>
      <c r="I266" s="849">
        <v>1.6799999475479126</v>
      </c>
      <c r="J266" s="849">
        <v>100</v>
      </c>
      <c r="K266" s="850">
        <v>168</v>
      </c>
    </row>
    <row r="267" spans="1:11" ht="14.45" customHeight="1" x14ac:dyDescent="0.2">
      <c r="A267" s="831" t="s">
        <v>578</v>
      </c>
      <c r="B267" s="832" t="s">
        <v>579</v>
      </c>
      <c r="C267" s="835" t="s">
        <v>597</v>
      </c>
      <c r="D267" s="863" t="s">
        <v>598</v>
      </c>
      <c r="E267" s="835" t="s">
        <v>2629</v>
      </c>
      <c r="F267" s="863" t="s">
        <v>2630</v>
      </c>
      <c r="G267" s="835" t="s">
        <v>2723</v>
      </c>
      <c r="H267" s="835" t="s">
        <v>2724</v>
      </c>
      <c r="I267" s="849">
        <v>0.57999998331069946</v>
      </c>
      <c r="J267" s="849">
        <v>500</v>
      </c>
      <c r="K267" s="850">
        <v>290</v>
      </c>
    </row>
    <row r="268" spans="1:11" ht="14.45" customHeight="1" x14ac:dyDescent="0.2">
      <c r="A268" s="831" t="s">
        <v>578</v>
      </c>
      <c r="B268" s="832" t="s">
        <v>579</v>
      </c>
      <c r="C268" s="835" t="s">
        <v>597</v>
      </c>
      <c r="D268" s="863" t="s">
        <v>598</v>
      </c>
      <c r="E268" s="835" t="s">
        <v>2629</v>
      </c>
      <c r="F268" s="863" t="s">
        <v>2630</v>
      </c>
      <c r="G268" s="835" t="s">
        <v>2884</v>
      </c>
      <c r="H268" s="835" t="s">
        <v>2885</v>
      </c>
      <c r="I268" s="849">
        <v>5.190000057220459</v>
      </c>
      <c r="J268" s="849">
        <v>30</v>
      </c>
      <c r="K268" s="850">
        <v>155.69999694824219</v>
      </c>
    </row>
    <row r="269" spans="1:11" ht="14.45" customHeight="1" x14ac:dyDescent="0.2">
      <c r="A269" s="831" t="s">
        <v>578</v>
      </c>
      <c r="B269" s="832" t="s">
        <v>579</v>
      </c>
      <c r="C269" s="835" t="s">
        <v>597</v>
      </c>
      <c r="D269" s="863" t="s">
        <v>598</v>
      </c>
      <c r="E269" s="835" t="s">
        <v>2629</v>
      </c>
      <c r="F269" s="863" t="s">
        <v>2630</v>
      </c>
      <c r="G269" s="835" t="s">
        <v>2729</v>
      </c>
      <c r="H269" s="835" t="s">
        <v>2730</v>
      </c>
      <c r="I269" s="849">
        <v>1.5499999523162842</v>
      </c>
      <c r="J269" s="849">
        <v>900</v>
      </c>
      <c r="K269" s="850">
        <v>1395</v>
      </c>
    </row>
    <row r="270" spans="1:11" ht="14.45" customHeight="1" x14ac:dyDescent="0.2">
      <c r="A270" s="831" t="s">
        <v>578</v>
      </c>
      <c r="B270" s="832" t="s">
        <v>579</v>
      </c>
      <c r="C270" s="835" t="s">
        <v>597</v>
      </c>
      <c r="D270" s="863" t="s">
        <v>598</v>
      </c>
      <c r="E270" s="835" t="s">
        <v>2629</v>
      </c>
      <c r="F270" s="863" t="s">
        <v>2630</v>
      </c>
      <c r="G270" s="835" t="s">
        <v>2886</v>
      </c>
      <c r="H270" s="835" t="s">
        <v>2887</v>
      </c>
      <c r="I270" s="849">
        <v>25.409999847412109</v>
      </c>
      <c r="J270" s="849">
        <v>10</v>
      </c>
      <c r="K270" s="850">
        <v>254.10000610351563</v>
      </c>
    </row>
    <row r="271" spans="1:11" ht="14.45" customHeight="1" x14ac:dyDescent="0.2">
      <c r="A271" s="831" t="s">
        <v>578</v>
      </c>
      <c r="B271" s="832" t="s">
        <v>579</v>
      </c>
      <c r="C271" s="835" t="s">
        <v>597</v>
      </c>
      <c r="D271" s="863" t="s">
        <v>598</v>
      </c>
      <c r="E271" s="835" t="s">
        <v>2629</v>
      </c>
      <c r="F271" s="863" t="s">
        <v>2630</v>
      </c>
      <c r="G271" s="835" t="s">
        <v>2709</v>
      </c>
      <c r="H271" s="835" t="s">
        <v>2731</v>
      </c>
      <c r="I271" s="849">
        <v>1.0883333683013916</v>
      </c>
      <c r="J271" s="849">
        <v>2400</v>
      </c>
      <c r="K271" s="850">
        <v>2614</v>
      </c>
    </row>
    <row r="272" spans="1:11" ht="14.45" customHeight="1" x14ac:dyDescent="0.2">
      <c r="A272" s="831" t="s">
        <v>578</v>
      </c>
      <c r="B272" s="832" t="s">
        <v>579</v>
      </c>
      <c r="C272" s="835" t="s">
        <v>597</v>
      </c>
      <c r="D272" s="863" t="s">
        <v>598</v>
      </c>
      <c r="E272" s="835" t="s">
        <v>2629</v>
      </c>
      <c r="F272" s="863" t="s">
        <v>2630</v>
      </c>
      <c r="G272" s="835" t="s">
        <v>2714</v>
      </c>
      <c r="H272" s="835" t="s">
        <v>2732</v>
      </c>
      <c r="I272" s="849">
        <v>0.47249999642372131</v>
      </c>
      <c r="J272" s="849">
        <v>1200</v>
      </c>
      <c r="K272" s="850">
        <v>566</v>
      </c>
    </row>
    <row r="273" spans="1:11" ht="14.45" customHeight="1" x14ac:dyDescent="0.2">
      <c r="A273" s="831" t="s">
        <v>578</v>
      </c>
      <c r="B273" s="832" t="s">
        <v>579</v>
      </c>
      <c r="C273" s="835" t="s">
        <v>597</v>
      </c>
      <c r="D273" s="863" t="s">
        <v>598</v>
      </c>
      <c r="E273" s="835" t="s">
        <v>2629</v>
      </c>
      <c r="F273" s="863" t="s">
        <v>2630</v>
      </c>
      <c r="G273" s="835" t="s">
        <v>2720</v>
      </c>
      <c r="H273" s="835" t="s">
        <v>2733</v>
      </c>
      <c r="I273" s="849">
        <v>1.6733332872390747</v>
      </c>
      <c r="J273" s="849">
        <v>400</v>
      </c>
      <c r="K273" s="850">
        <v>670</v>
      </c>
    </row>
    <row r="274" spans="1:11" ht="14.45" customHeight="1" x14ac:dyDescent="0.2">
      <c r="A274" s="831" t="s">
        <v>578</v>
      </c>
      <c r="B274" s="832" t="s">
        <v>579</v>
      </c>
      <c r="C274" s="835" t="s">
        <v>597</v>
      </c>
      <c r="D274" s="863" t="s">
        <v>598</v>
      </c>
      <c r="E274" s="835" t="s">
        <v>2629</v>
      </c>
      <c r="F274" s="863" t="s">
        <v>2630</v>
      </c>
      <c r="G274" s="835" t="s">
        <v>2725</v>
      </c>
      <c r="H274" s="835" t="s">
        <v>2734</v>
      </c>
      <c r="I274" s="849">
        <v>0.67000001668930054</v>
      </c>
      <c r="J274" s="849">
        <v>200</v>
      </c>
      <c r="K274" s="850">
        <v>134</v>
      </c>
    </row>
    <row r="275" spans="1:11" ht="14.45" customHeight="1" x14ac:dyDescent="0.2">
      <c r="A275" s="831" t="s">
        <v>578</v>
      </c>
      <c r="B275" s="832" t="s">
        <v>579</v>
      </c>
      <c r="C275" s="835" t="s">
        <v>597</v>
      </c>
      <c r="D275" s="863" t="s">
        <v>598</v>
      </c>
      <c r="E275" s="835" t="s">
        <v>2629</v>
      </c>
      <c r="F275" s="863" t="s">
        <v>2630</v>
      </c>
      <c r="G275" s="835" t="s">
        <v>2727</v>
      </c>
      <c r="H275" s="835" t="s">
        <v>2737</v>
      </c>
      <c r="I275" s="849">
        <v>1.559999942779541</v>
      </c>
      <c r="J275" s="849">
        <v>100</v>
      </c>
      <c r="K275" s="850">
        <v>156</v>
      </c>
    </row>
    <row r="276" spans="1:11" ht="14.45" customHeight="1" x14ac:dyDescent="0.2">
      <c r="A276" s="831" t="s">
        <v>578</v>
      </c>
      <c r="B276" s="832" t="s">
        <v>579</v>
      </c>
      <c r="C276" s="835" t="s">
        <v>597</v>
      </c>
      <c r="D276" s="863" t="s">
        <v>598</v>
      </c>
      <c r="E276" s="835" t="s">
        <v>2629</v>
      </c>
      <c r="F276" s="863" t="s">
        <v>2630</v>
      </c>
      <c r="G276" s="835" t="s">
        <v>2729</v>
      </c>
      <c r="H276" s="835" t="s">
        <v>2888</v>
      </c>
      <c r="I276" s="849">
        <v>1.5516666173934937</v>
      </c>
      <c r="J276" s="849">
        <v>1300</v>
      </c>
      <c r="K276" s="850">
        <v>2016.7999877929688</v>
      </c>
    </row>
    <row r="277" spans="1:11" ht="14.45" customHeight="1" x14ac:dyDescent="0.2">
      <c r="A277" s="831" t="s">
        <v>578</v>
      </c>
      <c r="B277" s="832" t="s">
        <v>579</v>
      </c>
      <c r="C277" s="835" t="s">
        <v>597</v>
      </c>
      <c r="D277" s="863" t="s">
        <v>598</v>
      </c>
      <c r="E277" s="835" t="s">
        <v>2629</v>
      </c>
      <c r="F277" s="863" t="s">
        <v>2630</v>
      </c>
      <c r="G277" s="835" t="s">
        <v>2886</v>
      </c>
      <c r="H277" s="835" t="s">
        <v>2889</v>
      </c>
      <c r="I277" s="849">
        <v>25.409999847412109</v>
      </c>
      <c r="J277" s="849">
        <v>30</v>
      </c>
      <c r="K277" s="850">
        <v>762.29998779296875</v>
      </c>
    </row>
    <row r="278" spans="1:11" ht="14.45" customHeight="1" x14ac:dyDescent="0.2">
      <c r="A278" s="831" t="s">
        <v>578</v>
      </c>
      <c r="B278" s="832" t="s">
        <v>579</v>
      </c>
      <c r="C278" s="835" t="s">
        <v>597</v>
      </c>
      <c r="D278" s="863" t="s">
        <v>598</v>
      </c>
      <c r="E278" s="835" t="s">
        <v>2629</v>
      </c>
      <c r="F278" s="863" t="s">
        <v>2630</v>
      </c>
      <c r="G278" s="835" t="s">
        <v>2740</v>
      </c>
      <c r="H278" s="835" t="s">
        <v>2741</v>
      </c>
      <c r="I278" s="849">
        <v>35.090000152587891</v>
      </c>
      <c r="J278" s="849">
        <v>4</v>
      </c>
      <c r="K278" s="850">
        <v>140.36000061035156</v>
      </c>
    </row>
    <row r="279" spans="1:11" ht="14.45" customHeight="1" x14ac:dyDescent="0.2">
      <c r="A279" s="831" t="s">
        <v>578</v>
      </c>
      <c r="B279" s="832" t="s">
        <v>579</v>
      </c>
      <c r="C279" s="835" t="s">
        <v>597</v>
      </c>
      <c r="D279" s="863" t="s">
        <v>598</v>
      </c>
      <c r="E279" s="835" t="s">
        <v>2629</v>
      </c>
      <c r="F279" s="863" t="s">
        <v>2630</v>
      </c>
      <c r="G279" s="835" t="s">
        <v>2890</v>
      </c>
      <c r="H279" s="835" t="s">
        <v>2891</v>
      </c>
      <c r="I279" s="849">
        <v>1.0266666412353516</v>
      </c>
      <c r="J279" s="849">
        <v>225</v>
      </c>
      <c r="K279" s="850">
        <v>231</v>
      </c>
    </row>
    <row r="280" spans="1:11" ht="14.45" customHeight="1" x14ac:dyDescent="0.2">
      <c r="A280" s="831" t="s">
        <v>578</v>
      </c>
      <c r="B280" s="832" t="s">
        <v>579</v>
      </c>
      <c r="C280" s="835" t="s">
        <v>597</v>
      </c>
      <c r="D280" s="863" t="s">
        <v>598</v>
      </c>
      <c r="E280" s="835" t="s">
        <v>2629</v>
      </c>
      <c r="F280" s="863" t="s">
        <v>2630</v>
      </c>
      <c r="G280" s="835" t="s">
        <v>2744</v>
      </c>
      <c r="H280" s="835" t="s">
        <v>2745</v>
      </c>
      <c r="I280" s="849">
        <v>0.47333332896232605</v>
      </c>
      <c r="J280" s="849">
        <v>500</v>
      </c>
      <c r="K280" s="850">
        <v>237</v>
      </c>
    </row>
    <row r="281" spans="1:11" ht="14.45" customHeight="1" x14ac:dyDescent="0.2">
      <c r="A281" s="831" t="s">
        <v>578</v>
      </c>
      <c r="B281" s="832" t="s">
        <v>579</v>
      </c>
      <c r="C281" s="835" t="s">
        <v>597</v>
      </c>
      <c r="D281" s="863" t="s">
        <v>598</v>
      </c>
      <c r="E281" s="835" t="s">
        <v>2629</v>
      </c>
      <c r="F281" s="863" t="s">
        <v>2630</v>
      </c>
      <c r="G281" s="835" t="s">
        <v>2744</v>
      </c>
      <c r="H281" s="835" t="s">
        <v>2746</v>
      </c>
      <c r="I281" s="849">
        <v>0.47499999403953552</v>
      </c>
      <c r="J281" s="849">
        <v>900</v>
      </c>
      <c r="K281" s="850">
        <v>428</v>
      </c>
    </row>
    <row r="282" spans="1:11" ht="14.45" customHeight="1" x14ac:dyDescent="0.2">
      <c r="A282" s="831" t="s">
        <v>578</v>
      </c>
      <c r="B282" s="832" t="s">
        <v>579</v>
      </c>
      <c r="C282" s="835" t="s">
        <v>597</v>
      </c>
      <c r="D282" s="863" t="s">
        <v>598</v>
      </c>
      <c r="E282" s="835" t="s">
        <v>2629</v>
      </c>
      <c r="F282" s="863" t="s">
        <v>2630</v>
      </c>
      <c r="G282" s="835" t="s">
        <v>2747</v>
      </c>
      <c r="H282" s="835" t="s">
        <v>2748</v>
      </c>
      <c r="I282" s="849">
        <v>1.9800000190734863</v>
      </c>
      <c r="J282" s="849">
        <v>50</v>
      </c>
      <c r="K282" s="850">
        <v>99</v>
      </c>
    </row>
    <row r="283" spans="1:11" ht="14.45" customHeight="1" x14ac:dyDescent="0.2">
      <c r="A283" s="831" t="s">
        <v>578</v>
      </c>
      <c r="B283" s="832" t="s">
        <v>579</v>
      </c>
      <c r="C283" s="835" t="s">
        <v>597</v>
      </c>
      <c r="D283" s="863" t="s">
        <v>598</v>
      </c>
      <c r="E283" s="835" t="s">
        <v>2629</v>
      </c>
      <c r="F283" s="863" t="s">
        <v>2630</v>
      </c>
      <c r="G283" s="835" t="s">
        <v>2747</v>
      </c>
      <c r="H283" s="835" t="s">
        <v>2749</v>
      </c>
      <c r="I283" s="849">
        <v>1.9866666793823242</v>
      </c>
      <c r="J283" s="849">
        <v>150</v>
      </c>
      <c r="K283" s="850">
        <v>298</v>
      </c>
    </row>
    <row r="284" spans="1:11" ht="14.45" customHeight="1" x14ac:dyDescent="0.2">
      <c r="A284" s="831" t="s">
        <v>578</v>
      </c>
      <c r="B284" s="832" t="s">
        <v>579</v>
      </c>
      <c r="C284" s="835" t="s">
        <v>597</v>
      </c>
      <c r="D284" s="863" t="s">
        <v>598</v>
      </c>
      <c r="E284" s="835" t="s">
        <v>2629</v>
      </c>
      <c r="F284" s="863" t="s">
        <v>2630</v>
      </c>
      <c r="G284" s="835" t="s">
        <v>2750</v>
      </c>
      <c r="H284" s="835" t="s">
        <v>2752</v>
      </c>
      <c r="I284" s="849">
        <v>2.0899999141693115</v>
      </c>
      <c r="J284" s="849">
        <v>50</v>
      </c>
      <c r="K284" s="850">
        <v>104.5</v>
      </c>
    </row>
    <row r="285" spans="1:11" ht="14.45" customHeight="1" x14ac:dyDescent="0.2">
      <c r="A285" s="831" t="s">
        <v>578</v>
      </c>
      <c r="B285" s="832" t="s">
        <v>579</v>
      </c>
      <c r="C285" s="835" t="s">
        <v>597</v>
      </c>
      <c r="D285" s="863" t="s">
        <v>598</v>
      </c>
      <c r="E285" s="835" t="s">
        <v>2629</v>
      </c>
      <c r="F285" s="863" t="s">
        <v>2630</v>
      </c>
      <c r="G285" s="835" t="s">
        <v>2755</v>
      </c>
      <c r="H285" s="835" t="s">
        <v>2756</v>
      </c>
      <c r="I285" s="849">
        <v>3.0733332633972168</v>
      </c>
      <c r="J285" s="849">
        <v>150</v>
      </c>
      <c r="K285" s="850">
        <v>461</v>
      </c>
    </row>
    <row r="286" spans="1:11" ht="14.45" customHeight="1" x14ac:dyDescent="0.2">
      <c r="A286" s="831" t="s">
        <v>578</v>
      </c>
      <c r="B286" s="832" t="s">
        <v>579</v>
      </c>
      <c r="C286" s="835" t="s">
        <v>597</v>
      </c>
      <c r="D286" s="863" t="s">
        <v>598</v>
      </c>
      <c r="E286" s="835" t="s">
        <v>2629</v>
      </c>
      <c r="F286" s="863" t="s">
        <v>2630</v>
      </c>
      <c r="G286" s="835" t="s">
        <v>2757</v>
      </c>
      <c r="H286" s="835" t="s">
        <v>2758</v>
      </c>
      <c r="I286" s="849">
        <v>1.9199999570846558</v>
      </c>
      <c r="J286" s="849">
        <v>50</v>
      </c>
      <c r="K286" s="850">
        <v>96</v>
      </c>
    </row>
    <row r="287" spans="1:11" ht="14.45" customHeight="1" x14ac:dyDescent="0.2">
      <c r="A287" s="831" t="s">
        <v>578</v>
      </c>
      <c r="B287" s="832" t="s">
        <v>579</v>
      </c>
      <c r="C287" s="835" t="s">
        <v>597</v>
      </c>
      <c r="D287" s="863" t="s">
        <v>598</v>
      </c>
      <c r="E287" s="835" t="s">
        <v>2629</v>
      </c>
      <c r="F287" s="863" t="s">
        <v>2630</v>
      </c>
      <c r="G287" s="835" t="s">
        <v>2755</v>
      </c>
      <c r="H287" s="835" t="s">
        <v>2892</v>
      </c>
      <c r="I287" s="849">
        <v>3.0799999237060547</v>
      </c>
      <c r="J287" s="849">
        <v>50</v>
      </c>
      <c r="K287" s="850">
        <v>154</v>
      </c>
    </row>
    <row r="288" spans="1:11" ht="14.45" customHeight="1" x14ac:dyDescent="0.2">
      <c r="A288" s="831" t="s">
        <v>578</v>
      </c>
      <c r="B288" s="832" t="s">
        <v>579</v>
      </c>
      <c r="C288" s="835" t="s">
        <v>597</v>
      </c>
      <c r="D288" s="863" t="s">
        <v>598</v>
      </c>
      <c r="E288" s="835" t="s">
        <v>2629</v>
      </c>
      <c r="F288" s="863" t="s">
        <v>2630</v>
      </c>
      <c r="G288" s="835" t="s">
        <v>2763</v>
      </c>
      <c r="H288" s="835" t="s">
        <v>2764</v>
      </c>
      <c r="I288" s="849">
        <v>2.1650000810623169</v>
      </c>
      <c r="J288" s="849">
        <v>100</v>
      </c>
      <c r="K288" s="850">
        <v>216.5</v>
      </c>
    </row>
    <row r="289" spans="1:11" ht="14.45" customHeight="1" x14ac:dyDescent="0.2">
      <c r="A289" s="831" t="s">
        <v>578</v>
      </c>
      <c r="B289" s="832" t="s">
        <v>579</v>
      </c>
      <c r="C289" s="835" t="s">
        <v>597</v>
      </c>
      <c r="D289" s="863" t="s">
        <v>598</v>
      </c>
      <c r="E289" s="835" t="s">
        <v>2629</v>
      </c>
      <c r="F289" s="863" t="s">
        <v>2630</v>
      </c>
      <c r="G289" s="835" t="s">
        <v>2763</v>
      </c>
      <c r="H289" s="835" t="s">
        <v>2765</v>
      </c>
      <c r="I289" s="849">
        <v>2.1650000810623169</v>
      </c>
      <c r="J289" s="849">
        <v>100</v>
      </c>
      <c r="K289" s="850">
        <v>216.5</v>
      </c>
    </row>
    <row r="290" spans="1:11" ht="14.45" customHeight="1" x14ac:dyDescent="0.2">
      <c r="A290" s="831" t="s">
        <v>578</v>
      </c>
      <c r="B290" s="832" t="s">
        <v>579</v>
      </c>
      <c r="C290" s="835" t="s">
        <v>597</v>
      </c>
      <c r="D290" s="863" t="s">
        <v>598</v>
      </c>
      <c r="E290" s="835" t="s">
        <v>2629</v>
      </c>
      <c r="F290" s="863" t="s">
        <v>2630</v>
      </c>
      <c r="G290" s="835" t="s">
        <v>2766</v>
      </c>
      <c r="H290" s="835" t="s">
        <v>2767</v>
      </c>
      <c r="I290" s="849">
        <v>4.7800002098083496</v>
      </c>
      <c r="J290" s="849">
        <v>20</v>
      </c>
      <c r="K290" s="850">
        <v>95.599998474121094</v>
      </c>
    </row>
    <row r="291" spans="1:11" ht="14.45" customHeight="1" x14ac:dyDescent="0.2">
      <c r="A291" s="831" t="s">
        <v>578</v>
      </c>
      <c r="B291" s="832" t="s">
        <v>579</v>
      </c>
      <c r="C291" s="835" t="s">
        <v>597</v>
      </c>
      <c r="D291" s="863" t="s">
        <v>598</v>
      </c>
      <c r="E291" s="835" t="s">
        <v>2629</v>
      </c>
      <c r="F291" s="863" t="s">
        <v>2630</v>
      </c>
      <c r="G291" s="835" t="s">
        <v>2766</v>
      </c>
      <c r="H291" s="835" t="s">
        <v>2893</v>
      </c>
      <c r="I291" s="849">
        <v>4.7800002098083496</v>
      </c>
      <c r="J291" s="849">
        <v>20</v>
      </c>
      <c r="K291" s="850">
        <v>95.599998474121094</v>
      </c>
    </row>
    <row r="292" spans="1:11" ht="14.45" customHeight="1" x14ac:dyDescent="0.2">
      <c r="A292" s="831" t="s">
        <v>578</v>
      </c>
      <c r="B292" s="832" t="s">
        <v>579</v>
      </c>
      <c r="C292" s="835" t="s">
        <v>597</v>
      </c>
      <c r="D292" s="863" t="s">
        <v>598</v>
      </c>
      <c r="E292" s="835" t="s">
        <v>2629</v>
      </c>
      <c r="F292" s="863" t="s">
        <v>2630</v>
      </c>
      <c r="G292" s="835" t="s">
        <v>2768</v>
      </c>
      <c r="H292" s="835" t="s">
        <v>2769</v>
      </c>
      <c r="I292" s="849">
        <v>21.229999542236328</v>
      </c>
      <c r="J292" s="849">
        <v>20</v>
      </c>
      <c r="K292" s="850">
        <v>424.60000610351563</v>
      </c>
    </row>
    <row r="293" spans="1:11" ht="14.45" customHeight="1" x14ac:dyDescent="0.2">
      <c r="A293" s="831" t="s">
        <v>578</v>
      </c>
      <c r="B293" s="832" t="s">
        <v>579</v>
      </c>
      <c r="C293" s="835" t="s">
        <v>597</v>
      </c>
      <c r="D293" s="863" t="s">
        <v>598</v>
      </c>
      <c r="E293" s="835" t="s">
        <v>2629</v>
      </c>
      <c r="F293" s="863" t="s">
        <v>2630</v>
      </c>
      <c r="G293" s="835" t="s">
        <v>2770</v>
      </c>
      <c r="H293" s="835" t="s">
        <v>2771</v>
      </c>
      <c r="I293" s="849">
        <v>2.5099999904632568</v>
      </c>
      <c r="J293" s="849">
        <v>100</v>
      </c>
      <c r="K293" s="850">
        <v>251</v>
      </c>
    </row>
    <row r="294" spans="1:11" ht="14.45" customHeight="1" x14ac:dyDescent="0.2">
      <c r="A294" s="831" t="s">
        <v>578</v>
      </c>
      <c r="B294" s="832" t="s">
        <v>579</v>
      </c>
      <c r="C294" s="835" t="s">
        <v>597</v>
      </c>
      <c r="D294" s="863" t="s">
        <v>598</v>
      </c>
      <c r="E294" s="835" t="s">
        <v>2629</v>
      </c>
      <c r="F294" s="863" t="s">
        <v>2630</v>
      </c>
      <c r="G294" s="835" t="s">
        <v>2770</v>
      </c>
      <c r="H294" s="835" t="s">
        <v>2773</v>
      </c>
      <c r="I294" s="849">
        <v>2.5199999809265137</v>
      </c>
      <c r="J294" s="849">
        <v>50</v>
      </c>
      <c r="K294" s="850">
        <v>126</v>
      </c>
    </row>
    <row r="295" spans="1:11" ht="14.45" customHeight="1" x14ac:dyDescent="0.2">
      <c r="A295" s="831" t="s">
        <v>578</v>
      </c>
      <c r="B295" s="832" t="s">
        <v>579</v>
      </c>
      <c r="C295" s="835" t="s">
        <v>597</v>
      </c>
      <c r="D295" s="863" t="s">
        <v>598</v>
      </c>
      <c r="E295" s="835" t="s">
        <v>2629</v>
      </c>
      <c r="F295" s="863" t="s">
        <v>2630</v>
      </c>
      <c r="G295" s="835" t="s">
        <v>2776</v>
      </c>
      <c r="H295" s="835" t="s">
        <v>2894</v>
      </c>
      <c r="I295" s="849">
        <v>21.239999771118164</v>
      </c>
      <c r="J295" s="849">
        <v>5</v>
      </c>
      <c r="K295" s="850">
        <v>106.19999694824219</v>
      </c>
    </row>
    <row r="296" spans="1:11" ht="14.45" customHeight="1" x14ac:dyDescent="0.2">
      <c r="A296" s="831" t="s">
        <v>578</v>
      </c>
      <c r="B296" s="832" t="s">
        <v>579</v>
      </c>
      <c r="C296" s="835" t="s">
        <v>597</v>
      </c>
      <c r="D296" s="863" t="s">
        <v>598</v>
      </c>
      <c r="E296" s="835" t="s">
        <v>2629</v>
      </c>
      <c r="F296" s="863" t="s">
        <v>2630</v>
      </c>
      <c r="G296" s="835" t="s">
        <v>2776</v>
      </c>
      <c r="H296" s="835" t="s">
        <v>2777</v>
      </c>
      <c r="I296" s="849">
        <v>21.229999542236328</v>
      </c>
      <c r="J296" s="849">
        <v>5</v>
      </c>
      <c r="K296" s="850">
        <v>106.15000152587891</v>
      </c>
    </row>
    <row r="297" spans="1:11" ht="14.45" customHeight="1" x14ac:dyDescent="0.2">
      <c r="A297" s="831" t="s">
        <v>578</v>
      </c>
      <c r="B297" s="832" t="s">
        <v>579</v>
      </c>
      <c r="C297" s="835" t="s">
        <v>597</v>
      </c>
      <c r="D297" s="863" t="s">
        <v>598</v>
      </c>
      <c r="E297" s="835" t="s">
        <v>2778</v>
      </c>
      <c r="F297" s="863" t="s">
        <v>2779</v>
      </c>
      <c r="G297" s="835" t="s">
        <v>2780</v>
      </c>
      <c r="H297" s="835" t="s">
        <v>2781</v>
      </c>
      <c r="I297" s="849">
        <v>10.163333257039389</v>
      </c>
      <c r="J297" s="849">
        <v>700</v>
      </c>
      <c r="K297" s="850">
        <v>7115</v>
      </c>
    </row>
    <row r="298" spans="1:11" ht="14.45" customHeight="1" x14ac:dyDescent="0.2">
      <c r="A298" s="831" t="s">
        <v>578</v>
      </c>
      <c r="B298" s="832" t="s">
        <v>579</v>
      </c>
      <c r="C298" s="835" t="s">
        <v>597</v>
      </c>
      <c r="D298" s="863" t="s">
        <v>598</v>
      </c>
      <c r="E298" s="835" t="s">
        <v>2778</v>
      </c>
      <c r="F298" s="863" t="s">
        <v>2779</v>
      </c>
      <c r="G298" s="835" t="s">
        <v>2780</v>
      </c>
      <c r="H298" s="835" t="s">
        <v>2782</v>
      </c>
      <c r="I298" s="849">
        <v>10.159999847412109</v>
      </c>
      <c r="J298" s="849">
        <v>800</v>
      </c>
      <c r="K298" s="850">
        <v>8128</v>
      </c>
    </row>
    <row r="299" spans="1:11" ht="14.45" customHeight="1" x14ac:dyDescent="0.2">
      <c r="A299" s="831" t="s">
        <v>578</v>
      </c>
      <c r="B299" s="832" t="s">
        <v>579</v>
      </c>
      <c r="C299" s="835" t="s">
        <v>597</v>
      </c>
      <c r="D299" s="863" t="s">
        <v>598</v>
      </c>
      <c r="E299" s="835" t="s">
        <v>2783</v>
      </c>
      <c r="F299" s="863" t="s">
        <v>2784</v>
      </c>
      <c r="G299" s="835" t="s">
        <v>2785</v>
      </c>
      <c r="H299" s="835" t="s">
        <v>2786</v>
      </c>
      <c r="I299" s="849">
        <v>0.30000001192092896</v>
      </c>
      <c r="J299" s="849">
        <v>200</v>
      </c>
      <c r="K299" s="850">
        <v>60</v>
      </c>
    </row>
    <row r="300" spans="1:11" ht="14.45" customHeight="1" x14ac:dyDescent="0.2">
      <c r="A300" s="831" t="s">
        <v>578</v>
      </c>
      <c r="B300" s="832" t="s">
        <v>579</v>
      </c>
      <c r="C300" s="835" t="s">
        <v>597</v>
      </c>
      <c r="D300" s="863" t="s">
        <v>598</v>
      </c>
      <c r="E300" s="835" t="s">
        <v>2783</v>
      </c>
      <c r="F300" s="863" t="s">
        <v>2784</v>
      </c>
      <c r="G300" s="835" t="s">
        <v>2787</v>
      </c>
      <c r="H300" s="835" t="s">
        <v>2788</v>
      </c>
      <c r="I300" s="849">
        <v>0.3080000042915344</v>
      </c>
      <c r="J300" s="849">
        <v>1100</v>
      </c>
      <c r="K300" s="850">
        <v>338</v>
      </c>
    </row>
    <row r="301" spans="1:11" ht="14.45" customHeight="1" x14ac:dyDescent="0.2">
      <c r="A301" s="831" t="s">
        <v>578</v>
      </c>
      <c r="B301" s="832" t="s">
        <v>579</v>
      </c>
      <c r="C301" s="835" t="s">
        <v>597</v>
      </c>
      <c r="D301" s="863" t="s">
        <v>598</v>
      </c>
      <c r="E301" s="835" t="s">
        <v>2783</v>
      </c>
      <c r="F301" s="863" t="s">
        <v>2784</v>
      </c>
      <c r="G301" s="835" t="s">
        <v>2793</v>
      </c>
      <c r="H301" s="835" t="s">
        <v>2794</v>
      </c>
      <c r="I301" s="849">
        <v>0.54800001382827757</v>
      </c>
      <c r="J301" s="849">
        <v>1800</v>
      </c>
      <c r="K301" s="850">
        <v>986</v>
      </c>
    </row>
    <row r="302" spans="1:11" ht="14.45" customHeight="1" x14ac:dyDescent="0.2">
      <c r="A302" s="831" t="s">
        <v>578</v>
      </c>
      <c r="B302" s="832" t="s">
        <v>579</v>
      </c>
      <c r="C302" s="835" t="s">
        <v>597</v>
      </c>
      <c r="D302" s="863" t="s">
        <v>598</v>
      </c>
      <c r="E302" s="835" t="s">
        <v>2783</v>
      </c>
      <c r="F302" s="863" t="s">
        <v>2784</v>
      </c>
      <c r="G302" s="835" t="s">
        <v>2785</v>
      </c>
      <c r="H302" s="835" t="s">
        <v>2895</v>
      </c>
      <c r="I302" s="849">
        <v>0.30666667222976685</v>
      </c>
      <c r="J302" s="849">
        <v>300</v>
      </c>
      <c r="K302" s="850">
        <v>92</v>
      </c>
    </row>
    <row r="303" spans="1:11" ht="14.45" customHeight="1" x14ac:dyDescent="0.2">
      <c r="A303" s="831" t="s">
        <v>578</v>
      </c>
      <c r="B303" s="832" t="s">
        <v>579</v>
      </c>
      <c r="C303" s="835" t="s">
        <v>597</v>
      </c>
      <c r="D303" s="863" t="s">
        <v>598</v>
      </c>
      <c r="E303" s="835" t="s">
        <v>2783</v>
      </c>
      <c r="F303" s="863" t="s">
        <v>2784</v>
      </c>
      <c r="G303" s="835" t="s">
        <v>2787</v>
      </c>
      <c r="H303" s="835" t="s">
        <v>2795</v>
      </c>
      <c r="I303" s="849">
        <v>0.30250000953674316</v>
      </c>
      <c r="J303" s="849">
        <v>800</v>
      </c>
      <c r="K303" s="850">
        <v>242</v>
      </c>
    </row>
    <row r="304" spans="1:11" ht="14.45" customHeight="1" x14ac:dyDescent="0.2">
      <c r="A304" s="831" t="s">
        <v>578</v>
      </c>
      <c r="B304" s="832" t="s">
        <v>579</v>
      </c>
      <c r="C304" s="835" t="s">
        <v>597</v>
      </c>
      <c r="D304" s="863" t="s">
        <v>598</v>
      </c>
      <c r="E304" s="835" t="s">
        <v>2783</v>
      </c>
      <c r="F304" s="863" t="s">
        <v>2784</v>
      </c>
      <c r="G304" s="835" t="s">
        <v>2793</v>
      </c>
      <c r="H304" s="835" t="s">
        <v>2798</v>
      </c>
      <c r="I304" s="849">
        <v>0.54500001668930054</v>
      </c>
      <c r="J304" s="849">
        <v>1500</v>
      </c>
      <c r="K304" s="850">
        <v>817</v>
      </c>
    </row>
    <row r="305" spans="1:11" ht="14.45" customHeight="1" x14ac:dyDescent="0.2">
      <c r="A305" s="831" t="s">
        <v>578</v>
      </c>
      <c r="B305" s="832" t="s">
        <v>579</v>
      </c>
      <c r="C305" s="835" t="s">
        <v>597</v>
      </c>
      <c r="D305" s="863" t="s">
        <v>598</v>
      </c>
      <c r="E305" s="835" t="s">
        <v>2783</v>
      </c>
      <c r="F305" s="863" t="s">
        <v>2784</v>
      </c>
      <c r="G305" s="835" t="s">
        <v>2896</v>
      </c>
      <c r="H305" s="835" t="s">
        <v>2897</v>
      </c>
      <c r="I305" s="849">
        <v>48.830001831054688</v>
      </c>
      <c r="J305" s="849">
        <v>25</v>
      </c>
      <c r="K305" s="850">
        <v>1220.75</v>
      </c>
    </row>
    <row r="306" spans="1:11" ht="14.45" customHeight="1" x14ac:dyDescent="0.2">
      <c r="A306" s="831" t="s">
        <v>578</v>
      </c>
      <c r="B306" s="832" t="s">
        <v>579</v>
      </c>
      <c r="C306" s="835" t="s">
        <v>597</v>
      </c>
      <c r="D306" s="863" t="s">
        <v>598</v>
      </c>
      <c r="E306" s="835" t="s">
        <v>2783</v>
      </c>
      <c r="F306" s="863" t="s">
        <v>2784</v>
      </c>
      <c r="G306" s="835" t="s">
        <v>2799</v>
      </c>
      <c r="H306" s="835" t="s">
        <v>2800</v>
      </c>
      <c r="I306" s="849">
        <v>1.8049999475479126</v>
      </c>
      <c r="J306" s="849">
        <v>300</v>
      </c>
      <c r="K306" s="850">
        <v>541</v>
      </c>
    </row>
    <row r="307" spans="1:11" ht="14.45" customHeight="1" x14ac:dyDescent="0.2">
      <c r="A307" s="831" t="s">
        <v>578</v>
      </c>
      <c r="B307" s="832" t="s">
        <v>579</v>
      </c>
      <c r="C307" s="835" t="s">
        <v>597</v>
      </c>
      <c r="D307" s="863" t="s">
        <v>598</v>
      </c>
      <c r="E307" s="835" t="s">
        <v>2783</v>
      </c>
      <c r="F307" s="863" t="s">
        <v>2784</v>
      </c>
      <c r="G307" s="835" t="s">
        <v>2802</v>
      </c>
      <c r="H307" s="835" t="s">
        <v>2898</v>
      </c>
      <c r="I307" s="849">
        <v>1.7999999523162842</v>
      </c>
      <c r="J307" s="849">
        <v>100</v>
      </c>
      <c r="K307" s="850">
        <v>180</v>
      </c>
    </row>
    <row r="308" spans="1:11" ht="14.45" customHeight="1" x14ac:dyDescent="0.2">
      <c r="A308" s="831" t="s">
        <v>578</v>
      </c>
      <c r="B308" s="832" t="s">
        <v>579</v>
      </c>
      <c r="C308" s="835" t="s">
        <v>597</v>
      </c>
      <c r="D308" s="863" t="s">
        <v>598</v>
      </c>
      <c r="E308" s="835" t="s">
        <v>2783</v>
      </c>
      <c r="F308" s="863" t="s">
        <v>2784</v>
      </c>
      <c r="G308" s="835" t="s">
        <v>2799</v>
      </c>
      <c r="H308" s="835" t="s">
        <v>2801</v>
      </c>
      <c r="I308" s="849">
        <v>1.7999999523162842</v>
      </c>
      <c r="J308" s="849">
        <v>200</v>
      </c>
      <c r="K308" s="850">
        <v>360</v>
      </c>
    </row>
    <row r="309" spans="1:11" ht="14.45" customHeight="1" x14ac:dyDescent="0.2">
      <c r="A309" s="831" t="s">
        <v>578</v>
      </c>
      <c r="B309" s="832" t="s">
        <v>579</v>
      </c>
      <c r="C309" s="835" t="s">
        <v>597</v>
      </c>
      <c r="D309" s="863" t="s">
        <v>598</v>
      </c>
      <c r="E309" s="835" t="s">
        <v>2804</v>
      </c>
      <c r="F309" s="863" t="s">
        <v>2805</v>
      </c>
      <c r="G309" s="835" t="s">
        <v>2899</v>
      </c>
      <c r="H309" s="835" t="s">
        <v>2900</v>
      </c>
      <c r="I309" s="849">
        <v>15.729999542236328</v>
      </c>
      <c r="J309" s="849">
        <v>100</v>
      </c>
      <c r="K309" s="850">
        <v>1573</v>
      </c>
    </row>
    <row r="310" spans="1:11" ht="14.45" customHeight="1" x14ac:dyDescent="0.2">
      <c r="A310" s="831" t="s">
        <v>578</v>
      </c>
      <c r="B310" s="832" t="s">
        <v>579</v>
      </c>
      <c r="C310" s="835" t="s">
        <v>597</v>
      </c>
      <c r="D310" s="863" t="s">
        <v>598</v>
      </c>
      <c r="E310" s="835" t="s">
        <v>2804</v>
      </c>
      <c r="F310" s="863" t="s">
        <v>2805</v>
      </c>
      <c r="G310" s="835" t="s">
        <v>2810</v>
      </c>
      <c r="H310" s="835" t="s">
        <v>2814</v>
      </c>
      <c r="I310" s="849">
        <v>15.729999542236328</v>
      </c>
      <c r="J310" s="849">
        <v>50</v>
      </c>
      <c r="K310" s="850">
        <v>786.5</v>
      </c>
    </row>
    <row r="311" spans="1:11" ht="14.45" customHeight="1" x14ac:dyDescent="0.2">
      <c r="A311" s="831" t="s">
        <v>578</v>
      </c>
      <c r="B311" s="832" t="s">
        <v>579</v>
      </c>
      <c r="C311" s="835" t="s">
        <v>597</v>
      </c>
      <c r="D311" s="863" t="s">
        <v>598</v>
      </c>
      <c r="E311" s="835" t="s">
        <v>2804</v>
      </c>
      <c r="F311" s="863" t="s">
        <v>2805</v>
      </c>
      <c r="G311" s="835" t="s">
        <v>2817</v>
      </c>
      <c r="H311" s="835" t="s">
        <v>2818</v>
      </c>
      <c r="I311" s="849">
        <v>0.62799999713897703</v>
      </c>
      <c r="J311" s="849">
        <v>10000</v>
      </c>
      <c r="K311" s="850">
        <v>6278</v>
      </c>
    </row>
    <row r="312" spans="1:11" ht="14.45" customHeight="1" x14ac:dyDescent="0.2">
      <c r="A312" s="831" t="s">
        <v>578</v>
      </c>
      <c r="B312" s="832" t="s">
        <v>579</v>
      </c>
      <c r="C312" s="835" t="s">
        <v>597</v>
      </c>
      <c r="D312" s="863" t="s">
        <v>598</v>
      </c>
      <c r="E312" s="835" t="s">
        <v>2804</v>
      </c>
      <c r="F312" s="863" t="s">
        <v>2805</v>
      </c>
      <c r="G312" s="835" t="s">
        <v>2815</v>
      </c>
      <c r="H312" s="835" t="s">
        <v>2819</v>
      </c>
      <c r="I312" s="849">
        <v>0.62999999523162842</v>
      </c>
      <c r="J312" s="849">
        <v>200</v>
      </c>
      <c r="K312" s="850">
        <v>126</v>
      </c>
    </row>
    <row r="313" spans="1:11" ht="14.45" customHeight="1" x14ac:dyDescent="0.2">
      <c r="A313" s="831" t="s">
        <v>578</v>
      </c>
      <c r="B313" s="832" t="s">
        <v>579</v>
      </c>
      <c r="C313" s="835" t="s">
        <v>597</v>
      </c>
      <c r="D313" s="863" t="s">
        <v>598</v>
      </c>
      <c r="E313" s="835" t="s">
        <v>2804</v>
      </c>
      <c r="F313" s="863" t="s">
        <v>2805</v>
      </c>
      <c r="G313" s="835" t="s">
        <v>2817</v>
      </c>
      <c r="H313" s="835" t="s">
        <v>2820</v>
      </c>
      <c r="I313" s="849">
        <v>0.62833333015441895</v>
      </c>
      <c r="J313" s="849">
        <v>10000</v>
      </c>
      <c r="K313" s="850">
        <v>6280</v>
      </c>
    </row>
    <row r="314" spans="1:11" ht="14.45" customHeight="1" x14ac:dyDescent="0.2">
      <c r="A314" s="831" t="s">
        <v>578</v>
      </c>
      <c r="B314" s="832" t="s">
        <v>579</v>
      </c>
      <c r="C314" s="835" t="s">
        <v>597</v>
      </c>
      <c r="D314" s="863" t="s">
        <v>598</v>
      </c>
      <c r="E314" s="835" t="s">
        <v>2804</v>
      </c>
      <c r="F314" s="863" t="s">
        <v>2805</v>
      </c>
      <c r="G314" s="835" t="s">
        <v>2901</v>
      </c>
      <c r="H314" s="835" t="s">
        <v>2902</v>
      </c>
      <c r="I314" s="849">
        <v>0.62999999523162842</v>
      </c>
      <c r="J314" s="849">
        <v>1200</v>
      </c>
      <c r="K314" s="850">
        <v>756</v>
      </c>
    </row>
    <row r="315" spans="1:11" ht="14.45" customHeight="1" x14ac:dyDescent="0.2">
      <c r="A315" s="831" t="s">
        <v>578</v>
      </c>
      <c r="B315" s="832" t="s">
        <v>579</v>
      </c>
      <c r="C315" s="835" t="s">
        <v>597</v>
      </c>
      <c r="D315" s="863" t="s">
        <v>598</v>
      </c>
      <c r="E315" s="835" t="s">
        <v>2821</v>
      </c>
      <c r="F315" s="863" t="s">
        <v>2822</v>
      </c>
      <c r="G315" s="835" t="s">
        <v>2903</v>
      </c>
      <c r="H315" s="835" t="s">
        <v>2904</v>
      </c>
      <c r="I315" s="849">
        <v>15.606666564941406</v>
      </c>
      <c r="J315" s="849">
        <v>70</v>
      </c>
      <c r="K315" s="850">
        <v>1092.5</v>
      </c>
    </row>
    <row r="316" spans="1:11" ht="14.45" customHeight="1" x14ac:dyDescent="0.2">
      <c r="A316" s="831" t="s">
        <v>578</v>
      </c>
      <c r="B316" s="832" t="s">
        <v>579</v>
      </c>
      <c r="C316" s="835" t="s">
        <v>597</v>
      </c>
      <c r="D316" s="863" t="s">
        <v>598</v>
      </c>
      <c r="E316" s="835" t="s">
        <v>2821</v>
      </c>
      <c r="F316" s="863" t="s">
        <v>2822</v>
      </c>
      <c r="G316" s="835" t="s">
        <v>2903</v>
      </c>
      <c r="H316" s="835" t="s">
        <v>2905</v>
      </c>
      <c r="I316" s="849">
        <v>15.609999656677246</v>
      </c>
      <c r="J316" s="849">
        <v>70</v>
      </c>
      <c r="K316" s="850">
        <v>1092.7000122070313</v>
      </c>
    </row>
    <row r="317" spans="1:11" ht="14.45" customHeight="1" x14ac:dyDescent="0.2">
      <c r="A317" s="831" t="s">
        <v>578</v>
      </c>
      <c r="B317" s="832" t="s">
        <v>579</v>
      </c>
      <c r="C317" s="835" t="s">
        <v>600</v>
      </c>
      <c r="D317" s="863" t="s">
        <v>601</v>
      </c>
      <c r="E317" s="835" t="s">
        <v>2559</v>
      </c>
      <c r="F317" s="863" t="s">
        <v>2560</v>
      </c>
      <c r="G317" s="835" t="s">
        <v>2906</v>
      </c>
      <c r="H317" s="835" t="s">
        <v>2907</v>
      </c>
      <c r="I317" s="849">
        <v>0.87999999523162842</v>
      </c>
      <c r="J317" s="849">
        <v>600</v>
      </c>
      <c r="K317" s="850">
        <v>528</v>
      </c>
    </row>
    <row r="318" spans="1:11" ht="14.45" customHeight="1" x14ac:dyDescent="0.2">
      <c r="A318" s="831" t="s">
        <v>578</v>
      </c>
      <c r="B318" s="832" t="s">
        <v>579</v>
      </c>
      <c r="C318" s="835" t="s">
        <v>600</v>
      </c>
      <c r="D318" s="863" t="s">
        <v>601</v>
      </c>
      <c r="E318" s="835" t="s">
        <v>2559</v>
      </c>
      <c r="F318" s="863" t="s">
        <v>2560</v>
      </c>
      <c r="G318" s="835" t="s">
        <v>2906</v>
      </c>
      <c r="H318" s="835" t="s">
        <v>2908</v>
      </c>
      <c r="I318" s="849">
        <v>0.87999999523162842</v>
      </c>
      <c r="J318" s="849">
        <v>1200</v>
      </c>
      <c r="K318" s="850">
        <v>1056</v>
      </c>
    </row>
    <row r="319" spans="1:11" ht="14.45" customHeight="1" x14ac:dyDescent="0.2">
      <c r="A319" s="831" t="s">
        <v>578</v>
      </c>
      <c r="B319" s="832" t="s">
        <v>579</v>
      </c>
      <c r="C319" s="835" t="s">
        <v>600</v>
      </c>
      <c r="D319" s="863" t="s">
        <v>601</v>
      </c>
      <c r="E319" s="835" t="s">
        <v>2559</v>
      </c>
      <c r="F319" s="863" t="s">
        <v>2560</v>
      </c>
      <c r="G319" s="835" t="s">
        <v>2909</v>
      </c>
      <c r="H319" s="835" t="s">
        <v>2910</v>
      </c>
      <c r="I319" s="849">
        <v>3.0099999904632568</v>
      </c>
      <c r="J319" s="849">
        <v>120</v>
      </c>
      <c r="K319" s="850">
        <v>361.20001220703125</v>
      </c>
    </row>
    <row r="320" spans="1:11" ht="14.45" customHeight="1" x14ac:dyDescent="0.2">
      <c r="A320" s="831" t="s">
        <v>578</v>
      </c>
      <c r="B320" s="832" t="s">
        <v>579</v>
      </c>
      <c r="C320" s="835" t="s">
        <v>600</v>
      </c>
      <c r="D320" s="863" t="s">
        <v>601</v>
      </c>
      <c r="E320" s="835" t="s">
        <v>2559</v>
      </c>
      <c r="F320" s="863" t="s">
        <v>2560</v>
      </c>
      <c r="G320" s="835" t="s">
        <v>2573</v>
      </c>
      <c r="H320" s="835" t="s">
        <v>2911</v>
      </c>
      <c r="I320" s="849">
        <v>22.149999618530273</v>
      </c>
      <c r="J320" s="849">
        <v>25</v>
      </c>
      <c r="K320" s="850">
        <v>553.75</v>
      </c>
    </row>
    <row r="321" spans="1:11" ht="14.45" customHeight="1" x14ac:dyDescent="0.2">
      <c r="A321" s="831" t="s">
        <v>578</v>
      </c>
      <c r="B321" s="832" t="s">
        <v>579</v>
      </c>
      <c r="C321" s="835" t="s">
        <v>600</v>
      </c>
      <c r="D321" s="863" t="s">
        <v>601</v>
      </c>
      <c r="E321" s="835" t="s">
        <v>2559</v>
      </c>
      <c r="F321" s="863" t="s">
        <v>2560</v>
      </c>
      <c r="G321" s="835" t="s">
        <v>2846</v>
      </c>
      <c r="H321" s="835" t="s">
        <v>2851</v>
      </c>
      <c r="I321" s="849">
        <v>0.85000002384185791</v>
      </c>
      <c r="J321" s="849">
        <v>100</v>
      </c>
      <c r="K321" s="850">
        <v>85</v>
      </c>
    </row>
    <row r="322" spans="1:11" ht="14.45" customHeight="1" x14ac:dyDescent="0.2">
      <c r="A322" s="831" t="s">
        <v>578</v>
      </c>
      <c r="B322" s="832" t="s">
        <v>579</v>
      </c>
      <c r="C322" s="835" t="s">
        <v>600</v>
      </c>
      <c r="D322" s="863" t="s">
        <v>601</v>
      </c>
      <c r="E322" s="835" t="s">
        <v>2559</v>
      </c>
      <c r="F322" s="863" t="s">
        <v>2560</v>
      </c>
      <c r="G322" s="835" t="s">
        <v>2579</v>
      </c>
      <c r="H322" s="835" t="s">
        <v>2594</v>
      </c>
      <c r="I322" s="849">
        <v>1.5099999904632568</v>
      </c>
      <c r="J322" s="849">
        <v>50</v>
      </c>
      <c r="K322" s="850">
        <v>75.5</v>
      </c>
    </row>
    <row r="323" spans="1:11" ht="14.45" customHeight="1" x14ac:dyDescent="0.2">
      <c r="A323" s="831" t="s">
        <v>578</v>
      </c>
      <c r="B323" s="832" t="s">
        <v>579</v>
      </c>
      <c r="C323" s="835" t="s">
        <v>600</v>
      </c>
      <c r="D323" s="863" t="s">
        <v>601</v>
      </c>
      <c r="E323" s="835" t="s">
        <v>2559</v>
      </c>
      <c r="F323" s="863" t="s">
        <v>2560</v>
      </c>
      <c r="G323" s="835" t="s">
        <v>2583</v>
      </c>
      <c r="H323" s="835" t="s">
        <v>2596</v>
      </c>
      <c r="I323" s="849">
        <v>3.3599998950958252</v>
      </c>
      <c r="J323" s="849">
        <v>50</v>
      </c>
      <c r="K323" s="850">
        <v>168</v>
      </c>
    </row>
    <row r="324" spans="1:11" ht="14.45" customHeight="1" x14ac:dyDescent="0.2">
      <c r="A324" s="831" t="s">
        <v>578</v>
      </c>
      <c r="B324" s="832" t="s">
        <v>579</v>
      </c>
      <c r="C324" s="835" t="s">
        <v>600</v>
      </c>
      <c r="D324" s="863" t="s">
        <v>601</v>
      </c>
      <c r="E324" s="835" t="s">
        <v>2559</v>
      </c>
      <c r="F324" s="863" t="s">
        <v>2560</v>
      </c>
      <c r="G324" s="835" t="s">
        <v>2587</v>
      </c>
      <c r="H324" s="835" t="s">
        <v>2912</v>
      </c>
      <c r="I324" s="849">
        <v>0.37999999523162842</v>
      </c>
      <c r="J324" s="849">
        <v>100</v>
      </c>
      <c r="K324" s="850">
        <v>38</v>
      </c>
    </row>
    <row r="325" spans="1:11" ht="14.45" customHeight="1" x14ac:dyDescent="0.2">
      <c r="A325" s="831" t="s">
        <v>578</v>
      </c>
      <c r="B325" s="832" t="s">
        <v>579</v>
      </c>
      <c r="C325" s="835" t="s">
        <v>600</v>
      </c>
      <c r="D325" s="863" t="s">
        <v>601</v>
      </c>
      <c r="E325" s="835" t="s">
        <v>2559</v>
      </c>
      <c r="F325" s="863" t="s">
        <v>2560</v>
      </c>
      <c r="G325" s="835" t="s">
        <v>2591</v>
      </c>
      <c r="H325" s="835" t="s">
        <v>2913</v>
      </c>
      <c r="I325" s="849">
        <v>18.959999084472656</v>
      </c>
      <c r="J325" s="849">
        <v>12</v>
      </c>
      <c r="K325" s="850">
        <v>227.52000427246094</v>
      </c>
    </row>
    <row r="326" spans="1:11" ht="14.45" customHeight="1" x14ac:dyDescent="0.2">
      <c r="A326" s="831" t="s">
        <v>578</v>
      </c>
      <c r="B326" s="832" t="s">
        <v>579</v>
      </c>
      <c r="C326" s="835" t="s">
        <v>600</v>
      </c>
      <c r="D326" s="863" t="s">
        <v>601</v>
      </c>
      <c r="E326" s="835" t="s">
        <v>2559</v>
      </c>
      <c r="F326" s="863" t="s">
        <v>2560</v>
      </c>
      <c r="G326" s="835" t="s">
        <v>2914</v>
      </c>
      <c r="H326" s="835" t="s">
        <v>2915</v>
      </c>
      <c r="I326" s="849">
        <v>2.5049999952316284</v>
      </c>
      <c r="J326" s="849">
        <v>40</v>
      </c>
      <c r="K326" s="850">
        <v>100.20000076293945</v>
      </c>
    </row>
    <row r="327" spans="1:11" ht="14.45" customHeight="1" x14ac:dyDescent="0.2">
      <c r="A327" s="831" t="s">
        <v>578</v>
      </c>
      <c r="B327" s="832" t="s">
        <v>579</v>
      </c>
      <c r="C327" s="835" t="s">
        <v>600</v>
      </c>
      <c r="D327" s="863" t="s">
        <v>601</v>
      </c>
      <c r="E327" s="835" t="s">
        <v>2559</v>
      </c>
      <c r="F327" s="863" t="s">
        <v>2560</v>
      </c>
      <c r="G327" s="835" t="s">
        <v>2607</v>
      </c>
      <c r="H327" s="835" t="s">
        <v>2608</v>
      </c>
      <c r="I327" s="849">
        <v>72.220001220703125</v>
      </c>
      <c r="J327" s="849">
        <v>2</v>
      </c>
      <c r="K327" s="850">
        <v>144.44000244140625</v>
      </c>
    </row>
    <row r="328" spans="1:11" ht="14.45" customHeight="1" x14ac:dyDescent="0.2">
      <c r="A328" s="831" t="s">
        <v>578</v>
      </c>
      <c r="B328" s="832" t="s">
        <v>579</v>
      </c>
      <c r="C328" s="835" t="s">
        <v>600</v>
      </c>
      <c r="D328" s="863" t="s">
        <v>601</v>
      </c>
      <c r="E328" s="835" t="s">
        <v>2559</v>
      </c>
      <c r="F328" s="863" t="s">
        <v>2560</v>
      </c>
      <c r="G328" s="835" t="s">
        <v>2916</v>
      </c>
      <c r="H328" s="835" t="s">
        <v>2917</v>
      </c>
      <c r="I328" s="849">
        <v>25.239999771118164</v>
      </c>
      <c r="J328" s="849">
        <v>1</v>
      </c>
      <c r="K328" s="850">
        <v>25.239999771118164</v>
      </c>
    </row>
    <row r="329" spans="1:11" ht="14.45" customHeight="1" x14ac:dyDescent="0.2">
      <c r="A329" s="831" t="s">
        <v>578</v>
      </c>
      <c r="B329" s="832" t="s">
        <v>579</v>
      </c>
      <c r="C329" s="835" t="s">
        <v>600</v>
      </c>
      <c r="D329" s="863" t="s">
        <v>601</v>
      </c>
      <c r="E329" s="835" t="s">
        <v>2559</v>
      </c>
      <c r="F329" s="863" t="s">
        <v>2560</v>
      </c>
      <c r="G329" s="835" t="s">
        <v>2620</v>
      </c>
      <c r="H329" s="835" t="s">
        <v>2621</v>
      </c>
      <c r="I329" s="849">
        <v>0.6600000262260437</v>
      </c>
      <c r="J329" s="849">
        <v>300</v>
      </c>
      <c r="K329" s="850">
        <v>198</v>
      </c>
    </row>
    <row r="330" spans="1:11" ht="14.45" customHeight="1" x14ac:dyDescent="0.2">
      <c r="A330" s="831" t="s">
        <v>578</v>
      </c>
      <c r="B330" s="832" t="s">
        <v>579</v>
      </c>
      <c r="C330" s="835" t="s">
        <v>600</v>
      </c>
      <c r="D330" s="863" t="s">
        <v>601</v>
      </c>
      <c r="E330" s="835" t="s">
        <v>2559</v>
      </c>
      <c r="F330" s="863" t="s">
        <v>2560</v>
      </c>
      <c r="G330" s="835" t="s">
        <v>2620</v>
      </c>
      <c r="H330" s="835" t="s">
        <v>2622</v>
      </c>
      <c r="I330" s="849">
        <v>0.6600000262260437</v>
      </c>
      <c r="J330" s="849">
        <v>600</v>
      </c>
      <c r="K330" s="850">
        <v>396</v>
      </c>
    </row>
    <row r="331" spans="1:11" ht="14.45" customHeight="1" x14ac:dyDescent="0.2">
      <c r="A331" s="831" t="s">
        <v>578</v>
      </c>
      <c r="B331" s="832" t="s">
        <v>579</v>
      </c>
      <c r="C331" s="835" t="s">
        <v>600</v>
      </c>
      <c r="D331" s="863" t="s">
        <v>601</v>
      </c>
      <c r="E331" s="835" t="s">
        <v>2559</v>
      </c>
      <c r="F331" s="863" t="s">
        <v>2560</v>
      </c>
      <c r="G331" s="835" t="s">
        <v>2623</v>
      </c>
      <c r="H331" s="835" t="s">
        <v>2624</v>
      </c>
      <c r="I331" s="849">
        <v>30.510000228881836</v>
      </c>
      <c r="J331" s="849">
        <v>1</v>
      </c>
      <c r="K331" s="850">
        <v>30.510000228881836</v>
      </c>
    </row>
    <row r="332" spans="1:11" ht="14.45" customHeight="1" x14ac:dyDescent="0.2">
      <c r="A332" s="831" t="s">
        <v>578</v>
      </c>
      <c r="B332" s="832" t="s">
        <v>579</v>
      </c>
      <c r="C332" s="835" t="s">
        <v>600</v>
      </c>
      <c r="D332" s="863" t="s">
        <v>601</v>
      </c>
      <c r="E332" s="835" t="s">
        <v>2559</v>
      </c>
      <c r="F332" s="863" t="s">
        <v>2560</v>
      </c>
      <c r="G332" s="835" t="s">
        <v>2625</v>
      </c>
      <c r="H332" s="835" t="s">
        <v>2626</v>
      </c>
      <c r="I332" s="849">
        <v>29.879999160766602</v>
      </c>
      <c r="J332" s="849">
        <v>4</v>
      </c>
      <c r="K332" s="850">
        <v>119.51999664306641</v>
      </c>
    </row>
    <row r="333" spans="1:11" ht="14.45" customHeight="1" x14ac:dyDescent="0.2">
      <c r="A333" s="831" t="s">
        <v>578</v>
      </c>
      <c r="B333" s="832" t="s">
        <v>579</v>
      </c>
      <c r="C333" s="835" t="s">
        <v>600</v>
      </c>
      <c r="D333" s="863" t="s">
        <v>601</v>
      </c>
      <c r="E333" s="835" t="s">
        <v>2559</v>
      </c>
      <c r="F333" s="863" t="s">
        <v>2560</v>
      </c>
      <c r="G333" s="835" t="s">
        <v>2623</v>
      </c>
      <c r="H333" s="835" t="s">
        <v>2627</v>
      </c>
      <c r="I333" s="849">
        <v>29.329999923706055</v>
      </c>
      <c r="J333" s="849">
        <v>1</v>
      </c>
      <c r="K333" s="850">
        <v>29.329999923706055</v>
      </c>
    </row>
    <row r="334" spans="1:11" ht="14.45" customHeight="1" x14ac:dyDescent="0.2">
      <c r="A334" s="831" t="s">
        <v>578</v>
      </c>
      <c r="B334" s="832" t="s">
        <v>579</v>
      </c>
      <c r="C334" s="835" t="s">
        <v>600</v>
      </c>
      <c r="D334" s="863" t="s">
        <v>601</v>
      </c>
      <c r="E334" s="835" t="s">
        <v>2559</v>
      </c>
      <c r="F334" s="863" t="s">
        <v>2560</v>
      </c>
      <c r="G334" s="835" t="s">
        <v>2918</v>
      </c>
      <c r="H334" s="835" t="s">
        <v>2919</v>
      </c>
      <c r="I334" s="849">
        <v>10.350000381469727</v>
      </c>
      <c r="J334" s="849">
        <v>1</v>
      </c>
      <c r="K334" s="850">
        <v>10.350000381469727</v>
      </c>
    </row>
    <row r="335" spans="1:11" ht="14.45" customHeight="1" x14ac:dyDescent="0.2">
      <c r="A335" s="831" t="s">
        <v>578</v>
      </c>
      <c r="B335" s="832" t="s">
        <v>579</v>
      </c>
      <c r="C335" s="835" t="s">
        <v>600</v>
      </c>
      <c r="D335" s="863" t="s">
        <v>601</v>
      </c>
      <c r="E335" s="835" t="s">
        <v>2629</v>
      </c>
      <c r="F335" s="863" t="s">
        <v>2630</v>
      </c>
      <c r="G335" s="835" t="s">
        <v>2633</v>
      </c>
      <c r="H335" s="835" t="s">
        <v>2634</v>
      </c>
      <c r="I335" s="849">
        <v>1.4999999664723873E-2</v>
      </c>
      <c r="J335" s="849">
        <v>60</v>
      </c>
      <c r="K335" s="850">
        <v>0.90000003576278687</v>
      </c>
    </row>
    <row r="336" spans="1:11" ht="14.45" customHeight="1" x14ac:dyDescent="0.2">
      <c r="A336" s="831" t="s">
        <v>578</v>
      </c>
      <c r="B336" s="832" t="s">
        <v>579</v>
      </c>
      <c r="C336" s="835" t="s">
        <v>600</v>
      </c>
      <c r="D336" s="863" t="s">
        <v>601</v>
      </c>
      <c r="E336" s="835" t="s">
        <v>2629</v>
      </c>
      <c r="F336" s="863" t="s">
        <v>2630</v>
      </c>
      <c r="G336" s="835" t="s">
        <v>2633</v>
      </c>
      <c r="H336" s="835" t="s">
        <v>2637</v>
      </c>
      <c r="I336" s="849">
        <v>1.9999999552965164E-2</v>
      </c>
      <c r="J336" s="849">
        <v>80</v>
      </c>
      <c r="K336" s="850">
        <v>1.6000000238418579</v>
      </c>
    </row>
    <row r="337" spans="1:11" ht="14.45" customHeight="1" x14ac:dyDescent="0.2">
      <c r="A337" s="831" t="s">
        <v>578</v>
      </c>
      <c r="B337" s="832" t="s">
        <v>579</v>
      </c>
      <c r="C337" s="835" t="s">
        <v>600</v>
      </c>
      <c r="D337" s="863" t="s">
        <v>601</v>
      </c>
      <c r="E337" s="835" t="s">
        <v>2629</v>
      </c>
      <c r="F337" s="863" t="s">
        <v>2630</v>
      </c>
      <c r="G337" s="835" t="s">
        <v>2639</v>
      </c>
      <c r="H337" s="835" t="s">
        <v>2640</v>
      </c>
      <c r="I337" s="849">
        <v>3.4800000190734863</v>
      </c>
      <c r="J337" s="849">
        <v>50</v>
      </c>
      <c r="K337" s="850">
        <v>174</v>
      </c>
    </row>
    <row r="338" spans="1:11" ht="14.45" customHeight="1" x14ac:dyDescent="0.2">
      <c r="A338" s="831" t="s">
        <v>578</v>
      </c>
      <c r="B338" s="832" t="s">
        <v>579</v>
      </c>
      <c r="C338" s="835" t="s">
        <v>600</v>
      </c>
      <c r="D338" s="863" t="s">
        <v>601</v>
      </c>
      <c r="E338" s="835" t="s">
        <v>2629</v>
      </c>
      <c r="F338" s="863" t="s">
        <v>2630</v>
      </c>
      <c r="G338" s="835" t="s">
        <v>2673</v>
      </c>
      <c r="H338" s="835" t="s">
        <v>2679</v>
      </c>
      <c r="I338" s="849">
        <v>11.729999542236328</v>
      </c>
      <c r="J338" s="849">
        <v>5</v>
      </c>
      <c r="K338" s="850">
        <v>58.650001525878906</v>
      </c>
    </row>
    <row r="339" spans="1:11" ht="14.45" customHeight="1" x14ac:dyDescent="0.2">
      <c r="A339" s="831" t="s">
        <v>578</v>
      </c>
      <c r="B339" s="832" t="s">
        <v>579</v>
      </c>
      <c r="C339" s="835" t="s">
        <v>600</v>
      </c>
      <c r="D339" s="863" t="s">
        <v>601</v>
      </c>
      <c r="E339" s="835" t="s">
        <v>2629</v>
      </c>
      <c r="F339" s="863" t="s">
        <v>2630</v>
      </c>
      <c r="G339" s="835" t="s">
        <v>2677</v>
      </c>
      <c r="H339" s="835" t="s">
        <v>2681</v>
      </c>
      <c r="I339" s="849">
        <v>2.2799999713897705</v>
      </c>
      <c r="J339" s="849">
        <v>50</v>
      </c>
      <c r="K339" s="850">
        <v>114</v>
      </c>
    </row>
    <row r="340" spans="1:11" ht="14.45" customHeight="1" x14ac:dyDescent="0.2">
      <c r="A340" s="831" t="s">
        <v>578</v>
      </c>
      <c r="B340" s="832" t="s">
        <v>579</v>
      </c>
      <c r="C340" s="835" t="s">
        <v>600</v>
      </c>
      <c r="D340" s="863" t="s">
        <v>601</v>
      </c>
      <c r="E340" s="835" t="s">
        <v>2629</v>
      </c>
      <c r="F340" s="863" t="s">
        <v>2630</v>
      </c>
      <c r="G340" s="835" t="s">
        <v>2920</v>
      </c>
      <c r="H340" s="835" t="s">
        <v>2921</v>
      </c>
      <c r="I340" s="849">
        <v>5.320000171661377</v>
      </c>
      <c r="J340" s="849">
        <v>100</v>
      </c>
      <c r="K340" s="850">
        <v>532</v>
      </c>
    </row>
    <row r="341" spans="1:11" ht="14.45" customHeight="1" x14ac:dyDescent="0.2">
      <c r="A341" s="831" t="s">
        <v>578</v>
      </c>
      <c r="B341" s="832" t="s">
        <v>579</v>
      </c>
      <c r="C341" s="835" t="s">
        <v>600</v>
      </c>
      <c r="D341" s="863" t="s">
        <v>601</v>
      </c>
      <c r="E341" s="835" t="s">
        <v>2629</v>
      </c>
      <c r="F341" s="863" t="s">
        <v>2630</v>
      </c>
      <c r="G341" s="835" t="s">
        <v>2920</v>
      </c>
      <c r="H341" s="835" t="s">
        <v>2922</v>
      </c>
      <c r="I341" s="849">
        <v>5.3299999237060547</v>
      </c>
      <c r="J341" s="849">
        <v>100</v>
      </c>
      <c r="K341" s="850">
        <v>533</v>
      </c>
    </row>
    <row r="342" spans="1:11" ht="14.45" customHeight="1" x14ac:dyDescent="0.2">
      <c r="A342" s="831" t="s">
        <v>578</v>
      </c>
      <c r="B342" s="832" t="s">
        <v>579</v>
      </c>
      <c r="C342" s="835" t="s">
        <v>600</v>
      </c>
      <c r="D342" s="863" t="s">
        <v>601</v>
      </c>
      <c r="E342" s="835" t="s">
        <v>2629</v>
      </c>
      <c r="F342" s="863" t="s">
        <v>2630</v>
      </c>
      <c r="G342" s="835" t="s">
        <v>2709</v>
      </c>
      <c r="H342" s="835" t="s">
        <v>2710</v>
      </c>
      <c r="I342" s="849">
        <v>1.0900000333786011</v>
      </c>
      <c r="J342" s="849">
        <v>100</v>
      </c>
      <c r="K342" s="850">
        <v>109</v>
      </c>
    </row>
    <row r="343" spans="1:11" ht="14.45" customHeight="1" x14ac:dyDescent="0.2">
      <c r="A343" s="831" t="s">
        <v>578</v>
      </c>
      <c r="B343" s="832" t="s">
        <v>579</v>
      </c>
      <c r="C343" s="835" t="s">
        <v>600</v>
      </c>
      <c r="D343" s="863" t="s">
        <v>601</v>
      </c>
      <c r="E343" s="835" t="s">
        <v>2629</v>
      </c>
      <c r="F343" s="863" t="s">
        <v>2630</v>
      </c>
      <c r="G343" s="835" t="s">
        <v>2720</v>
      </c>
      <c r="H343" s="835" t="s">
        <v>2721</v>
      </c>
      <c r="I343" s="849">
        <v>1.6699999570846558</v>
      </c>
      <c r="J343" s="849">
        <v>100</v>
      </c>
      <c r="K343" s="850">
        <v>167</v>
      </c>
    </row>
    <row r="344" spans="1:11" ht="14.45" customHeight="1" x14ac:dyDescent="0.2">
      <c r="A344" s="831" t="s">
        <v>578</v>
      </c>
      <c r="B344" s="832" t="s">
        <v>579</v>
      </c>
      <c r="C344" s="835" t="s">
        <v>600</v>
      </c>
      <c r="D344" s="863" t="s">
        <v>601</v>
      </c>
      <c r="E344" s="835" t="s">
        <v>2629</v>
      </c>
      <c r="F344" s="863" t="s">
        <v>2630</v>
      </c>
      <c r="G344" s="835" t="s">
        <v>2725</v>
      </c>
      <c r="H344" s="835" t="s">
        <v>2726</v>
      </c>
      <c r="I344" s="849">
        <v>0.67000001668930054</v>
      </c>
      <c r="J344" s="849">
        <v>100</v>
      </c>
      <c r="K344" s="850">
        <v>67</v>
      </c>
    </row>
    <row r="345" spans="1:11" ht="14.45" customHeight="1" x14ac:dyDescent="0.2">
      <c r="A345" s="831" t="s">
        <v>578</v>
      </c>
      <c r="B345" s="832" t="s">
        <v>579</v>
      </c>
      <c r="C345" s="835" t="s">
        <v>600</v>
      </c>
      <c r="D345" s="863" t="s">
        <v>601</v>
      </c>
      <c r="E345" s="835" t="s">
        <v>2629</v>
      </c>
      <c r="F345" s="863" t="s">
        <v>2630</v>
      </c>
      <c r="G345" s="835" t="s">
        <v>2709</v>
      </c>
      <c r="H345" s="835" t="s">
        <v>2731</v>
      </c>
      <c r="I345" s="849">
        <v>1.0900000333786011</v>
      </c>
      <c r="J345" s="849">
        <v>100</v>
      </c>
      <c r="K345" s="850">
        <v>109</v>
      </c>
    </row>
    <row r="346" spans="1:11" ht="14.45" customHeight="1" x14ac:dyDescent="0.2">
      <c r="A346" s="831" t="s">
        <v>578</v>
      </c>
      <c r="B346" s="832" t="s">
        <v>579</v>
      </c>
      <c r="C346" s="835" t="s">
        <v>600</v>
      </c>
      <c r="D346" s="863" t="s">
        <v>601</v>
      </c>
      <c r="E346" s="835" t="s">
        <v>2629</v>
      </c>
      <c r="F346" s="863" t="s">
        <v>2630</v>
      </c>
      <c r="G346" s="835" t="s">
        <v>2720</v>
      </c>
      <c r="H346" s="835" t="s">
        <v>2733</v>
      </c>
      <c r="I346" s="849">
        <v>1.6799999475479126</v>
      </c>
      <c r="J346" s="849">
        <v>100</v>
      </c>
      <c r="K346" s="850">
        <v>168</v>
      </c>
    </row>
    <row r="347" spans="1:11" ht="14.45" customHeight="1" x14ac:dyDescent="0.2">
      <c r="A347" s="831" t="s">
        <v>578</v>
      </c>
      <c r="B347" s="832" t="s">
        <v>579</v>
      </c>
      <c r="C347" s="835" t="s">
        <v>600</v>
      </c>
      <c r="D347" s="863" t="s">
        <v>601</v>
      </c>
      <c r="E347" s="835" t="s">
        <v>2629</v>
      </c>
      <c r="F347" s="863" t="s">
        <v>2630</v>
      </c>
      <c r="G347" s="835" t="s">
        <v>2747</v>
      </c>
      <c r="H347" s="835" t="s">
        <v>2748</v>
      </c>
      <c r="I347" s="849">
        <v>1.9866666793823242</v>
      </c>
      <c r="J347" s="849">
        <v>45</v>
      </c>
      <c r="K347" s="850">
        <v>89.349997520446777</v>
      </c>
    </row>
    <row r="348" spans="1:11" ht="14.45" customHeight="1" x14ac:dyDescent="0.2">
      <c r="A348" s="831" t="s">
        <v>578</v>
      </c>
      <c r="B348" s="832" t="s">
        <v>579</v>
      </c>
      <c r="C348" s="835" t="s">
        <v>600</v>
      </c>
      <c r="D348" s="863" t="s">
        <v>601</v>
      </c>
      <c r="E348" s="835" t="s">
        <v>2629</v>
      </c>
      <c r="F348" s="863" t="s">
        <v>2630</v>
      </c>
      <c r="G348" s="835" t="s">
        <v>2747</v>
      </c>
      <c r="H348" s="835" t="s">
        <v>2749</v>
      </c>
      <c r="I348" s="849">
        <v>1.9900000095367432</v>
      </c>
      <c r="J348" s="849">
        <v>25</v>
      </c>
      <c r="K348" s="850">
        <v>49.75</v>
      </c>
    </row>
    <row r="349" spans="1:11" ht="14.45" customHeight="1" x14ac:dyDescent="0.2">
      <c r="A349" s="831" t="s">
        <v>578</v>
      </c>
      <c r="B349" s="832" t="s">
        <v>579</v>
      </c>
      <c r="C349" s="835" t="s">
        <v>600</v>
      </c>
      <c r="D349" s="863" t="s">
        <v>601</v>
      </c>
      <c r="E349" s="835" t="s">
        <v>2629</v>
      </c>
      <c r="F349" s="863" t="s">
        <v>2630</v>
      </c>
      <c r="G349" s="835" t="s">
        <v>2755</v>
      </c>
      <c r="H349" s="835" t="s">
        <v>2756</v>
      </c>
      <c r="I349" s="849">
        <v>3.0799999237060547</v>
      </c>
      <c r="J349" s="849">
        <v>50</v>
      </c>
      <c r="K349" s="850">
        <v>154</v>
      </c>
    </row>
    <row r="350" spans="1:11" ht="14.45" customHeight="1" x14ac:dyDescent="0.2">
      <c r="A350" s="831" t="s">
        <v>578</v>
      </c>
      <c r="B350" s="832" t="s">
        <v>579</v>
      </c>
      <c r="C350" s="835" t="s">
        <v>600</v>
      </c>
      <c r="D350" s="863" t="s">
        <v>601</v>
      </c>
      <c r="E350" s="835" t="s">
        <v>2629</v>
      </c>
      <c r="F350" s="863" t="s">
        <v>2630</v>
      </c>
      <c r="G350" s="835" t="s">
        <v>2755</v>
      </c>
      <c r="H350" s="835" t="s">
        <v>2892</v>
      </c>
      <c r="I350" s="849">
        <v>3.0699999332427979</v>
      </c>
      <c r="J350" s="849">
        <v>50</v>
      </c>
      <c r="K350" s="850">
        <v>153.5</v>
      </c>
    </row>
    <row r="351" spans="1:11" ht="14.45" customHeight="1" x14ac:dyDescent="0.2">
      <c r="A351" s="831" t="s">
        <v>578</v>
      </c>
      <c r="B351" s="832" t="s">
        <v>579</v>
      </c>
      <c r="C351" s="835" t="s">
        <v>600</v>
      </c>
      <c r="D351" s="863" t="s">
        <v>601</v>
      </c>
      <c r="E351" s="835" t="s">
        <v>2629</v>
      </c>
      <c r="F351" s="863" t="s">
        <v>2630</v>
      </c>
      <c r="G351" s="835" t="s">
        <v>2763</v>
      </c>
      <c r="H351" s="835" t="s">
        <v>2764</v>
      </c>
      <c r="I351" s="849">
        <v>2.1600000858306885</v>
      </c>
      <c r="J351" s="849">
        <v>25</v>
      </c>
      <c r="K351" s="850">
        <v>54.000001907348633</v>
      </c>
    </row>
    <row r="352" spans="1:11" ht="14.45" customHeight="1" x14ac:dyDescent="0.2">
      <c r="A352" s="831" t="s">
        <v>578</v>
      </c>
      <c r="B352" s="832" t="s">
        <v>579</v>
      </c>
      <c r="C352" s="835" t="s">
        <v>600</v>
      </c>
      <c r="D352" s="863" t="s">
        <v>601</v>
      </c>
      <c r="E352" s="835" t="s">
        <v>2629</v>
      </c>
      <c r="F352" s="863" t="s">
        <v>2630</v>
      </c>
      <c r="G352" s="835" t="s">
        <v>2763</v>
      </c>
      <c r="H352" s="835" t="s">
        <v>2765</v>
      </c>
      <c r="I352" s="849">
        <v>2.1650000810623169</v>
      </c>
      <c r="J352" s="849">
        <v>25</v>
      </c>
      <c r="K352" s="850">
        <v>54.149999618530273</v>
      </c>
    </row>
    <row r="353" spans="1:11" ht="14.45" customHeight="1" x14ac:dyDescent="0.2">
      <c r="A353" s="831" t="s">
        <v>578</v>
      </c>
      <c r="B353" s="832" t="s">
        <v>579</v>
      </c>
      <c r="C353" s="835" t="s">
        <v>600</v>
      </c>
      <c r="D353" s="863" t="s">
        <v>601</v>
      </c>
      <c r="E353" s="835" t="s">
        <v>2629</v>
      </c>
      <c r="F353" s="863" t="s">
        <v>2630</v>
      </c>
      <c r="G353" s="835" t="s">
        <v>2770</v>
      </c>
      <c r="H353" s="835" t="s">
        <v>2773</v>
      </c>
      <c r="I353" s="849">
        <v>2.5199999809265137</v>
      </c>
      <c r="J353" s="849">
        <v>50</v>
      </c>
      <c r="K353" s="850">
        <v>126</v>
      </c>
    </row>
    <row r="354" spans="1:11" ht="14.45" customHeight="1" x14ac:dyDescent="0.2">
      <c r="A354" s="831" t="s">
        <v>578</v>
      </c>
      <c r="B354" s="832" t="s">
        <v>579</v>
      </c>
      <c r="C354" s="835" t="s">
        <v>600</v>
      </c>
      <c r="D354" s="863" t="s">
        <v>601</v>
      </c>
      <c r="E354" s="835" t="s">
        <v>2629</v>
      </c>
      <c r="F354" s="863" t="s">
        <v>2630</v>
      </c>
      <c r="G354" s="835" t="s">
        <v>2923</v>
      </c>
      <c r="H354" s="835" t="s">
        <v>2924</v>
      </c>
      <c r="I354" s="849">
        <v>2.5299999713897705</v>
      </c>
      <c r="J354" s="849">
        <v>2</v>
      </c>
      <c r="K354" s="850">
        <v>5.059999942779541</v>
      </c>
    </row>
    <row r="355" spans="1:11" ht="14.45" customHeight="1" x14ac:dyDescent="0.2">
      <c r="A355" s="831" t="s">
        <v>578</v>
      </c>
      <c r="B355" s="832" t="s">
        <v>579</v>
      </c>
      <c r="C355" s="835" t="s">
        <v>600</v>
      </c>
      <c r="D355" s="863" t="s">
        <v>601</v>
      </c>
      <c r="E355" s="835" t="s">
        <v>2783</v>
      </c>
      <c r="F355" s="863" t="s">
        <v>2784</v>
      </c>
      <c r="G355" s="835" t="s">
        <v>2787</v>
      </c>
      <c r="H355" s="835" t="s">
        <v>2788</v>
      </c>
      <c r="I355" s="849">
        <v>0.30000001192092896</v>
      </c>
      <c r="J355" s="849">
        <v>100</v>
      </c>
      <c r="K355" s="850">
        <v>30</v>
      </c>
    </row>
    <row r="356" spans="1:11" ht="14.45" customHeight="1" x14ac:dyDescent="0.2">
      <c r="A356" s="831" t="s">
        <v>578</v>
      </c>
      <c r="B356" s="832" t="s">
        <v>579</v>
      </c>
      <c r="C356" s="835" t="s">
        <v>600</v>
      </c>
      <c r="D356" s="863" t="s">
        <v>601</v>
      </c>
      <c r="E356" s="835" t="s">
        <v>2783</v>
      </c>
      <c r="F356" s="863" t="s">
        <v>2784</v>
      </c>
      <c r="G356" s="835" t="s">
        <v>2793</v>
      </c>
      <c r="H356" s="835" t="s">
        <v>2794</v>
      </c>
      <c r="I356" s="849">
        <v>0.55000001192092896</v>
      </c>
      <c r="J356" s="849">
        <v>200</v>
      </c>
      <c r="K356" s="850">
        <v>110</v>
      </c>
    </row>
    <row r="357" spans="1:11" ht="14.45" customHeight="1" x14ac:dyDescent="0.2">
      <c r="A357" s="831" t="s">
        <v>578</v>
      </c>
      <c r="B357" s="832" t="s">
        <v>579</v>
      </c>
      <c r="C357" s="835" t="s">
        <v>600</v>
      </c>
      <c r="D357" s="863" t="s">
        <v>601</v>
      </c>
      <c r="E357" s="835" t="s">
        <v>2783</v>
      </c>
      <c r="F357" s="863" t="s">
        <v>2784</v>
      </c>
      <c r="G357" s="835" t="s">
        <v>2799</v>
      </c>
      <c r="H357" s="835" t="s">
        <v>2800</v>
      </c>
      <c r="I357" s="849">
        <v>1.809999942779541</v>
      </c>
      <c r="J357" s="849">
        <v>100</v>
      </c>
      <c r="K357" s="850">
        <v>181</v>
      </c>
    </row>
    <row r="358" spans="1:11" ht="14.45" customHeight="1" x14ac:dyDescent="0.2">
      <c r="A358" s="831" t="s">
        <v>578</v>
      </c>
      <c r="B358" s="832" t="s">
        <v>579</v>
      </c>
      <c r="C358" s="835" t="s">
        <v>600</v>
      </c>
      <c r="D358" s="863" t="s">
        <v>601</v>
      </c>
      <c r="E358" s="835" t="s">
        <v>2783</v>
      </c>
      <c r="F358" s="863" t="s">
        <v>2784</v>
      </c>
      <c r="G358" s="835" t="s">
        <v>2799</v>
      </c>
      <c r="H358" s="835" t="s">
        <v>2801</v>
      </c>
      <c r="I358" s="849">
        <v>1.809999942779541</v>
      </c>
      <c r="J358" s="849">
        <v>100</v>
      </c>
      <c r="K358" s="850">
        <v>181</v>
      </c>
    </row>
    <row r="359" spans="1:11" ht="14.45" customHeight="1" x14ac:dyDescent="0.2">
      <c r="A359" s="831" t="s">
        <v>578</v>
      </c>
      <c r="B359" s="832" t="s">
        <v>579</v>
      </c>
      <c r="C359" s="835" t="s">
        <v>600</v>
      </c>
      <c r="D359" s="863" t="s">
        <v>601</v>
      </c>
      <c r="E359" s="835" t="s">
        <v>2804</v>
      </c>
      <c r="F359" s="863" t="s">
        <v>2805</v>
      </c>
      <c r="G359" s="835" t="s">
        <v>2925</v>
      </c>
      <c r="H359" s="835" t="s">
        <v>2926</v>
      </c>
      <c r="I359" s="849">
        <v>19.600000381469727</v>
      </c>
      <c r="J359" s="849">
        <v>50</v>
      </c>
      <c r="K359" s="850">
        <v>980</v>
      </c>
    </row>
    <row r="360" spans="1:11" ht="14.45" customHeight="1" x14ac:dyDescent="0.2">
      <c r="A360" s="831" t="s">
        <v>578</v>
      </c>
      <c r="B360" s="832" t="s">
        <v>579</v>
      </c>
      <c r="C360" s="835" t="s">
        <v>600</v>
      </c>
      <c r="D360" s="863" t="s">
        <v>601</v>
      </c>
      <c r="E360" s="835" t="s">
        <v>2804</v>
      </c>
      <c r="F360" s="863" t="s">
        <v>2805</v>
      </c>
      <c r="G360" s="835" t="s">
        <v>2815</v>
      </c>
      <c r="H360" s="835" t="s">
        <v>2816</v>
      </c>
      <c r="I360" s="849">
        <v>0.62999999523162842</v>
      </c>
      <c r="J360" s="849">
        <v>200</v>
      </c>
      <c r="K360" s="850">
        <v>126</v>
      </c>
    </row>
    <row r="361" spans="1:11" ht="14.45" customHeight="1" x14ac:dyDescent="0.2">
      <c r="A361" s="831" t="s">
        <v>578</v>
      </c>
      <c r="B361" s="832" t="s">
        <v>579</v>
      </c>
      <c r="C361" s="835" t="s">
        <v>600</v>
      </c>
      <c r="D361" s="863" t="s">
        <v>601</v>
      </c>
      <c r="E361" s="835" t="s">
        <v>2804</v>
      </c>
      <c r="F361" s="863" t="s">
        <v>2805</v>
      </c>
      <c r="G361" s="835" t="s">
        <v>2817</v>
      </c>
      <c r="H361" s="835" t="s">
        <v>2818</v>
      </c>
      <c r="I361" s="849">
        <v>0.62999999523162842</v>
      </c>
      <c r="J361" s="849">
        <v>1200</v>
      </c>
      <c r="K361" s="850">
        <v>756</v>
      </c>
    </row>
    <row r="362" spans="1:11" ht="14.45" customHeight="1" x14ac:dyDescent="0.2">
      <c r="A362" s="831" t="s">
        <v>578</v>
      </c>
      <c r="B362" s="832" t="s">
        <v>579</v>
      </c>
      <c r="C362" s="835" t="s">
        <v>600</v>
      </c>
      <c r="D362" s="863" t="s">
        <v>601</v>
      </c>
      <c r="E362" s="835" t="s">
        <v>2804</v>
      </c>
      <c r="F362" s="863" t="s">
        <v>2805</v>
      </c>
      <c r="G362" s="835" t="s">
        <v>2817</v>
      </c>
      <c r="H362" s="835" t="s">
        <v>2820</v>
      </c>
      <c r="I362" s="849">
        <v>0.62333333492279053</v>
      </c>
      <c r="J362" s="849">
        <v>1600</v>
      </c>
      <c r="K362" s="850">
        <v>998</v>
      </c>
    </row>
    <row r="363" spans="1:11" ht="14.45" customHeight="1" x14ac:dyDescent="0.2">
      <c r="A363" s="831" t="s">
        <v>578</v>
      </c>
      <c r="B363" s="832" t="s">
        <v>579</v>
      </c>
      <c r="C363" s="835" t="s">
        <v>603</v>
      </c>
      <c r="D363" s="863" t="s">
        <v>604</v>
      </c>
      <c r="E363" s="835" t="s">
        <v>2927</v>
      </c>
      <c r="F363" s="863" t="s">
        <v>2928</v>
      </c>
      <c r="G363" s="835" t="s">
        <v>2929</v>
      </c>
      <c r="H363" s="835" t="s">
        <v>2930</v>
      </c>
      <c r="I363" s="849">
        <v>147.17999267578125</v>
      </c>
      <c r="J363" s="849">
        <v>20</v>
      </c>
      <c r="K363" s="850">
        <v>2943.60009765625</v>
      </c>
    </row>
    <row r="364" spans="1:11" ht="14.45" customHeight="1" x14ac:dyDescent="0.2">
      <c r="A364" s="831" t="s">
        <v>578</v>
      </c>
      <c r="B364" s="832" t="s">
        <v>579</v>
      </c>
      <c r="C364" s="835" t="s">
        <v>603</v>
      </c>
      <c r="D364" s="863" t="s">
        <v>604</v>
      </c>
      <c r="E364" s="835" t="s">
        <v>2927</v>
      </c>
      <c r="F364" s="863" t="s">
        <v>2928</v>
      </c>
      <c r="G364" s="835" t="s">
        <v>2931</v>
      </c>
      <c r="H364" s="835" t="s">
        <v>2932</v>
      </c>
      <c r="I364" s="849">
        <v>147.17999267578125</v>
      </c>
      <c r="J364" s="849">
        <v>20</v>
      </c>
      <c r="K364" s="850">
        <v>2943.6300048828125</v>
      </c>
    </row>
    <row r="365" spans="1:11" ht="14.45" customHeight="1" x14ac:dyDescent="0.2">
      <c r="A365" s="831" t="s">
        <v>578</v>
      </c>
      <c r="B365" s="832" t="s">
        <v>579</v>
      </c>
      <c r="C365" s="835" t="s">
        <v>603</v>
      </c>
      <c r="D365" s="863" t="s">
        <v>604</v>
      </c>
      <c r="E365" s="835" t="s">
        <v>2933</v>
      </c>
      <c r="F365" s="863" t="s">
        <v>2934</v>
      </c>
      <c r="G365" s="835" t="s">
        <v>2935</v>
      </c>
      <c r="H365" s="835" t="s">
        <v>2936</v>
      </c>
      <c r="I365" s="849">
        <v>156.39999389648438</v>
      </c>
      <c r="J365" s="849">
        <v>1</v>
      </c>
      <c r="K365" s="850">
        <v>156.39999389648438</v>
      </c>
    </row>
    <row r="366" spans="1:11" ht="14.45" customHeight="1" x14ac:dyDescent="0.2">
      <c r="A366" s="831" t="s">
        <v>578</v>
      </c>
      <c r="B366" s="832" t="s">
        <v>579</v>
      </c>
      <c r="C366" s="835" t="s">
        <v>603</v>
      </c>
      <c r="D366" s="863" t="s">
        <v>604</v>
      </c>
      <c r="E366" s="835" t="s">
        <v>2559</v>
      </c>
      <c r="F366" s="863" t="s">
        <v>2560</v>
      </c>
      <c r="G366" s="835" t="s">
        <v>2937</v>
      </c>
      <c r="H366" s="835" t="s">
        <v>2938</v>
      </c>
      <c r="I366" s="849">
        <v>713.55999755859375</v>
      </c>
      <c r="J366" s="849">
        <v>3</v>
      </c>
      <c r="K366" s="850">
        <v>2140.679931640625</v>
      </c>
    </row>
    <row r="367" spans="1:11" ht="14.45" customHeight="1" x14ac:dyDescent="0.2">
      <c r="A367" s="831" t="s">
        <v>578</v>
      </c>
      <c r="B367" s="832" t="s">
        <v>579</v>
      </c>
      <c r="C367" s="835" t="s">
        <v>603</v>
      </c>
      <c r="D367" s="863" t="s">
        <v>604</v>
      </c>
      <c r="E367" s="835" t="s">
        <v>2559</v>
      </c>
      <c r="F367" s="863" t="s">
        <v>2560</v>
      </c>
      <c r="G367" s="835" t="s">
        <v>2939</v>
      </c>
      <c r="H367" s="835" t="s">
        <v>2940</v>
      </c>
      <c r="I367" s="849">
        <v>749.27001953125</v>
      </c>
      <c r="J367" s="849">
        <v>1</v>
      </c>
      <c r="K367" s="850">
        <v>749.27001953125</v>
      </c>
    </row>
    <row r="368" spans="1:11" ht="14.45" customHeight="1" x14ac:dyDescent="0.2">
      <c r="A368" s="831" t="s">
        <v>578</v>
      </c>
      <c r="B368" s="832" t="s">
        <v>579</v>
      </c>
      <c r="C368" s="835" t="s">
        <v>603</v>
      </c>
      <c r="D368" s="863" t="s">
        <v>604</v>
      </c>
      <c r="E368" s="835" t="s">
        <v>2559</v>
      </c>
      <c r="F368" s="863" t="s">
        <v>2560</v>
      </c>
      <c r="G368" s="835" t="s">
        <v>2561</v>
      </c>
      <c r="H368" s="835" t="s">
        <v>2562</v>
      </c>
      <c r="I368" s="849">
        <v>6.2466665903727217</v>
      </c>
      <c r="J368" s="849">
        <v>1500</v>
      </c>
      <c r="K368" s="850">
        <v>9367.699951171875</v>
      </c>
    </row>
    <row r="369" spans="1:11" ht="14.45" customHeight="1" x14ac:dyDescent="0.2">
      <c r="A369" s="831" t="s">
        <v>578</v>
      </c>
      <c r="B369" s="832" t="s">
        <v>579</v>
      </c>
      <c r="C369" s="835" t="s">
        <v>603</v>
      </c>
      <c r="D369" s="863" t="s">
        <v>604</v>
      </c>
      <c r="E369" s="835" t="s">
        <v>2559</v>
      </c>
      <c r="F369" s="863" t="s">
        <v>2560</v>
      </c>
      <c r="G369" s="835" t="s">
        <v>2561</v>
      </c>
      <c r="H369" s="835" t="s">
        <v>2563</v>
      </c>
      <c r="I369" s="849">
        <v>6.2466665903727217</v>
      </c>
      <c r="J369" s="849">
        <v>900</v>
      </c>
      <c r="K369" s="850">
        <v>5622</v>
      </c>
    </row>
    <row r="370" spans="1:11" ht="14.45" customHeight="1" x14ac:dyDescent="0.2">
      <c r="A370" s="831" t="s">
        <v>578</v>
      </c>
      <c r="B370" s="832" t="s">
        <v>579</v>
      </c>
      <c r="C370" s="835" t="s">
        <v>603</v>
      </c>
      <c r="D370" s="863" t="s">
        <v>604</v>
      </c>
      <c r="E370" s="835" t="s">
        <v>2559</v>
      </c>
      <c r="F370" s="863" t="s">
        <v>2560</v>
      </c>
      <c r="G370" s="835" t="s">
        <v>2564</v>
      </c>
      <c r="H370" s="835" t="s">
        <v>2565</v>
      </c>
      <c r="I370" s="849">
        <v>1.2949999570846558</v>
      </c>
      <c r="J370" s="849">
        <v>2000</v>
      </c>
      <c r="K370" s="850">
        <v>2590</v>
      </c>
    </row>
    <row r="371" spans="1:11" ht="14.45" customHeight="1" x14ac:dyDescent="0.2">
      <c r="A371" s="831" t="s">
        <v>578</v>
      </c>
      <c r="B371" s="832" t="s">
        <v>579</v>
      </c>
      <c r="C371" s="835" t="s">
        <v>603</v>
      </c>
      <c r="D371" s="863" t="s">
        <v>604</v>
      </c>
      <c r="E371" s="835" t="s">
        <v>2559</v>
      </c>
      <c r="F371" s="863" t="s">
        <v>2560</v>
      </c>
      <c r="G371" s="835" t="s">
        <v>2564</v>
      </c>
      <c r="H371" s="835" t="s">
        <v>2566</v>
      </c>
      <c r="I371" s="849">
        <v>1.2933332920074463</v>
      </c>
      <c r="J371" s="849">
        <v>7500</v>
      </c>
      <c r="K371" s="850">
        <v>9700</v>
      </c>
    </row>
    <row r="372" spans="1:11" ht="14.45" customHeight="1" x14ac:dyDescent="0.2">
      <c r="A372" s="831" t="s">
        <v>578</v>
      </c>
      <c r="B372" s="832" t="s">
        <v>579</v>
      </c>
      <c r="C372" s="835" t="s">
        <v>603</v>
      </c>
      <c r="D372" s="863" t="s">
        <v>604</v>
      </c>
      <c r="E372" s="835" t="s">
        <v>2559</v>
      </c>
      <c r="F372" s="863" t="s">
        <v>2560</v>
      </c>
      <c r="G372" s="835" t="s">
        <v>2567</v>
      </c>
      <c r="H372" s="835" t="s">
        <v>2568</v>
      </c>
      <c r="I372" s="849">
        <v>0.43999999761581421</v>
      </c>
      <c r="J372" s="849">
        <v>27800</v>
      </c>
      <c r="K372" s="850">
        <v>12231.319946289063</v>
      </c>
    </row>
    <row r="373" spans="1:11" ht="14.45" customHeight="1" x14ac:dyDescent="0.2">
      <c r="A373" s="831" t="s">
        <v>578</v>
      </c>
      <c r="B373" s="832" t="s">
        <v>579</v>
      </c>
      <c r="C373" s="835" t="s">
        <v>603</v>
      </c>
      <c r="D373" s="863" t="s">
        <v>604</v>
      </c>
      <c r="E373" s="835" t="s">
        <v>2559</v>
      </c>
      <c r="F373" s="863" t="s">
        <v>2560</v>
      </c>
      <c r="G373" s="835" t="s">
        <v>2567</v>
      </c>
      <c r="H373" s="835" t="s">
        <v>2569</v>
      </c>
      <c r="I373" s="849">
        <v>0.43999999761581421</v>
      </c>
      <c r="J373" s="849">
        <v>27400</v>
      </c>
      <c r="K373" s="850">
        <v>12055.249908447266</v>
      </c>
    </row>
    <row r="374" spans="1:11" ht="14.45" customHeight="1" x14ac:dyDescent="0.2">
      <c r="A374" s="831" t="s">
        <v>578</v>
      </c>
      <c r="B374" s="832" t="s">
        <v>579</v>
      </c>
      <c r="C374" s="835" t="s">
        <v>603</v>
      </c>
      <c r="D374" s="863" t="s">
        <v>604</v>
      </c>
      <c r="E374" s="835" t="s">
        <v>2559</v>
      </c>
      <c r="F374" s="863" t="s">
        <v>2560</v>
      </c>
      <c r="G374" s="835" t="s">
        <v>2829</v>
      </c>
      <c r="H374" s="835" t="s">
        <v>2941</v>
      </c>
      <c r="I374" s="849">
        <v>157.31500244140625</v>
      </c>
      <c r="J374" s="849">
        <v>28</v>
      </c>
      <c r="K374" s="850">
        <v>4404.8299560546875</v>
      </c>
    </row>
    <row r="375" spans="1:11" ht="14.45" customHeight="1" x14ac:dyDescent="0.2">
      <c r="A375" s="831" t="s">
        <v>578</v>
      </c>
      <c r="B375" s="832" t="s">
        <v>579</v>
      </c>
      <c r="C375" s="835" t="s">
        <v>603</v>
      </c>
      <c r="D375" s="863" t="s">
        <v>604</v>
      </c>
      <c r="E375" s="835" t="s">
        <v>2559</v>
      </c>
      <c r="F375" s="863" t="s">
        <v>2560</v>
      </c>
      <c r="G375" s="835" t="s">
        <v>2833</v>
      </c>
      <c r="H375" s="835" t="s">
        <v>2834</v>
      </c>
      <c r="I375" s="849">
        <v>355.35000610351563</v>
      </c>
      <c r="J375" s="849">
        <v>12</v>
      </c>
      <c r="K375" s="850">
        <v>4264.2000732421875</v>
      </c>
    </row>
    <row r="376" spans="1:11" ht="14.45" customHeight="1" x14ac:dyDescent="0.2">
      <c r="A376" s="831" t="s">
        <v>578</v>
      </c>
      <c r="B376" s="832" t="s">
        <v>579</v>
      </c>
      <c r="C376" s="835" t="s">
        <v>603</v>
      </c>
      <c r="D376" s="863" t="s">
        <v>604</v>
      </c>
      <c r="E376" s="835" t="s">
        <v>2559</v>
      </c>
      <c r="F376" s="863" t="s">
        <v>2560</v>
      </c>
      <c r="G376" s="835" t="s">
        <v>2573</v>
      </c>
      <c r="H376" s="835" t="s">
        <v>2911</v>
      </c>
      <c r="I376" s="849">
        <v>22.14599952697754</v>
      </c>
      <c r="J376" s="849">
        <v>210</v>
      </c>
      <c r="K376" s="850">
        <v>4650.7000122070313</v>
      </c>
    </row>
    <row r="377" spans="1:11" ht="14.45" customHeight="1" x14ac:dyDescent="0.2">
      <c r="A377" s="831" t="s">
        <v>578</v>
      </c>
      <c r="B377" s="832" t="s">
        <v>579</v>
      </c>
      <c r="C377" s="835" t="s">
        <v>603</v>
      </c>
      <c r="D377" s="863" t="s">
        <v>604</v>
      </c>
      <c r="E377" s="835" t="s">
        <v>2559</v>
      </c>
      <c r="F377" s="863" t="s">
        <v>2560</v>
      </c>
      <c r="G377" s="835" t="s">
        <v>2575</v>
      </c>
      <c r="H377" s="835" t="s">
        <v>2942</v>
      </c>
      <c r="I377" s="849">
        <v>13.039999961853027</v>
      </c>
      <c r="J377" s="849">
        <v>200</v>
      </c>
      <c r="K377" s="850">
        <v>2608.199951171875</v>
      </c>
    </row>
    <row r="378" spans="1:11" ht="14.45" customHeight="1" x14ac:dyDescent="0.2">
      <c r="A378" s="831" t="s">
        <v>578</v>
      </c>
      <c r="B378" s="832" t="s">
        <v>579</v>
      </c>
      <c r="C378" s="835" t="s">
        <v>603</v>
      </c>
      <c r="D378" s="863" t="s">
        <v>604</v>
      </c>
      <c r="E378" s="835" t="s">
        <v>2559</v>
      </c>
      <c r="F378" s="863" t="s">
        <v>2560</v>
      </c>
      <c r="G378" s="835" t="s">
        <v>2839</v>
      </c>
      <c r="H378" s="835" t="s">
        <v>2840</v>
      </c>
      <c r="I378" s="849">
        <v>573.8499755859375</v>
      </c>
      <c r="J378" s="849">
        <v>2</v>
      </c>
      <c r="K378" s="850">
        <v>1147.699951171875</v>
      </c>
    </row>
    <row r="379" spans="1:11" ht="14.45" customHeight="1" x14ac:dyDescent="0.2">
      <c r="A379" s="831" t="s">
        <v>578</v>
      </c>
      <c r="B379" s="832" t="s">
        <v>579</v>
      </c>
      <c r="C379" s="835" t="s">
        <v>603</v>
      </c>
      <c r="D379" s="863" t="s">
        <v>604</v>
      </c>
      <c r="E379" s="835" t="s">
        <v>2559</v>
      </c>
      <c r="F379" s="863" t="s">
        <v>2560</v>
      </c>
      <c r="G379" s="835" t="s">
        <v>2943</v>
      </c>
      <c r="H379" s="835" t="s">
        <v>2944</v>
      </c>
      <c r="I379" s="849">
        <v>129.25999450683594</v>
      </c>
      <c r="J379" s="849">
        <v>10</v>
      </c>
      <c r="K379" s="850">
        <v>1292.5999755859375</v>
      </c>
    </row>
    <row r="380" spans="1:11" ht="14.45" customHeight="1" x14ac:dyDescent="0.2">
      <c r="A380" s="831" t="s">
        <v>578</v>
      </c>
      <c r="B380" s="832" t="s">
        <v>579</v>
      </c>
      <c r="C380" s="835" t="s">
        <v>603</v>
      </c>
      <c r="D380" s="863" t="s">
        <v>604</v>
      </c>
      <c r="E380" s="835" t="s">
        <v>2559</v>
      </c>
      <c r="F380" s="863" t="s">
        <v>2560</v>
      </c>
      <c r="G380" s="835" t="s">
        <v>2945</v>
      </c>
      <c r="H380" s="835" t="s">
        <v>2946</v>
      </c>
      <c r="I380" s="849">
        <v>283.010009765625</v>
      </c>
      <c r="J380" s="849">
        <v>10</v>
      </c>
      <c r="K380" s="850">
        <v>2830.1298828125</v>
      </c>
    </row>
    <row r="381" spans="1:11" ht="14.45" customHeight="1" x14ac:dyDescent="0.2">
      <c r="A381" s="831" t="s">
        <v>578</v>
      </c>
      <c r="B381" s="832" t="s">
        <v>579</v>
      </c>
      <c r="C381" s="835" t="s">
        <v>603</v>
      </c>
      <c r="D381" s="863" t="s">
        <v>604</v>
      </c>
      <c r="E381" s="835" t="s">
        <v>2559</v>
      </c>
      <c r="F381" s="863" t="s">
        <v>2560</v>
      </c>
      <c r="G381" s="835" t="s">
        <v>2947</v>
      </c>
      <c r="H381" s="835" t="s">
        <v>2948</v>
      </c>
      <c r="I381" s="849">
        <v>182.04000244140624</v>
      </c>
      <c r="J381" s="849">
        <v>100</v>
      </c>
      <c r="K381" s="850">
        <v>22755.089648436755</v>
      </c>
    </row>
    <row r="382" spans="1:11" ht="14.45" customHeight="1" x14ac:dyDescent="0.2">
      <c r="A382" s="831" t="s">
        <v>578</v>
      </c>
      <c r="B382" s="832" t="s">
        <v>579</v>
      </c>
      <c r="C382" s="835" t="s">
        <v>603</v>
      </c>
      <c r="D382" s="863" t="s">
        <v>604</v>
      </c>
      <c r="E382" s="835" t="s">
        <v>2559</v>
      </c>
      <c r="F382" s="863" t="s">
        <v>2560</v>
      </c>
      <c r="G382" s="835" t="s">
        <v>2833</v>
      </c>
      <c r="H382" s="835" t="s">
        <v>2841</v>
      </c>
      <c r="I382" s="849">
        <v>355.35000610351563</v>
      </c>
      <c r="J382" s="849">
        <v>2</v>
      </c>
      <c r="K382" s="850">
        <v>710.70001220703125</v>
      </c>
    </row>
    <row r="383" spans="1:11" ht="14.45" customHeight="1" x14ac:dyDescent="0.2">
      <c r="A383" s="831" t="s">
        <v>578</v>
      </c>
      <c r="B383" s="832" t="s">
        <v>579</v>
      </c>
      <c r="C383" s="835" t="s">
        <v>603</v>
      </c>
      <c r="D383" s="863" t="s">
        <v>604</v>
      </c>
      <c r="E383" s="835" t="s">
        <v>2559</v>
      </c>
      <c r="F383" s="863" t="s">
        <v>2560</v>
      </c>
      <c r="G383" s="835" t="s">
        <v>2949</v>
      </c>
      <c r="H383" s="835" t="s">
        <v>2950</v>
      </c>
      <c r="I383" s="849">
        <v>98.379997253417969</v>
      </c>
      <c r="J383" s="849">
        <v>10</v>
      </c>
      <c r="K383" s="850">
        <v>983.79998779296875</v>
      </c>
    </row>
    <row r="384" spans="1:11" ht="14.45" customHeight="1" x14ac:dyDescent="0.2">
      <c r="A384" s="831" t="s">
        <v>578</v>
      </c>
      <c r="B384" s="832" t="s">
        <v>579</v>
      </c>
      <c r="C384" s="835" t="s">
        <v>603</v>
      </c>
      <c r="D384" s="863" t="s">
        <v>604</v>
      </c>
      <c r="E384" s="835" t="s">
        <v>2559</v>
      </c>
      <c r="F384" s="863" t="s">
        <v>2560</v>
      </c>
      <c r="G384" s="835" t="s">
        <v>2573</v>
      </c>
      <c r="H384" s="835" t="s">
        <v>2574</v>
      </c>
      <c r="I384" s="849">
        <v>22.149999618530273</v>
      </c>
      <c r="J384" s="849">
        <v>300</v>
      </c>
      <c r="K384" s="850">
        <v>6645</v>
      </c>
    </row>
    <row r="385" spans="1:11" ht="14.45" customHeight="1" x14ac:dyDescent="0.2">
      <c r="A385" s="831" t="s">
        <v>578</v>
      </c>
      <c r="B385" s="832" t="s">
        <v>579</v>
      </c>
      <c r="C385" s="835" t="s">
        <v>603</v>
      </c>
      <c r="D385" s="863" t="s">
        <v>604</v>
      </c>
      <c r="E385" s="835" t="s">
        <v>2559</v>
      </c>
      <c r="F385" s="863" t="s">
        <v>2560</v>
      </c>
      <c r="G385" s="835" t="s">
        <v>2575</v>
      </c>
      <c r="H385" s="835" t="s">
        <v>2576</v>
      </c>
      <c r="I385" s="849">
        <v>13.039999961853027</v>
      </c>
      <c r="J385" s="849">
        <v>150</v>
      </c>
      <c r="K385" s="850">
        <v>1956.1499633789063</v>
      </c>
    </row>
    <row r="386" spans="1:11" ht="14.45" customHeight="1" x14ac:dyDescent="0.2">
      <c r="A386" s="831" t="s">
        <v>578</v>
      </c>
      <c r="B386" s="832" t="s">
        <v>579</v>
      </c>
      <c r="C386" s="835" t="s">
        <v>603</v>
      </c>
      <c r="D386" s="863" t="s">
        <v>604</v>
      </c>
      <c r="E386" s="835" t="s">
        <v>2559</v>
      </c>
      <c r="F386" s="863" t="s">
        <v>2560</v>
      </c>
      <c r="G386" s="835" t="s">
        <v>2951</v>
      </c>
      <c r="H386" s="835" t="s">
        <v>2952</v>
      </c>
      <c r="I386" s="849">
        <v>293.25</v>
      </c>
      <c r="J386" s="849">
        <v>30</v>
      </c>
      <c r="K386" s="850">
        <v>8797.5</v>
      </c>
    </row>
    <row r="387" spans="1:11" ht="14.45" customHeight="1" x14ac:dyDescent="0.2">
      <c r="A387" s="831" t="s">
        <v>578</v>
      </c>
      <c r="B387" s="832" t="s">
        <v>579</v>
      </c>
      <c r="C387" s="835" t="s">
        <v>603</v>
      </c>
      <c r="D387" s="863" t="s">
        <v>604</v>
      </c>
      <c r="E387" s="835" t="s">
        <v>2559</v>
      </c>
      <c r="F387" s="863" t="s">
        <v>2560</v>
      </c>
      <c r="G387" s="835" t="s">
        <v>2943</v>
      </c>
      <c r="H387" s="835" t="s">
        <v>2953</v>
      </c>
      <c r="I387" s="849">
        <v>129.25999450683594</v>
      </c>
      <c r="J387" s="849">
        <v>15</v>
      </c>
      <c r="K387" s="850">
        <v>1938.9000244140625</v>
      </c>
    </row>
    <row r="388" spans="1:11" ht="14.45" customHeight="1" x14ac:dyDescent="0.2">
      <c r="A388" s="831" t="s">
        <v>578</v>
      </c>
      <c r="B388" s="832" t="s">
        <v>579</v>
      </c>
      <c r="C388" s="835" t="s">
        <v>603</v>
      </c>
      <c r="D388" s="863" t="s">
        <v>604</v>
      </c>
      <c r="E388" s="835" t="s">
        <v>2559</v>
      </c>
      <c r="F388" s="863" t="s">
        <v>2560</v>
      </c>
      <c r="G388" s="835" t="s">
        <v>2945</v>
      </c>
      <c r="H388" s="835" t="s">
        <v>2954</v>
      </c>
      <c r="I388" s="849">
        <v>283.01333618164063</v>
      </c>
      <c r="J388" s="849">
        <v>30</v>
      </c>
      <c r="K388" s="850">
        <v>8490.35009765625</v>
      </c>
    </row>
    <row r="389" spans="1:11" ht="14.45" customHeight="1" x14ac:dyDescent="0.2">
      <c r="A389" s="831" t="s">
        <v>578</v>
      </c>
      <c r="B389" s="832" t="s">
        <v>579</v>
      </c>
      <c r="C389" s="835" t="s">
        <v>603</v>
      </c>
      <c r="D389" s="863" t="s">
        <v>604</v>
      </c>
      <c r="E389" s="835" t="s">
        <v>2559</v>
      </c>
      <c r="F389" s="863" t="s">
        <v>2560</v>
      </c>
      <c r="G389" s="835" t="s">
        <v>2955</v>
      </c>
      <c r="H389" s="835" t="s">
        <v>2956</v>
      </c>
      <c r="I389" s="849">
        <v>380.8800048828125</v>
      </c>
      <c r="J389" s="849">
        <v>30</v>
      </c>
      <c r="K389" s="850">
        <v>11426.400146484375</v>
      </c>
    </row>
    <row r="390" spans="1:11" ht="14.45" customHeight="1" x14ac:dyDescent="0.2">
      <c r="A390" s="831" t="s">
        <v>578</v>
      </c>
      <c r="B390" s="832" t="s">
        <v>579</v>
      </c>
      <c r="C390" s="835" t="s">
        <v>603</v>
      </c>
      <c r="D390" s="863" t="s">
        <v>604</v>
      </c>
      <c r="E390" s="835" t="s">
        <v>2559</v>
      </c>
      <c r="F390" s="863" t="s">
        <v>2560</v>
      </c>
      <c r="G390" s="835" t="s">
        <v>2957</v>
      </c>
      <c r="H390" s="835" t="s">
        <v>2958</v>
      </c>
      <c r="I390" s="849">
        <v>153</v>
      </c>
      <c r="J390" s="849">
        <v>40</v>
      </c>
      <c r="K390" s="850">
        <v>6119.83984375</v>
      </c>
    </row>
    <row r="391" spans="1:11" ht="14.45" customHeight="1" x14ac:dyDescent="0.2">
      <c r="A391" s="831" t="s">
        <v>578</v>
      </c>
      <c r="B391" s="832" t="s">
        <v>579</v>
      </c>
      <c r="C391" s="835" t="s">
        <v>603</v>
      </c>
      <c r="D391" s="863" t="s">
        <v>604</v>
      </c>
      <c r="E391" s="835" t="s">
        <v>2559</v>
      </c>
      <c r="F391" s="863" t="s">
        <v>2560</v>
      </c>
      <c r="G391" s="835" t="s">
        <v>2839</v>
      </c>
      <c r="H391" s="835" t="s">
        <v>2843</v>
      </c>
      <c r="I391" s="849">
        <v>573.8499755859375</v>
      </c>
      <c r="J391" s="849">
        <v>12</v>
      </c>
      <c r="K391" s="850">
        <v>6886.199951171875</v>
      </c>
    </row>
    <row r="392" spans="1:11" ht="14.45" customHeight="1" x14ac:dyDescent="0.2">
      <c r="A392" s="831" t="s">
        <v>578</v>
      </c>
      <c r="B392" s="832" t="s">
        <v>579</v>
      </c>
      <c r="C392" s="835" t="s">
        <v>603</v>
      </c>
      <c r="D392" s="863" t="s">
        <v>604</v>
      </c>
      <c r="E392" s="835" t="s">
        <v>2559</v>
      </c>
      <c r="F392" s="863" t="s">
        <v>2560</v>
      </c>
      <c r="G392" s="835" t="s">
        <v>2947</v>
      </c>
      <c r="H392" s="835" t="s">
        <v>2959</v>
      </c>
      <c r="I392" s="849">
        <v>227.39500427246094</v>
      </c>
      <c r="J392" s="849">
        <v>175</v>
      </c>
      <c r="K392" s="850">
        <v>39790.45947265625</v>
      </c>
    </row>
    <row r="393" spans="1:11" ht="14.45" customHeight="1" x14ac:dyDescent="0.2">
      <c r="A393" s="831" t="s">
        <v>578</v>
      </c>
      <c r="B393" s="832" t="s">
        <v>579</v>
      </c>
      <c r="C393" s="835" t="s">
        <v>603</v>
      </c>
      <c r="D393" s="863" t="s">
        <v>604</v>
      </c>
      <c r="E393" s="835" t="s">
        <v>2559</v>
      </c>
      <c r="F393" s="863" t="s">
        <v>2560</v>
      </c>
      <c r="G393" s="835" t="s">
        <v>2577</v>
      </c>
      <c r="H393" s="835" t="s">
        <v>2578</v>
      </c>
      <c r="I393" s="849">
        <v>1.3799999952316284</v>
      </c>
      <c r="J393" s="849">
        <v>1000</v>
      </c>
      <c r="K393" s="850">
        <v>1380</v>
      </c>
    </row>
    <row r="394" spans="1:11" ht="14.45" customHeight="1" x14ac:dyDescent="0.2">
      <c r="A394" s="831" t="s">
        <v>578</v>
      </c>
      <c r="B394" s="832" t="s">
        <v>579</v>
      </c>
      <c r="C394" s="835" t="s">
        <v>603</v>
      </c>
      <c r="D394" s="863" t="s">
        <v>604</v>
      </c>
      <c r="E394" s="835" t="s">
        <v>2559</v>
      </c>
      <c r="F394" s="863" t="s">
        <v>2560</v>
      </c>
      <c r="G394" s="835" t="s">
        <v>2846</v>
      </c>
      <c r="H394" s="835" t="s">
        <v>2847</v>
      </c>
      <c r="I394" s="849">
        <v>0.85000002384185791</v>
      </c>
      <c r="J394" s="849">
        <v>600</v>
      </c>
      <c r="K394" s="850">
        <v>510</v>
      </c>
    </row>
    <row r="395" spans="1:11" ht="14.45" customHeight="1" x14ac:dyDescent="0.2">
      <c r="A395" s="831" t="s">
        <v>578</v>
      </c>
      <c r="B395" s="832" t="s">
        <v>579</v>
      </c>
      <c r="C395" s="835" t="s">
        <v>603</v>
      </c>
      <c r="D395" s="863" t="s">
        <v>604</v>
      </c>
      <c r="E395" s="835" t="s">
        <v>2559</v>
      </c>
      <c r="F395" s="863" t="s">
        <v>2560</v>
      </c>
      <c r="G395" s="835" t="s">
        <v>2579</v>
      </c>
      <c r="H395" s="835" t="s">
        <v>2580</v>
      </c>
      <c r="I395" s="849">
        <v>1.5199999809265137</v>
      </c>
      <c r="J395" s="849">
        <v>200</v>
      </c>
      <c r="K395" s="850">
        <v>304</v>
      </c>
    </row>
    <row r="396" spans="1:11" ht="14.45" customHeight="1" x14ac:dyDescent="0.2">
      <c r="A396" s="831" t="s">
        <v>578</v>
      </c>
      <c r="B396" s="832" t="s">
        <v>579</v>
      </c>
      <c r="C396" s="835" t="s">
        <v>603</v>
      </c>
      <c r="D396" s="863" t="s">
        <v>604</v>
      </c>
      <c r="E396" s="835" t="s">
        <v>2559</v>
      </c>
      <c r="F396" s="863" t="s">
        <v>2560</v>
      </c>
      <c r="G396" s="835" t="s">
        <v>2960</v>
      </c>
      <c r="H396" s="835" t="s">
        <v>2961</v>
      </c>
      <c r="I396" s="849">
        <v>9.296666781107584</v>
      </c>
      <c r="J396" s="849">
        <v>300</v>
      </c>
      <c r="K396" s="850">
        <v>2789</v>
      </c>
    </row>
    <row r="397" spans="1:11" ht="14.45" customHeight="1" x14ac:dyDescent="0.2">
      <c r="A397" s="831" t="s">
        <v>578</v>
      </c>
      <c r="B397" s="832" t="s">
        <v>579</v>
      </c>
      <c r="C397" s="835" t="s">
        <v>603</v>
      </c>
      <c r="D397" s="863" t="s">
        <v>604</v>
      </c>
      <c r="E397" s="835" t="s">
        <v>2559</v>
      </c>
      <c r="F397" s="863" t="s">
        <v>2560</v>
      </c>
      <c r="G397" s="835" t="s">
        <v>2585</v>
      </c>
      <c r="H397" s="835" t="s">
        <v>2586</v>
      </c>
      <c r="I397" s="849">
        <v>8.119999885559082</v>
      </c>
      <c r="J397" s="849">
        <v>200</v>
      </c>
      <c r="K397" s="850">
        <v>1624</v>
      </c>
    </row>
    <row r="398" spans="1:11" ht="14.45" customHeight="1" x14ac:dyDescent="0.2">
      <c r="A398" s="831" t="s">
        <v>578</v>
      </c>
      <c r="B398" s="832" t="s">
        <v>579</v>
      </c>
      <c r="C398" s="835" t="s">
        <v>603</v>
      </c>
      <c r="D398" s="863" t="s">
        <v>604</v>
      </c>
      <c r="E398" s="835" t="s">
        <v>2559</v>
      </c>
      <c r="F398" s="863" t="s">
        <v>2560</v>
      </c>
      <c r="G398" s="835" t="s">
        <v>2591</v>
      </c>
      <c r="H398" s="835" t="s">
        <v>2592</v>
      </c>
      <c r="I398" s="849">
        <v>16.251427786690847</v>
      </c>
      <c r="J398" s="849">
        <v>264</v>
      </c>
      <c r="K398" s="850">
        <v>5005.559946289286</v>
      </c>
    </row>
    <row r="399" spans="1:11" ht="14.45" customHeight="1" x14ac:dyDescent="0.2">
      <c r="A399" s="831" t="s">
        <v>578</v>
      </c>
      <c r="B399" s="832" t="s">
        <v>579</v>
      </c>
      <c r="C399" s="835" t="s">
        <v>603</v>
      </c>
      <c r="D399" s="863" t="s">
        <v>604</v>
      </c>
      <c r="E399" s="835" t="s">
        <v>2559</v>
      </c>
      <c r="F399" s="863" t="s">
        <v>2560</v>
      </c>
      <c r="G399" s="835" t="s">
        <v>2962</v>
      </c>
      <c r="H399" s="835" t="s">
        <v>2963</v>
      </c>
      <c r="I399" s="849">
        <v>25.556666056315105</v>
      </c>
      <c r="J399" s="849">
        <v>192</v>
      </c>
      <c r="K399" s="850">
        <v>4906.7701416015625</v>
      </c>
    </row>
    <row r="400" spans="1:11" ht="14.45" customHeight="1" x14ac:dyDescent="0.2">
      <c r="A400" s="831" t="s">
        <v>578</v>
      </c>
      <c r="B400" s="832" t="s">
        <v>579</v>
      </c>
      <c r="C400" s="835" t="s">
        <v>603</v>
      </c>
      <c r="D400" s="863" t="s">
        <v>604</v>
      </c>
      <c r="E400" s="835" t="s">
        <v>2559</v>
      </c>
      <c r="F400" s="863" t="s">
        <v>2560</v>
      </c>
      <c r="G400" s="835" t="s">
        <v>2577</v>
      </c>
      <c r="H400" s="835" t="s">
        <v>2593</v>
      </c>
      <c r="I400" s="849">
        <v>1.3799999952316284</v>
      </c>
      <c r="J400" s="849">
        <v>1000</v>
      </c>
      <c r="K400" s="850">
        <v>1380</v>
      </c>
    </row>
    <row r="401" spans="1:11" ht="14.45" customHeight="1" x14ac:dyDescent="0.2">
      <c r="A401" s="831" t="s">
        <v>578</v>
      </c>
      <c r="B401" s="832" t="s">
        <v>579</v>
      </c>
      <c r="C401" s="835" t="s">
        <v>603</v>
      </c>
      <c r="D401" s="863" t="s">
        <v>604</v>
      </c>
      <c r="E401" s="835" t="s">
        <v>2559</v>
      </c>
      <c r="F401" s="863" t="s">
        <v>2560</v>
      </c>
      <c r="G401" s="835" t="s">
        <v>2846</v>
      </c>
      <c r="H401" s="835" t="s">
        <v>2851</v>
      </c>
      <c r="I401" s="849">
        <v>0.8566666841506958</v>
      </c>
      <c r="J401" s="849">
        <v>300</v>
      </c>
      <c r="K401" s="850">
        <v>257</v>
      </c>
    </row>
    <row r="402" spans="1:11" ht="14.45" customHeight="1" x14ac:dyDescent="0.2">
      <c r="A402" s="831" t="s">
        <v>578</v>
      </c>
      <c r="B402" s="832" t="s">
        <v>579</v>
      </c>
      <c r="C402" s="835" t="s">
        <v>603</v>
      </c>
      <c r="D402" s="863" t="s">
        <v>604</v>
      </c>
      <c r="E402" s="835" t="s">
        <v>2559</v>
      </c>
      <c r="F402" s="863" t="s">
        <v>2560</v>
      </c>
      <c r="G402" s="835" t="s">
        <v>2579</v>
      </c>
      <c r="H402" s="835" t="s">
        <v>2594</v>
      </c>
      <c r="I402" s="849">
        <v>1.5149999856948853</v>
      </c>
      <c r="J402" s="849">
        <v>400</v>
      </c>
      <c r="K402" s="850">
        <v>606</v>
      </c>
    </row>
    <row r="403" spans="1:11" ht="14.45" customHeight="1" x14ac:dyDescent="0.2">
      <c r="A403" s="831" t="s">
        <v>578</v>
      </c>
      <c r="B403" s="832" t="s">
        <v>579</v>
      </c>
      <c r="C403" s="835" t="s">
        <v>603</v>
      </c>
      <c r="D403" s="863" t="s">
        <v>604</v>
      </c>
      <c r="E403" s="835" t="s">
        <v>2559</v>
      </c>
      <c r="F403" s="863" t="s">
        <v>2560</v>
      </c>
      <c r="G403" s="835" t="s">
        <v>2581</v>
      </c>
      <c r="H403" s="835" t="s">
        <v>2595</v>
      </c>
      <c r="I403" s="849">
        <v>2.06333327293396</v>
      </c>
      <c r="J403" s="849">
        <v>300</v>
      </c>
      <c r="K403" s="850">
        <v>619</v>
      </c>
    </row>
    <row r="404" spans="1:11" ht="14.45" customHeight="1" x14ac:dyDescent="0.2">
      <c r="A404" s="831" t="s">
        <v>578</v>
      </c>
      <c r="B404" s="832" t="s">
        <v>579</v>
      </c>
      <c r="C404" s="835" t="s">
        <v>603</v>
      </c>
      <c r="D404" s="863" t="s">
        <v>604</v>
      </c>
      <c r="E404" s="835" t="s">
        <v>2559</v>
      </c>
      <c r="F404" s="863" t="s">
        <v>2560</v>
      </c>
      <c r="G404" s="835" t="s">
        <v>2583</v>
      </c>
      <c r="H404" s="835" t="s">
        <v>2596</v>
      </c>
      <c r="I404" s="849">
        <v>3.3649998903274536</v>
      </c>
      <c r="J404" s="849">
        <v>400</v>
      </c>
      <c r="K404" s="850">
        <v>1346</v>
      </c>
    </row>
    <row r="405" spans="1:11" ht="14.45" customHeight="1" x14ac:dyDescent="0.2">
      <c r="A405" s="831" t="s">
        <v>578</v>
      </c>
      <c r="B405" s="832" t="s">
        <v>579</v>
      </c>
      <c r="C405" s="835" t="s">
        <v>603</v>
      </c>
      <c r="D405" s="863" t="s">
        <v>604</v>
      </c>
      <c r="E405" s="835" t="s">
        <v>2559</v>
      </c>
      <c r="F405" s="863" t="s">
        <v>2560</v>
      </c>
      <c r="G405" s="835" t="s">
        <v>2964</v>
      </c>
      <c r="H405" s="835" t="s">
        <v>2965</v>
      </c>
      <c r="I405" s="849">
        <v>5.8766667048136396</v>
      </c>
      <c r="J405" s="849">
        <v>300</v>
      </c>
      <c r="K405" s="850">
        <v>1763</v>
      </c>
    </row>
    <row r="406" spans="1:11" ht="14.45" customHeight="1" x14ac:dyDescent="0.2">
      <c r="A406" s="831" t="s">
        <v>578</v>
      </c>
      <c r="B406" s="832" t="s">
        <v>579</v>
      </c>
      <c r="C406" s="835" t="s">
        <v>603</v>
      </c>
      <c r="D406" s="863" t="s">
        <v>604</v>
      </c>
      <c r="E406" s="835" t="s">
        <v>2559</v>
      </c>
      <c r="F406" s="863" t="s">
        <v>2560</v>
      </c>
      <c r="G406" s="835" t="s">
        <v>2960</v>
      </c>
      <c r="H406" s="835" t="s">
        <v>2966</v>
      </c>
      <c r="I406" s="849">
        <v>9.2950000762939453</v>
      </c>
      <c r="J406" s="849">
        <v>100</v>
      </c>
      <c r="K406" s="850">
        <v>929.510009765625</v>
      </c>
    </row>
    <row r="407" spans="1:11" ht="14.45" customHeight="1" x14ac:dyDescent="0.2">
      <c r="A407" s="831" t="s">
        <v>578</v>
      </c>
      <c r="B407" s="832" t="s">
        <v>579</v>
      </c>
      <c r="C407" s="835" t="s">
        <v>603</v>
      </c>
      <c r="D407" s="863" t="s">
        <v>604</v>
      </c>
      <c r="E407" s="835" t="s">
        <v>2559</v>
      </c>
      <c r="F407" s="863" t="s">
        <v>2560</v>
      </c>
      <c r="G407" s="835" t="s">
        <v>2585</v>
      </c>
      <c r="H407" s="835" t="s">
        <v>2597</v>
      </c>
      <c r="I407" s="849">
        <v>8.119999885559082</v>
      </c>
      <c r="J407" s="849">
        <v>400</v>
      </c>
      <c r="K407" s="850">
        <v>3248</v>
      </c>
    </row>
    <row r="408" spans="1:11" ht="14.45" customHeight="1" x14ac:dyDescent="0.2">
      <c r="A408" s="831" t="s">
        <v>578</v>
      </c>
      <c r="B408" s="832" t="s">
        <v>579</v>
      </c>
      <c r="C408" s="835" t="s">
        <v>603</v>
      </c>
      <c r="D408" s="863" t="s">
        <v>604</v>
      </c>
      <c r="E408" s="835" t="s">
        <v>2559</v>
      </c>
      <c r="F408" s="863" t="s">
        <v>2560</v>
      </c>
      <c r="G408" s="835" t="s">
        <v>2587</v>
      </c>
      <c r="H408" s="835" t="s">
        <v>2912</v>
      </c>
      <c r="I408" s="849">
        <v>0.37999999523162842</v>
      </c>
      <c r="J408" s="849">
        <v>5</v>
      </c>
      <c r="K408" s="850">
        <v>1.8999999761581421</v>
      </c>
    </row>
    <row r="409" spans="1:11" ht="14.45" customHeight="1" x14ac:dyDescent="0.2">
      <c r="A409" s="831" t="s">
        <v>578</v>
      </c>
      <c r="B409" s="832" t="s">
        <v>579</v>
      </c>
      <c r="C409" s="835" t="s">
        <v>603</v>
      </c>
      <c r="D409" s="863" t="s">
        <v>604</v>
      </c>
      <c r="E409" s="835" t="s">
        <v>2559</v>
      </c>
      <c r="F409" s="863" t="s">
        <v>2560</v>
      </c>
      <c r="G409" s="835" t="s">
        <v>2589</v>
      </c>
      <c r="H409" s="835" t="s">
        <v>2598</v>
      </c>
      <c r="I409" s="849">
        <v>8.3949999809265137</v>
      </c>
      <c r="J409" s="849">
        <v>500</v>
      </c>
      <c r="K409" s="850">
        <v>4198.679931640625</v>
      </c>
    </row>
    <row r="410" spans="1:11" ht="14.45" customHeight="1" x14ac:dyDescent="0.2">
      <c r="A410" s="831" t="s">
        <v>578</v>
      </c>
      <c r="B410" s="832" t="s">
        <v>579</v>
      </c>
      <c r="C410" s="835" t="s">
        <v>603</v>
      </c>
      <c r="D410" s="863" t="s">
        <v>604</v>
      </c>
      <c r="E410" s="835" t="s">
        <v>2559</v>
      </c>
      <c r="F410" s="863" t="s">
        <v>2560</v>
      </c>
      <c r="G410" s="835" t="s">
        <v>2591</v>
      </c>
      <c r="H410" s="835" t="s">
        <v>2913</v>
      </c>
      <c r="I410" s="849">
        <v>18.959999084472656</v>
      </c>
      <c r="J410" s="849">
        <v>240</v>
      </c>
      <c r="K410" s="850">
        <v>4550.4300079345703</v>
      </c>
    </row>
    <row r="411" spans="1:11" ht="14.45" customHeight="1" x14ac:dyDescent="0.2">
      <c r="A411" s="831" t="s">
        <v>578</v>
      </c>
      <c r="B411" s="832" t="s">
        <v>579</v>
      </c>
      <c r="C411" s="835" t="s">
        <v>603</v>
      </c>
      <c r="D411" s="863" t="s">
        <v>604</v>
      </c>
      <c r="E411" s="835" t="s">
        <v>2559</v>
      </c>
      <c r="F411" s="863" t="s">
        <v>2560</v>
      </c>
      <c r="G411" s="835" t="s">
        <v>2599</v>
      </c>
      <c r="H411" s="835" t="s">
        <v>2600</v>
      </c>
      <c r="I411" s="849">
        <v>10.522000312805176</v>
      </c>
      <c r="J411" s="849">
        <v>190</v>
      </c>
      <c r="K411" s="850">
        <v>1999.3000183105469</v>
      </c>
    </row>
    <row r="412" spans="1:11" ht="14.45" customHeight="1" x14ac:dyDescent="0.2">
      <c r="A412" s="831" t="s">
        <v>578</v>
      </c>
      <c r="B412" s="832" t="s">
        <v>579</v>
      </c>
      <c r="C412" s="835" t="s">
        <v>603</v>
      </c>
      <c r="D412" s="863" t="s">
        <v>604</v>
      </c>
      <c r="E412" s="835" t="s">
        <v>2559</v>
      </c>
      <c r="F412" s="863" t="s">
        <v>2560</v>
      </c>
      <c r="G412" s="835" t="s">
        <v>2852</v>
      </c>
      <c r="H412" s="835" t="s">
        <v>2853</v>
      </c>
      <c r="I412" s="849">
        <v>13.22599983215332</v>
      </c>
      <c r="J412" s="849">
        <v>190</v>
      </c>
      <c r="K412" s="850">
        <v>2513.1000061035156</v>
      </c>
    </row>
    <row r="413" spans="1:11" ht="14.45" customHeight="1" x14ac:dyDescent="0.2">
      <c r="A413" s="831" t="s">
        <v>578</v>
      </c>
      <c r="B413" s="832" t="s">
        <v>579</v>
      </c>
      <c r="C413" s="835" t="s">
        <v>603</v>
      </c>
      <c r="D413" s="863" t="s">
        <v>604</v>
      </c>
      <c r="E413" s="835" t="s">
        <v>2559</v>
      </c>
      <c r="F413" s="863" t="s">
        <v>2560</v>
      </c>
      <c r="G413" s="835" t="s">
        <v>2967</v>
      </c>
      <c r="H413" s="835" t="s">
        <v>2968</v>
      </c>
      <c r="I413" s="849">
        <v>7.5900001525878906</v>
      </c>
      <c r="J413" s="849">
        <v>1</v>
      </c>
      <c r="K413" s="850">
        <v>7.5900001525878906</v>
      </c>
    </row>
    <row r="414" spans="1:11" ht="14.45" customHeight="1" x14ac:dyDescent="0.2">
      <c r="A414" s="831" t="s">
        <v>578</v>
      </c>
      <c r="B414" s="832" t="s">
        <v>579</v>
      </c>
      <c r="C414" s="835" t="s">
        <v>603</v>
      </c>
      <c r="D414" s="863" t="s">
        <v>604</v>
      </c>
      <c r="E414" s="835" t="s">
        <v>2559</v>
      </c>
      <c r="F414" s="863" t="s">
        <v>2560</v>
      </c>
      <c r="G414" s="835" t="s">
        <v>2599</v>
      </c>
      <c r="H414" s="835" t="s">
        <v>2601</v>
      </c>
      <c r="I414" s="849">
        <v>10.521667003631592</v>
      </c>
      <c r="J414" s="849">
        <v>180</v>
      </c>
      <c r="K414" s="850">
        <v>1893.9000244140625</v>
      </c>
    </row>
    <row r="415" spans="1:11" ht="14.45" customHeight="1" x14ac:dyDescent="0.2">
      <c r="A415" s="831" t="s">
        <v>578</v>
      </c>
      <c r="B415" s="832" t="s">
        <v>579</v>
      </c>
      <c r="C415" s="835" t="s">
        <v>603</v>
      </c>
      <c r="D415" s="863" t="s">
        <v>604</v>
      </c>
      <c r="E415" s="835" t="s">
        <v>2559</v>
      </c>
      <c r="F415" s="863" t="s">
        <v>2560</v>
      </c>
      <c r="G415" s="835" t="s">
        <v>2852</v>
      </c>
      <c r="H415" s="835" t="s">
        <v>2854</v>
      </c>
      <c r="I415" s="849">
        <v>13.219999994550433</v>
      </c>
      <c r="J415" s="849">
        <v>180</v>
      </c>
      <c r="K415" s="850">
        <v>2380</v>
      </c>
    </row>
    <row r="416" spans="1:11" ht="14.45" customHeight="1" x14ac:dyDescent="0.2">
      <c r="A416" s="831" t="s">
        <v>578</v>
      </c>
      <c r="B416" s="832" t="s">
        <v>579</v>
      </c>
      <c r="C416" s="835" t="s">
        <v>603</v>
      </c>
      <c r="D416" s="863" t="s">
        <v>604</v>
      </c>
      <c r="E416" s="835" t="s">
        <v>2559</v>
      </c>
      <c r="F416" s="863" t="s">
        <v>2560</v>
      </c>
      <c r="G416" s="835" t="s">
        <v>2602</v>
      </c>
      <c r="H416" s="835" t="s">
        <v>2604</v>
      </c>
      <c r="I416" s="849">
        <v>96.200000762939453</v>
      </c>
      <c r="J416" s="849">
        <v>15</v>
      </c>
      <c r="K416" s="850">
        <v>1442.9200134277344</v>
      </c>
    </row>
    <row r="417" spans="1:11" ht="14.45" customHeight="1" x14ac:dyDescent="0.2">
      <c r="A417" s="831" t="s">
        <v>578</v>
      </c>
      <c r="B417" s="832" t="s">
        <v>579</v>
      </c>
      <c r="C417" s="835" t="s">
        <v>603</v>
      </c>
      <c r="D417" s="863" t="s">
        <v>604</v>
      </c>
      <c r="E417" s="835" t="s">
        <v>2559</v>
      </c>
      <c r="F417" s="863" t="s">
        <v>2560</v>
      </c>
      <c r="G417" s="835" t="s">
        <v>2969</v>
      </c>
      <c r="H417" s="835" t="s">
        <v>2970</v>
      </c>
      <c r="I417" s="849">
        <v>3.5674999356269836</v>
      </c>
      <c r="J417" s="849">
        <v>400</v>
      </c>
      <c r="K417" s="850">
        <v>1427</v>
      </c>
    </row>
    <row r="418" spans="1:11" ht="14.45" customHeight="1" x14ac:dyDescent="0.2">
      <c r="A418" s="831" t="s">
        <v>578</v>
      </c>
      <c r="B418" s="832" t="s">
        <v>579</v>
      </c>
      <c r="C418" s="835" t="s">
        <v>603</v>
      </c>
      <c r="D418" s="863" t="s">
        <v>604</v>
      </c>
      <c r="E418" s="835" t="s">
        <v>2559</v>
      </c>
      <c r="F418" s="863" t="s">
        <v>2560</v>
      </c>
      <c r="G418" s="835" t="s">
        <v>2969</v>
      </c>
      <c r="H418" s="835" t="s">
        <v>2971</v>
      </c>
      <c r="I418" s="849">
        <v>3.5649999380111694</v>
      </c>
      <c r="J418" s="849">
        <v>100</v>
      </c>
      <c r="K418" s="850">
        <v>356.5</v>
      </c>
    </row>
    <row r="419" spans="1:11" ht="14.45" customHeight="1" x14ac:dyDescent="0.2">
      <c r="A419" s="831" t="s">
        <v>578</v>
      </c>
      <c r="B419" s="832" t="s">
        <v>579</v>
      </c>
      <c r="C419" s="835" t="s">
        <v>603</v>
      </c>
      <c r="D419" s="863" t="s">
        <v>604</v>
      </c>
      <c r="E419" s="835" t="s">
        <v>2559</v>
      </c>
      <c r="F419" s="863" t="s">
        <v>2560</v>
      </c>
      <c r="G419" s="835" t="s">
        <v>2972</v>
      </c>
      <c r="H419" s="835" t="s">
        <v>2973</v>
      </c>
      <c r="I419" s="849">
        <v>6.940000057220459</v>
      </c>
      <c r="J419" s="849">
        <v>2</v>
      </c>
      <c r="K419" s="850">
        <v>13.869999885559082</v>
      </c>
    </row>
    <row r="420" spans="1:11" ht="14.45" customHeight="1" x14ac:dyDescent="0.2">
      <c r="A420" s="831" t="s">
        <v>578</v>
      </c>
      <c r="B420" s="832" t="s">
        <v>579</v>
      </c>
      <c r="C420" s="835" t="s">
        <v>603</v>
      </c>
      <c r="D420" s="863" t="s">
        <v>604</v>
      </c>
      <c r="E420" s="835" t="s">
        <v>2559</v>
      </c>
      <c r="F420" s="863" t="s">
        <v>2560</v>
      </c>
      <c r="G420" s="835" t="s">
        <v>2974</v>
      </c>
      <c r="H420" s="835" t="s">
        <v>2975</v>
      </c>
      <c r="I420" s="849">
        <v>8.1700000762939453</v>
      </c>
      <c r="J420" s="849">
        <v>2</v>
      </c>
      <c r="K420" s="850">
        <v>16.329999923706055</v>
      </c>
    </row>
    <row r="421" spans="1:11" ht="14.45" customHeight="1" x14ac:dyDescent="0.2">
      <c r="A421" s="831" t="s">
        <v>578</v>
      </c>
      <c r="B421" s="832" t="s">
        <v>579</v>
      </c>
      <c r="C421" s="835" t="s">
        <v>603</v>
      </c>
      <c r="D421" s="863" t="s">
        <v>604</v>
      </c>
      <c r="E421" s="835" t="s">
        <v>2559</v>
      </c>
      <c r="F421" s="863" t="s">
        <v>2560</v>
      </c>
      <c r="G421" s="835" t="s">
        <v>2976</v>
      </c>
      <c r="H421" s="835" t="s">
        <v>2977</v>
      </c>
      <c r="I421" s="849">
        <v>9.380000114440918</v>
      </c>
      <c r="J421" s="849">
        <v>1</v>
      </c>
      <c r="K421" s="850">
        <v>9.380000114440918</v>
      </c>
    </row>
    <row r="422" spans="1:11" ht="14.45" customHeight="1" x14ac:dyDescent="0.2">
      <c r="A422" s="831" t="s">
        <v>578</v>
      </c>
      <c r="B422" s="832" t="s">
        <v>579</v>
      </c>
      <c r="C422" s="835" t="s">
        <v>603</v>
      </c>
      <c r="D422" s="863" t="s">
        <v>604</v>
      </c>
      <c r="E422" s="835" t="s">
        <v>2559</v>
      </c>
      <c r="F422" s="863" t="s">
        <v>2560</v>
      </c>
      <c r="G422" s="835" t="s">
        <v>2605</v>
      </c>
      <c r="H422" s="835" t="s">
        <v>2606</v>
      </c>
      <c r="I422" s="849">
        <v>15.640000343322754</v>
      </c>
      <c r="J422" s="849">
        <v>200</v>
      </c>
      <c r="K422" s="850">
        <v>3128</v>
      </c>
    </row>
    <row r="423" spans="1:11" ht="14.45" customHeight="1" x14ac:dyDescent="0.2">
      <c r="A423" s="831" t="s">
        <v>578</v>
      </c>
      <c r="B423" s="832" t="s">
        <v>579</v>
      </c>
      <c r="C423" s="835" t="s">
        <v>603</v>
      </c>
      <c r="D423" s="863" t="s">
        <v>604</v>
      </c>
      <c r="E423" s="835" t="s">
        <v>2559</v>
      </c>
      <c r="F423" s="863" t="s">
        <v>2560</v>
      </c>
      <c r="G423" s="835" t="s">
        <v>2978</v>
      </c>
      <c r="H423" s="835" t="s">
        <v>2979</v>
      </c>
      <c r="I423" s="849">
        <v>17.139999389648438</v>
      </c>
      <c r="J423" s="849">
        <v>230</v>
      </c>
      <c r="K423" s="850">
        <v>3941.0499877929688</v>
      </c>
    </row>
    <row r="424" spans="1:11" ht="14.45" customHeight="1" x14ac:dyDescent="0.2">
      <c r="A424" s="831" t="s">
        <v>578</v>
      </c>
      <c r="B424" s="832" t="s">
        <v>579</v>
      </c>
      <c r="C424" s="835" t="s">
        <v>603</v>
      </c>
      <c r="D424" s="863" t="s">
        <v>604</v>
      </c>
      <c r="E424" s="835" t="s">
        <v>2559</v>
      </c>
      <c r="F424" s="863" t="s">
        <v>2560</v>
      </c>
      <c r="G424" s="835" t="s">
        <v>2605</v>
      </c>
      <c r="H424" s="835" t="s">
        <v>2859</v>
      </c>
      <c r="I424" s="849">
        <v>15.640000343322754</v>
      </c>
      <c r="J424" s="849">
        <v>100</v>
      </c>
      <c r="K424" s="850">
        <v>1564</v>
      </c>
    </row>
    <row r="425" spans="1:11" ht="14.45" customHeight="1" x14ac:dyDescent="0.2">
      <c r="A425" s="831" t="s">
        <v>578</v>
      </c>
      <c r="B425" s="832" t="s">
        <v>579</v>
      </c>
      <c r="C425" s="835" t="s">
        <v>603</v>
      </c>
      <c r="D425" s="863" t="s">
        <v>604</v>
      </c>
      <c r="E425" s="835" t="s">
        <v>2559</v>
      </c>
      <c r="F425" s="863" t="s">
        <v>2560</v>
      </c>
      <c r="G425" s="835" t="s">
        <v>2978</v>
      </c>
      <c r="H425" s="835" t="s">
        <v>2980</v>
      </c>
      <c r="I425" s="849">
        <v>17.139999389648438</v>
      </c>
      <c r="J425" s="849">
        <v>150</v>
      </c>
      <c r="K425" s="850">
        <v>2570.25</v>
      </c>
    </row>
    <row r="426" spans="1:11" ht="14.45" customHeight="1" x14ac:dyDescent="0.2">
      <c r="A426" s="831" t="s">
        <v>578</v>
      </c>
      <c r="B426" s="832" t="s">
        <v>579</v>
      </c>
      <c r="C426" s="835" t="s">
        <v>603</v>
      </c>
      <c r="D426" s="863" t="s">
        <v>604</v>
      </c>
      <c r="E426" s="835" t="s">
        <v>2559</v>
      </c>
      <c r="F426" s="863" t="s">
        <v>2560</v>
      </c>
      <c r="G426" s="835" t="s">
        <v>2981</v>
      </c>
      <c r="H426" s="835" t="s">
        <v>2982</v>
      </c>
      <c r="I426" s="849">
        <v>855.21002197265625</v>
      </c>
      <c r="J426" s="849">
        <v>3</v>
      </c>
      <c r="K426" s="850">
        <v>2565.6298828125</v>
      </c>
    </row>
    <row r="427" spans="1:11" ht="14.45" customHeight="1" x14ac:dyDescent="0.2">
      <c r="A427" s="831" t="s">
        <v>578</v>
      </c>
      <c r="B427" s="832" t="s">
        <v>579</v>
      </c>
      <c r="C427" s="835" t="s">
        <v>603</v>
      </c>
      <c r="D427" s="863" t="s">
        <v>604</v>
      </c>
      <c r="E427" s="835" t="s">
        <v>2559</v>
      </c>
      <c r="F427" s="863" t="s">
        <v>2560</v>
      </c>
      <c r="G427" s="835" t="s">
        <v>2983</v>
      </c>
      <c r="H427" s="835" t="s">
        <v>2984</v>
      </c>
      <c r="I427" s="849">
        <v>1203.27001953125</v>
      </c>
      <c r="J427" s="849">
        <v>1</v>
      </c>
      <c r="K427" s="850">
        <v>1203.27001953125</v>
      </c>
    </row>
    <row r="428" spans="1:11" ht="14.45" customHeight="1" x14ac:dyDescent="0.2">
      <c r="A428" s="831" t="s">
        <v>578</v>
      </c>
      <c r="B428" s="832" t="s">
        <v>579</v>
      </c>
      <c r="C428" s="835" t="s">
        <v>603</v>
      </c>
      <c r="D428" s="863" t="s">
        <v>604</v>
      </c>
      <c r="E428" s="835" t="s">
        <v>2559</v>
      </c>
      <c r="F428" s="863" t="s">
        <v>2560</v>
      </c>
      <c r="G428" s="835" t="s">
        <v>2614</v>
      </c>
      <c r="H428" s="835" t="s">
        <v>2615</v>
      </c>
      <c r="I428" s="849">
        <v>2.7400000095367432</v>
      </c>
      <c r="J428" s="849">
        <v>6</v>
      </c>
      <c r="K428" s="850">
        <v>16.440000534057617</v>
      </c>
    </row>
    <row r="429" spans="1:11" ht="14.45" customHeight="1" x14ac:dyDescent="0.2">
      <c r="A429" s="831" t="s">
        <v>578</v>
      </c>
      <c r="B429" s="832" t="s">
        <v>579</v>
      </c>
      <c r="C429" s="835" t="s">
        <v>603</v>
      </c>
      <c r="D429" s="863" t="s">
        <v>604</v>
      </c>
      <c r="E429" s="835" t="s">
        <v>2559</v>
      </c>
      <c r="F429" s="863" t="s">
        <v>2560</v>
      </c>
      <c r="G429" s="835" t="s">
        <v>2985</v>
      </c>
      <c r="H429" s="835" t="s">
        <v>2986</v>
      </c>
      <c r="I429" s="849">
        <v>408.6400146484375</v>
      </c>
      <c r="J429" s="849">
        <v>30</v>
      </c>
      <c r="K429" s="850">
        <v>12259.229736328125</v>
      </c>
    </row>
    <row r="430" spans="1:11" ht="14.45" customHeight="1" x14ac:dyDescent="0.2">
      <c r="A430" s="831" t="s">
        <v>578</v>
      </c>
      <c r="B430" s="832" t="s">
        <v>579</v>
      </c>
      <c r="C430" s="835" t="s">
        <v>603</v>
      </c>
      <c r="D430" s="863" t="s">
        <v>604</v>
      </c>
      <c r="E430" s="835" t="s">
        <v>2559</v>
      </c>
      <c r="F430" s="863" t="s">
        <v>2560</v>
      </c>
      <c r="G430" s="835" t="s">
        <v>2987</v>
      </c>
      <c r="H430" s="835" t="s">
        <v>2988</v>
      </c>
      <c r="I430" s="849">
        <v>161.00999450683594</v>
      </c>
      <c r="J430" s="849">
        <v>75</v>
      </c>
      <c r="K430" s="850">
        <v>12075.8896484375</v>
      </c>
    </row>
    <row r="431" spans="1:11" ht="14.45" customHeight="1" x14ac:dyDescent="0.2">
      <c r="A431" s="831" t="s">
        <v>578</v>
      </c>
      <c r="B431" s="832" t="s">
        <v>579</v>
      </c>
      <c r="C431" s="835" t="s">
        <v>603</v>
      </c>
      <c r="D431" s="863" t="s">
        <v>604</v>
      </c>
      <c r="E431" s="835" t="s">
        <v>2559</v>
      </c>
      <c r="F431" s="863" t="s">
        <v>2560</v>
      </c>
      <c r="G431" s="835" t="s">
        <v>2616</v>
      </c>
      <c r="H431" s="835" t="s">
        <v>2989</v>
      </c>
      <c r="I431" s="849">
        <v>12.023333549499512</v>
      </c>
      <c r="J431" s="849">
        <v>225</v>
      </c>
      <c r="K431" s="850">
        <v>2705.4099731445313</v>
      </c>
    </row>
    <row r="432" spans="1:11" ht="14.45" customHeight="1" x14ac:dyDescent="0.2">
      <c r="A432" s="831" t="s">
        <v>578</v>
      </c>
      <c r="B432" s="832" t="s">
        <v>579</v>
      </c>
      <c r="C432" s="835" t="s">
        <v>603</v>
      </c>
      <c r="D432" s="863" t="s">
        <v>604</v>
      </c>
      <c r="E432" s="835" t="s">
        <v>2559</v>
      </c>
      <c r="F432" s="863" t="s">
        <v>2560</v>
      </c>
      <c r="G432" s="835" t="s">
        <v>2616</v>
      </c>
      <c r="H432" s="835" t="s">
        <v>2617</v>
      </c>
      <c r="I432" s="849">
        <v>12.022857393537249</v>
      </c>
      <c r="J432" s="849">
        <v>480</v>
      </c>
      <c r="K432" s="850">
        <v>5772.0300750732422</v>
      </c>
    </row>
    <row r="433" spans="1:11" ht="14.45" customHeight="1" x14ac:dyDescent="0.2">
      <c r="A433" s="831" t="s">
        <v>578</v>
      </c>
      <c r="B433" s="832" t="s">
        <v>579</v>
      </c>
      <c r="C433" s="835" t="s">
        <v>603</v>
      </c>
      <c r="D433" s="863" t="s">
        <v>604</v>
      </c>
      <c r="E433" s="835" t="s">
        <v>2559</v>
      </c>
      <c r="F433" s="863" t="s">
        <v>2560</v>
      </c>
      <c r="G433" s="835" t="s">
        <v>2990</v>
      </c>
      <c r="H433" s="835" t="s">
        <v>2991</v>
      </c>
      <c r="I433" s="849">
        <v>280.33832804361981</v>
      </c>
      <c r="J433" s="849">
        <v>28</v>
      </c>
      <c r="K433" s="850">
        <v>7849.369873046875</v>
      </c>
    </row>
    <row r="434" spans="1:11" ht="14.45" customHeight="1" x14ac:dyDescent="0.2">
      <c r="A434" s="831" t="s">
        <v>578</v>
      </c>
      <c r="B434" s="832" t="s">
        <v>579</v>
      </c>
      <c r="C434" s="835" t="s">
        <v>603</v>
      </c>
      <c r="D434" s="863" t="s">
        <v>604</v>
      </c>
      <c r="E434" s="835" t="s">
        <v>2559</v>
      </c>
      <c r="F434" s="863" t="s">
        <v>2560</v>
      </c>
      <c r="G434" s="835" t="s">
        <v>2990</v>
      </c>
      <c r="H434" s="835" t="s">
        <v>2992</v>
      </c>
      <c r="I434" s="849">
        <v>280.33999633789063</v>
      </c>
      <c r="J434" s="849">
        <v>16</v>
      </c>
      <c r="K434" s="850">
        <v>4485.35986328125</v>
      </c>
    </row>
    <row r="435" spans="1:11" ht="14.45" customHeight="1" x14ac:dyDescent="0.2">
      <c r="A435" s="831" t="s">
        <v>578</v>
      </c>
      <c r="B435" s="832" t="s">
        <v>579</v>
      </c>
      <c r="C435" s="835" t="s">
        <v>603</v>
      </c>
      <c r="D435" s="863" t="s">
        <v>604</v>
      </c>
      <c r="E435" s="835" t="s">
        <v>2559</v>
      </c>
      <c r="F435" s="863" t="s">
        <v>2560</v>
      </c>
      <c r="G435" s="835" t="s">
        <v>2993</v>
      </c>
      <c r="H435" s="835" t="s">
        <v>2994</v>
      </c>
      <c r="I435" s="849">
        <v>22.520000457763672</v>
      </c>
      <c r="J435" s="849">
        <v>50</v>
      </c>
      <c r="K435" s="850">
        <v>1126.0799560546875</v>
      </c>
    </row>
    <row r="436" spans="1:11" ht="14.45" customHeight="1" x14ac:dyDescent="0.2">
      <c r="A436" s="831" t="s">
        <v>578</v>
      </c>
      <c r="B436" s="832" t="s">
        <v>579</v>
      </c>
      <c r="C436" s="835" t="s">
        <v>603</v>
      </c>
      <c r="D436" s="863" t="s">
        <v>604</v>
      </c>
      <c r="E436" s="835" t="s">
        <v>2559</v>
      </c>
      <c r="F436" s="863" t="s">
        <v>2560</v>
      </c>
      <c r="G436" s="835" t="s">
        <v>2995</v>
      </c>
      <c r="H436" s="835" t="s">
        <v>2996</v>
      </c>
      <c r="I436" s="849">
        <v>27.306000518798829</v>
      </c>
      <c r="J436" s="849">
        <v>200</v>
      </c>
      <c r="K436" s="850">
        <v>6826.2999511659145</v>
      </c>
    </row>
    <row r="437" spans="1:11" ht="14.45" customHeight="1" x14ac:dyDescent="0.2">
      <c r="A437" s="831" t="s">
        <v>578</v>
      </c>
      <c r="B437" s="832" t="s">
        <v>579</v>
      </c>
      <c r="C437" s="835" t="s">
        <v>603</v>
      </c>
      <c r="D437" s="863" t="s">
        <v>604</v>
      </c>
      <c r="E437" s="835" t="s">
        <v>2559</v>
      </c>
      <c r="F437" s="863" t="s">
        <v>2560</v>
      </c>
      <c r="G437" s="835" t="s">
        <v>2995</v>
      </c>
      <c r="H437" s="835" t="s">
        <v>2997</v>
      </c>
      <c r="I437" s="849">
        <v>34.132000732421872</v>
      </c>
      <c r="J437" s="849">
        <v>300</v>
      </c>
      <c r="K437" s="850">
        <v>10239.849975585938</v>
      </c>
    </row>
    <row r="438" spans="1:11" ht="14.45" customHeight="1" x14ac:dyDescent="0.2">
      <c r="A438" s="831" t="s">
        <v>578</v>
      </c>
      <c r="B438" s="832" t="s">
        <v>579</v>
      </c>
      <c r="C438" s="835" t="s">
        <v>603</v>
      </c>
      <c r="D438" s="863" t="s">
        <v>604</v>
      </c>
      <c r="E438" s="835" t="s">
        <v>2559</v>
      </c>
      <c r="F438" s="863" t="s">
        <v>2560</v>
      </c>
      <c r="G438" s="835" t="s">
        <v>2998</v>
      </c>
      <c r="H438" s="835" t="s">
        <v>2999</v>
      </c>
      <c r="I438" s="849">
        <v>0.49750000238418579</v>
      </c>
      <c r="J438" s="849">
        <v>18000</v>
      </c>
      <c r="K438" s="850">
        <v>8950</v>
      </c>
    </row>
    <row r="439" spans="1:11" ht="14.45" customHeight="1" x14ac:dyDescent="0.2">
      <c r="A439" s="831" t="s">
        <v>578</v>
      </c>
      <c r="B439" s="832" t="s">
        <v>579</v>
      </c>
      <c r="C439" s="835" t="s">
        <v>603</v>
      </c>
      <c r="D439" s="863" t="s">
        <v>604</v>
      </c>
      <c r="E439" s="835" t="s">
        <v>2559</v>
      </c>
      <c r="F439" s="863" t="s">
        <v>2560</v>
      </c>
      <c r="G439" s="835" t="s">
        <v>2998</v>
      </c>
      <c r="H439" s="835" t="s">
        <v>3000</v>
      </c>
      <c r="I439" s="849">
        <v>0.49333333969116211</v>
      </c>
      <c r="J439" s="849">
        <v>6000</v>
      </c>
      <c r="K439" s="850">
        <v>2960</v>
      </c>
    </row>
    <row r="440" spans="1:11" ht="14.45" customHeight="1" x14ac:dyDescent="0.2">
      <c r="A440" s="831" t="s">
        <v>578</v>
      </c>
      <c r="B440" s="832" t="s">
        <v>579</v>
      </c>
      <c r="C440" s="835" t="s">
        <v>603</v>
      </c>
      <c r="D440" s="863" t="s">
        <v>604</v>
      </c>
      <c r="E440" s="835" t="s">
        <v>2559</v>
      </c>
      <c r="F440" s="863" t="s">
        <v>2560</v>
      </c>
      <c r="G440" s="835" t="s">
        <v>3001</v>
      </c>
      <c r="H440" s="835" t="s">
        <v>3002</v>
      </c>
      <c r="I440" s="849">
        <v>0.98000001907348633</v>
      </c>
      <c r="J440" s="849">
        <v>1000</v>
      </c>
      <c r="K440" s="850">
        <v>977.5</v>
      </c>
    </row>
    <row r="441" spans="1:11" ht="14.45" customHeight="1" x14ac:dyDescent="0.2">
      <c r="A441" s="831" t="s">
        <v>578</v>
      </c>
      <c r="B441" s="832" t="s">
        <v>579</v>
      </c>
      <c r="C441" s="835" t="s">
        <v>603</v>
      </c>
      <c r="D441" s="863" t="s">
        <v>604</v>
      </c>
      <c r="E441" s="835" t="s">
        <v>2559</v>
      </c>
      <c r="F441" s="863" t="s">
        <v>2560</v>
      </c>
      <c r="G441" s="835" t="s">
        <v>3003</v>
      </c>
      <c r="H441" s="835" t="s">
        <v>3004</v>
      </c>
      <c r="I441" s="849">
        <v>1.3300000429153442</v>
      </c>
      <c r="J441" s="849">
        <v>1500</v>
      </c>
      <c r="K441" s="850">
        <v>2001</v>
      </c>
    </row>
    <row r="442" spans="1:11" ht="14.45" customHeight="1" x14ac:dyDescent="0.2">
      <c r="A442" s="831" t="s">
        <v>578</v>
      </c>
      <c r="B442" s="832" t="s">
        <v>579</v>
      </c>
      <c r="C442" s="835" t="s">
        <v>603</v>
      </c>
      <c r="D442" s="863" t="s">
        <v>604</v>
      </c>
      <c r="E442" s="835" t="s">
        <v>2559</v>
      </c>
      <c r="F442" s="863" t="s">
        <v>2560</v>
      </c>
      <c r="G442" s="835" t="s">
        <v>3005</v>
      </c>
      <c r="H442" s="835" t="s">
        <v>3006</v>
      </c>
      <c r="I442" s="849">
        <v>3.9450000524520874</v>
      </c>
      <c r="J442" s="849">
        <v>3000</v>
      </c>
      <c r="K442" s="850">
        <v>11844.150146484375</v>
      </c>
    </row>
    <row r="443" spans="1:11" ht="14.45" customHeight="1" x14ac:dyDescent="0.2">
      <c r="A443" s="831" t="s">
        <v>578</v>
      </c>
      <c r="B443" s="832" t="s">
        <v>579</v>
      </c>
      <c r="C443" s="835" t="s">
        <v>603</v>
      </c>
      <c r="D443" s="863" t="s">
        <v>604</v>
      </c>
      <c r="E443" s="835" t="s">
        <v>2559</v>
      </c>
      <c r="F443" s="863" t="s">
        <v>2560</v>
      </c>
      <c r="G443" s="835" t="s">
        <v>3005</v>
      </c>
      <c r="H443" s="835" t="s">
        <v>3007</v>
      </c>
      <c r="I443" s="849">
        <v>3.9414286272866383</v>
      </c>
      <c r="J443" s="849">
        <v>3500</v>
      </c>
      <c r="K443" s="850">
        <v>13802.650024414063</v>
      </c>
    </row>
    <row r="444" spans="1:11" ht="14.45" customHeight="1" x14ac:dyDescent="0.2">
      <c r="A444" s="831" t="s">
        <v>578</v>
      </c>
      <c r="B444" s="832" t="s">
        <v>579</v>
      </c>
      <c r="C444" s="835" t="s">
        <v>603</v>
      </c>
      <c r="D444" s="863" t="s">
        <v>604</v>
      </c>
      <c r="E444" s="835" t="s">
        <v>2559</v>
      </c>
      <c r="F444" s="863" t="s">
        <v>2560</v>
      </c>
      <c r="G444" s="835" t="s">
        <v>3008</v>
      </c>
      <c r="H444" s="835" t="s">
        <v>3009</v>
      </c>
      <c r="I444" s="849">
        <v>0.14333333571751913</v>
      </c>
      <c r="J444" s="849">
        <v>300</v>
      </c>
      <c r="K444" s="850">
        <v>43</v>
      </c>
    </row>
    <row r="445" spans="1:11" ht="14.45" customHeight="1" x14ac:dyDescent="0.2">
      <c r="A445" s="831" t="s">
        <v>578</v>
      </c>
      <c r="B445" s="832" t="s">
        <v>579</v>
      </c>
      <c r="C445" s="835" t="s">
        <v>603</v>
      </c>
      <c r="D445" s="863" t="s">
        <v>604</v>
      </c>
      <c r="E445" s="835" t="s">
        <v>2559</v>
      </c>
      <c r="F445" s="863" t="s">
        <v>2560</v>
      </c>
      <c r="G445" s="835" t="s">
        <v>2623</v>
      </c>
      <c r="H445" s="835" t="s">
        <v>2624</v>
      </c>
      <c r="I445" s="849">
        <v>30.507500171661377</v>
      </c>
      <c r="J445" s="849">
        <v>6</v>
      </c>
      <c r="K445" s="850">
        <v>183.04000091552734</v>
      </c>
    </row>
    <row r="446" spans="1:11" ht="14.45" customHeight="1" x14ac:dyDescent="0.2">
      <c r="A446" s="831" t="s">
        <v>578</v>
      </c>
      <c r="B446" s="832" t="s">
        <v>579</v>
      </c>
      <c r="C446" s="835" t="s">
        <v>603</v>
      </c>
      <c r="D446" s="863" t="s">
        <v>604</v>
      </c>
      <c r="E446" s="835" t="s">
        <v>2559</v>
      </c>
      <c r="F446" s="863" t="s">
        <v>2560</v>
      </c>
      <c r="G446" s="835" t="s">
        <v>2625</v>
      </c>
      <c r="H446" s="835" t="s">
        <v>2626</v>
      </c>
      <c r="I446" s="849">
        <v>29.88499927520752</v>
      </c>
      <c r="J446" s="849">
        <v>192</v>
      </c>
      <c r="K446" s="850">
        <v>5737.919921875</v>
      </c>
    </row>
    <row r="447" spans="1:11" ht="14.45" customHeight="1" x14ac:dyDescent="0.2">
      <c r="A447" s="831" t="s">
        <v>578</v>
      </c>
      <c r="B447" s="832" t="s">
        <v>579</v>
      </c>
      <c r="C447" s="835" t="s">
        <v>603</v>
      </c>
      <c r="D447" s="863" t="s">
        <v>604</v>
      </c>
      <c r="E447" s="835" t="s">
        <v>2559</v>
      </c>
      <c r="F447" s="863" t="s">
        <v>2560</v>
      </c>
      <c r="G447" s="835" t="s">
        <v>2623</v>
      </c>
      <c r="H447" s="835" t="s">
        <v>2627</v>
      </c>
      <c r="I447" s="849">
        <v>30.068333307902019</v>
      </c>
      <c r="J447" s="849">
        <v>12</v>
      </c>
      <c r="K447" s="850">
        <v>360.81999969482422</v>
      </c>
    </row>
    <row r="448" spans="1:11" ht="14.45" customHeight="1" x14ac:dyDescent="0.2">
      <c r="A448" s="831" t="s">
        <v>578</v>
      </c>
      <c r="B448" s="832" t="s">
        <v>579</v>
      </c>
      <c r="C448" s="835" t="s">
        <v>603</v>
      </c>
      <c r="D448" s="863" t="s">
        <v>604</v>
      </c>
      <c r="E448" s="835" t="s">
        <v>2629</v>
      </c>
      <c r="F448" s="863" t="s">
        <v>2630</v>
      </c>
      <c r="G448" s="835" t="s">
        <v>3010</v>
      </c>
      <c r="H448" s="835" t="s">
        <v>3011</v>
      </c>
      <c r="I448" s="849">
        <v>524.780029296875</v>
      </c>
      <c r="J448" s="849">
        <v>40</v>
      </c>
      <c r="K448" s="850">
        <v>20991.080078125</v>
      </c>
    </row>
    <row r="449" spans="1:11" ht="14.45" customHeight="1" x14ac:dyDescent="0.2">
      <c r="A449" s="831" t="s">
        <v>578</v>
      </c>
      <c r="B449" s="832" t="s">
        <v>579</v>
      </c>
      <c r="C449" s="835" t="s">
        <v>603</v>
      </c>
      <c r="D449" s="863" t="s">
        <v>604</v>
      </c>
      <c r="E449" s="835" t="s">
        <v>2629</v>
      </c>
      <c r="F449" s="863" t="s">
        <v>2630</v>
      </c>
      <c r="G449" s="835" t="s">
        <v>3012</v>
      </c>
      <c r="H449" s="835" t="s">
        <v>3013</v>
      </c>
      <c r="I449" s="849">
        <v>2.0466666221618652</v>
      </c>
      <c r="J449" s="849">
        <v>1300</v>
      </c>
      <c r="K449" s="850">
        <v>2660</v>
      </c>
    </row>
    <row r="450" spans="1:11" ht="14.45" customHeight="1" x14ac:dyDescent="0.2">
      <c r="A450" s="831" t="s">
        <v>578</v>
      </c>
      <c r="B450" s="832" t="s">
        <v>579</v>
      </c>
      <c r="C450" s="835" t="s">
        <v>603</v>
      </c>
      <c r="D450" s="863" t="s">
        <v>604</v>
      </c>
      <c r="E450" s="835" t="s">
        <v>2629</v>
      </c>
      <c r="F450" s="863" t="s">
        <v>2630</v>
      </c>
      <c r="G450" s="835" t="s">
        <v>3010</v>
      </c>
      <c r="H450" s="835" t="s">
        <v>3014</v>
      </c>
      <c r="I450" s="849">
        <v>524.780029296875</v>
      </c>
      <c r="J450" s="849">
        <v>120</v>
      </c>
      <c r="K450" s="850">
        <v>62973.240234375</v>
      </c>
    </row>
    <row r="451" spans="1:11" ht="14.45" customHeight="1" x14ac:dyDescent="0.2">
      <c r="A451" s="831" t="s">
        <v>578</v>
      </c>
      <c r="B451" s="832" t="s">
        <v>579</v>
      </c>
      <c r="C451" s="835" t="s">
        <v>603</v>
      </c>
      <c r="D451" s="863" t="s">
        <v>604</v>
      </c>
      <c r="E451" s="835" t="s">
        <v>2629</v>
      </c>
      <c r="F451" s="863" t="s">
        <v>2630</v>
      </c>
      <c r="G451" s="835" t="s">
        <v>3015</v>
      </c>
      <c r="H451" s="835" t="s">
        <v>3016</v>
      </c>
      <c r="I451" s="849">
        <v>638.00251770019531</v>
      </c>
      <c r="J451" s="849">
        <v>180</v>
      </c>
      <c r="K451" s="850">
        <v>114809.591796875</v>
      </c>
    </row>
    <row r="452" spans="1:11" ht="14.45" customHeight="1" x14ac:dyDescent="0.2">
      <c r="A452" s="831" t="s">
        <v>578</v>
      </c>
      <c r="B452" s="832" t="s">
        <v>579</v>
      </c>
      <c r="C452" s="835" t="s">
        <v>603</v>
      </c>
      <c r="D452" s="863" t="s">
        <v>604</v>
      </c>
      <c r="E452" s="835" t="s">
        <v>2629</v>
      </c>
      <c r="F452" s="863" t="s">
        <v>2630</v>
      </c>
      <c r="G452" s="835" t="s">
        <v>3017</v>
      </c>
      <c r="H452" s="835" t="s">
        <v>3018</v>
      </c>
      <c r="I452" s="849">
        <v>907.5</v>
      </c>
      <c r="J452" s="849">
        <v>96</v>
      </c>
      <c r="K452" s="850">
        <v>87120</v>
      </c>
    </row>
    <row r="453" spans="1:11" ht="14.45" customHeight="1" x14ac:dyDescent="0.2">
      <c r="A453" s="831" t="s">
        <v>578</v>
      </c>
      <c r="B453" s="832" t="s">
        <v>579</v>
      </c>
      <c r="C453" s="835" t="s">
        <v>603</v>
      </c>
      <c r="D453" s="863" t="s">
        <v>604</v>
      </c>
      <c r="E453" s="835" t="s">
        <v>2629</v>
      </c>
      <c r="F453" s="863" t="s">
        <v>2630</v>
      </c>
      <c r="G453" s="835" t="s">
        <v>3019</v>
      </c>
      <c r="H453" s="835" t="s">
        <v>3020</v>
      </c>
      <c r="I453" s="849">
        <v>25.709999084472656</v>
      </c>
      <c r="J453" s="849">
        <v>150</v>
      </c>
      <c r="K453" s="850">
        <v>3856.8699951171875</v>
      </c>
    </row>
    <row r="454" spans="1:11" ht="14.45" customHeight="1" x14ac:dyDescent="0.2">
      <c r="A454" s="831" t="s">
        <v>578</v>
      </c>
      <c r="B454" s="832" t="s">
        <v>579</v>
      </c>
      <c r="C454" s="835" t="s">
        <v>603</v>
      </c>
      <c r="D454" s="863" t="s">
        <v>604</v>
      </c>
      <c r="E454" s="835" t="s">
        <v>2629</v>
      </c>
      <c r="F454" s="863" t="s">
        <v>2630</v>
      </c>
      <c r="G454" s="835" t="s">
        <v>3021</v>
      </c>
      <c r="H454" s="835" t="s">
        <v>3022</v>
      </c>
      <c r="I454" s="849">
        <v>2.3599998950958252</v>
      </c>
      <c r="J454" s="849">
        <v>500</v>
      </c>
      <c r="K454" s="850">
        <v>1180</v>
      </c>
    </row>
    <row r="455" spans="1:11" ht="14.45" customHeight="1" x14ac:dyDescent="0.2">
      <c r="A455" s="831" t="s">
        <v>578</v>
      </c>
      <c r="B455" s="832" t="s">
        <v>579</v>
      </c>
      <c r="C455" s="835" t="s">
        <v>603</v>
      </c>
      <c r="D455" s="863" t="s">
        <v>604</v>
      </c>
      <c r="E455" s="835" t="s">
        <v>2629</v>
      </c>
      <c r="F455" s="863" t="s">
        <v>2630</v>
      </c>
      <c r="G455" s="835" t="s">
        <v>3023</v>
      </c>
      <c r="H455" s="835" t="s">
        <v>3024</v>
      </c>
      <c r="I455" s="849">
        <v>2.3599998950958252</v>
      </c>
      <c r="J455" s="849">
        <v>1500</v>
      </c>
      <c r="K455" s="850">
        <v>3540</v>
      </c>
    </row>
    <row r="456" spans="1:11" ht="14.45" customHeight="1" x14ac:dyDescent="0.2">
      <c r="A456" s="831" t="s">
        <v>578</v>
      </c>
      <c r="B456" s="832" t="s">
        <v>579</v>
      </c>
      <c r="C456" s="835" t="s">
        <v>603</v>
      </c>
      <c r="D456" s="863" t="s">
        <v>604</v>
      </c>
      <c r="E456" s="835" t="s">
        <v>2629</v>
      </c>
      <c r="F456" s="863" t="s">
        <v>2630</v>
      </c>
      <c r="G456" s="835" t="s">
        <v>3025</v>
      </c>
      <c r="H456" s="835" t="s">
        <v>3026</v>
      </c>
      <c r="I456" s="849">
        <v>2.3599998950958252</v>
      </c>
      <c r="J456" s="849">
        <v>2000</v>
      </c>
      <c r="K456" s="850">
        <v>4720</v>
      </c>
    </row>
    <row r="457" spans="1:11" ht="14.45" customHeight="1" x14ac:dyDescent="0.2">
      <c r="A457" s="831" t="s">
        <v>578</v>
      </c>
      <c r="B457" s="832" t="s">
        <v>579</v>
      </c>
      <c r="C457" s="835" t="s">
        <v>603</v>
      </c>
      <c r="D457" s="863" t="s">
        <v>604</v>
      </c>
      <c r="E457" s="835" t="s">
        <v>2629</v>
      </c>
      <c r="F457" s="863" t="s">
        <v>2630</v>
      </c>
      <c r="G457" s="835" t="s">
        <v>3017</v>
      </c>
      <c r="H457" s="835" t="s">
        <v>3027</v>
      </c>
      <c r="I457" s="849">
        <v>907.5</v>
      </c>
      <c r="J457" s="849">
        <v>168</v>
      </c>
      <c r="K457" s="850">
        <v>152460</v>
      </c>
    </row>
    <row r="458" spans="1:11" ht="14.45" customHeight="1" x14ac:dyDescent="0.2">
      <c r="A458" s="831" t="s">
        <v>578</v>
      </c>
      <c r="B458" s="832" t="s">
        <v>579</v>
      </c>
      <c r="C458" s="835" t="s">
        <v>603</v>
      </c>
      <c r="D458" s="863" t="s">
        <v>604</v>
      </c>
      <c r="E458" s="835" t="s">
        <v>2629</v>
      </c>
      <c r="F458" s="863" t="s">
        <v>2630</v>
      </c>
      <c r="G458" s="835" t="s">
        <v>2633</v>
      </c>
      <c r="H458" s="835" t="s">
        <v>2634</v>
      </c>
      <c r="I458" s="849">
        <v>1.2499999720603228E-2</v>
      </c>
      <c r="J458" s="849">
        <v>2000</v>
      </c>
      <c r="K458" s="850">
        <v>25</v>
      </c>
    </row>
    <row r="459" spans="1:11" ht="14.45" customHeight="1" x14ac:dyDescent="0.2">
      <c r="A459" s="831" t="s">
        <v>578</v>
      </c>
      <c r="B459" s="832" t="s">
        <v>579</v>
      </c>
      <c r="C459" s="835" t="s">
        <v>603</v>
      </c>
      <c r="D459" s="863" t="s">
        <v>604</v>
      </c>
      <c r="E459" s="835" t="s">
        <v>2629</v>
      </c>
      <c r="F459" s="863" t="s">
        <v>2630</v>
      </c>
      <c r="G459" s="835" t="s">
        <v>2633</v>
      </c>
      <c r="H459" s="835" t="s">
        <v>2637</v>
      </c>
      <c r="I459" s="849">
        <v>1.3999999687075614E-2</v>
      </c>
      <c r="J459" s="849">
        <v>2500</v>
      </c>
      <c r="K459" s="850">
        <v>35</v>
      </c>
    </row>
    <row r="460" spans="1:11" ht="14.45" customHeight="1" x14ac:dyDescent="0.2">
      <c r="A460" s="831" t="s">
        <v>578</v>
      </c>
      <c r="B460" s="832" t="s">
        <v>579</v>
      </c>
      <c r="C460" s="835" t="s">
        <v>603</v>
      </c>
      <c r="D460" s="863" t="s">
        <v>604</v>
      </c>
      <c r="E460" s="835" t="s">
        <v>2629</v>
      </c>
      <c r="F460" s="863" t="s">
        <v>2630</v>
      </c>
      <c r="G460" s="835" t="s">
        <v>2635</v>
      </c>
      <c r="H460" s="835" t="s">
        <v>2638</v>
      </c>
      <c r="I460" s="849">
        <v>6.0500001907348633</v>
      </c>
      <c r="J460" s="849">
        <v>120</v>
      </c>
      <c r="K460" s="850">
        <v>726</v>
      </c>
    </row>
    <row r="461" spans="1:11" ht="14.45" customHeight="1" x14ac:dyDescent="0.2">
      <c r="A461" s="831" t="s">
        <v>578</v>
      </c>
      <c r="B461" s="832" t="s">
        <v>579</v>
      </c>
      <c r="C461" s="835" t="s">
        <v>603</v>
      </c>
      <c r="D461" s="863" t="s">
        <v>604</v>
      </c>
      <c r="E461" s="835" t="s">
        <v>2629</v>
      </c>
      <c r="F461" s="863" t="s">
        <v>2630</v>
      </c>
      <c r="G461" s="835" t="s">
        <v>3028</v>
      </c>
      <c r="H461" s="835" t="s">
        <v>3029</v>
      </c>
      <c r="I461" s="849">
        <v>2.7863636016845703</v>
      </c>
      <c r="J461" s="849">
        <v>3720</v>
      </c>
      <c r="K461" s="850">
        <v>10363.499992370605</v>
      </c>
    </row>
    <row r="462" spans="1:11" ht="14.45" customHeight="1" x14ac:dyDescent="0.2">
      <c r="A462" s="831" t="s">
        <v>578</v>
      </c>
      <c r="B462" s="832" t="s">
        <v>579</v>
      </c>
      <c r="C462" s="835" t="s">
        <v>603</v>
      </c>
      <c r="D462" s="863" t="s">
        <v>604</v>
      </c>
      <c r="E462" s="835" t="s">
        <v>2629</v>
      </c>
      <c r="F462" s="863" t="s">
        <v>2630</v>
      </c>
      <c r="G462" s="835" t="s">
        <v>2862</v>
      </c>
      <c r="H462" s="835" t="s">
        <v>2863</v>
      </c>
      <c r="I462" s="849">
        <v>33.880001068115234</v>
      </c>
      <c r="J462" s="849">
        <v>10</v>
      </c>
      <c r="K462" s="850">
        <v>338.79998779296875</v>
      </c>
    </row>
    <row r="463" spans="1:11" ht="14.45" customHeight="1" x14ac:dyDescent="0.2">
      <c r="A463" s="831" t="s">
        <v>578</v>
      </c>
      <c r="B463" s="832" t="s">
        <v>579</v>
      </c>
      <c r="C463" s="835" t="s">
        <v>603</v>
      </c>
      <c r="D463" s="863" t="s">
        <v>604</v>
      </c>
      <c r="E463" s="835" t="s">
        <v>2629</v>
      </c>
      <c r="F463" s="863" t="s">
        <v>2630</v>
      </c>
      <c r="G463" s="835" t="s">
        <v>3030</v>
      </c>
      <c r="H463" s="835" t="s">
        <v>3031</v>
      </c>
      <c r="I463" s="849">
        <v>45.5</v>
      </c>
      <c r="J463" s="849">
        <v>140</v>
      </c>
      <c r="K463" s="850">
        <v>6369.43994140625</v>
      </c>
    </row>
    <row r="464" spans="1:11" ht="14.45" customHeight="1" x14ac:dyDescent="0.2">
      <c r="A464" s="831" t="s">
        <v>578</v>
      </c>
      <c r="B464" s="832" t="s">
        <v>579</v>
      </c>
      <c r="C464" s="835" t="s">
        <v>603</v>
      </c>
      <c r="D464" s="863" t="s">
        <v>604</v>
      </c>
      <c r="E464" s="835" t="s">
        <v>2629</v>
      </c>
      <c r="F464" s="863" t="s">
        <v>2630</v>
      </c>
      <c r="G464" s="835" t="s">
        <v>3030</v>
      </c>
      <c r="H464" s="835" t="s">
        <v>3032</v>
      </c>
      <c r="I464" s="849">
        <v>45.5</v>
      </c>
      <c r="J464" s="849">
        <v>320</v>
      </c>
      <c r="K464" s="850">
        <v>14558.880004882813</v>
      </c>
    </row>
    <row r="465" spans="1:11" ht="14.45" customHeight="1" x14ac:dyDescent="0.2">
      <c r="A465" s="831" t="s">
        <v>578</v>
      </c>
      <c r="B465" s="832" t="s">
        <v>579</v>
      </c>
      <c r="C465" s="835" t="s">
        <v>603</v>
      </c>
      <c r="D465" s="863" t="s">
        <v>604</v>
      </c>
      <c r="E465" s="835" t="s">
        <v>2629</v>
      </c>
      <c r="F465" s="863" t="s">
        <v>2630</v>
      </c>
      <c r="G465" s="835" t="s">
        <v>3033</v>
      </c>
      <c r="H465" s="835" t="s">
        <v>3034</v>
      </c>
      <c r="I465" s="849">
        <v>15.925000190734863</v>
      </c>
      <c r="J465" s="849">
        <v>300</v>
      </c>
      <c r="K465" s="850">
        <v>4778</v>
      </c>
    </row>
    <row r="466" spans="1:11" ht="14.45" customHeight="1" x14ac:dyDescent="0.2">
      <c r="A466" s="831" t="s">
        <v>578</v>
      </c>
      <c r="B466" s="832" t="s">
        <v>579</v>
      </c>
      <c r="C466" s="835" t="s">
        <v>603</v>
      </c>
      <c r="D466" s="863" t="s">
        <v>604</v>
      </c>
      <c r="E466" s="835" t="s">
        <v>2629</v>
      </c>
      <c r="F466" s="863" t="s">
        <v>2630</v>
      </c>
      <c r="G466" s="835" t="s">
        <v>3033</v>
      </c>
      <c r="H466" s="835" t="s">
        <v>3035</v>
      </c>
      <c r="I466" s="849">
        <v>15.92400016784668</v>
      </c>
      <c r="J466" s="849">
        <v>1000</v>
      </c>
      <c r="K466" s="850">
        <v>15924</v>
      </c>
    </row>
    <row r="467" spans="1:11" ht="14.45" customHeight="1" x14ac:dyDescent="0.2">
      <c r="A467" s="831" t="s">
        <v>578</v>
      </c>
      <c r="B467" s="832" t="s">
        <v>579</v>
      </c>
      <c r="C467" s="835" t="s">
        <v>603</v>
      </c>
      <c r="D467" s="863" t="s">
        <v>604</v>
      </c>
      <c r="E467" s="835" t="s">
        <v>2629</v>
      </c>
      <c r="F467" s="863" t="s">
        <v>2630</v>
      </c>
      <c r="G467" s="835" t="s">
        <v>3036</v>
      </c>
      <c r="H467" s="835" t="s">
        <v>3037</v>
      </c>
      <c r="I467" s="849">
        <v>26.085999679565429</v>
      </c>
      <c r="J467" s="849">
        <v>280</v>
      </c>
      <c r="K467" s="850">
        <v>7304.5299072265625</v>
      </c>
    </row>
    <row r="468" spans="1:11" ht="14.45" customHeight="1" x14ac:dyDescent="0.2">
      <c r="A468" s="831" t="s">
        <v>578</v>
      </c>
      <c r="B468" s="832" t="s">
        <v>579</v>
      </c>
      <c r="C468" s="835" t="s">
        <v>603</v>
      </c>
      <c r="D468" s="863" t="s">
        <v>604</v>
      </c>
      <c r="E468" s="835" t="s">
        <v>2629</v>
      </c>
      <c r="F468" s="863" t="s">
        <v>2630</v>
      </c>
      <c r="G468" s="835" t="s">
        <v>3036</v>
      </c>
      <c r="H468" s="835" t="s">
        <v>3038</v>
      </c>
      <c r="I468" s="849">
        <v>25.989999771118164</v>
      </c>
      <c r="J468" s="849">
        <v>440</v>
      </c>
      <c r="K468" s="850">
        <v>11435.910034179688</v>
      </c>
    </row>
    <row r="469" spans="1:11" ht="14.45" customHeight="1" x14ac:dyDescent="0.2">
      <c r="A469" s="831" t="s">
        <v>578</v>
      </c>
      <c r="B469" s="832" t="s">
        <v>579</v>
      </c>
      <c r="C469" s="835" t="s">
        <v>603</v>
      </c>
      <c r="D469" s="863" t="s">
        <v>604</v>
      </c>
      <c r="E469" s="835" t="s">
        <v>2629</v>
      </c>
      <c r="F469" s="863" t="s">
        <v>2630</v>
      </c>
      <c r="G469" s="835" t="s">
        <v>3039</v>
      </c>
      <c r="H469" s="835" t="s">
        <v>3040</v>
      </c>
      <c r="I469" s="849">
        <v>27.840000152587891</v>
      </c>
      <c r="J469" s="849">
        <v>50</v>
      </c>
      <c r="K469" s="850">
        <v>1392.1099853515625</v>
      </c>
    </row>
    <row r="470" spans="1:11" ht="14.45" customHeight="1" x14ac:dyDescent="0.2">
      <c r="A470" s="831" t="s">
        <v>578</v>
      </c>
      <c r="B470" s="832" t="s">
        <v>579</v>
      </c>
      <c r="C470" s="835" t="s">
        <v>603</v>
      </c>
      <c r="D470" s="863" t="s">
        <v>604</v>
      </c>
      <c r="E470" s="835" t="s">
        <v>2629</v>
      </c>
      <c r="F470" s="863" t="s">
        <v>2630</v>
      </c>
      <c r="G470" s="835" t="s">
        <v>3041</v>
      </c>
      <c r="H470" s="835" t="s">
        <v>3042</v>
      </c>
      <c r="I470" s="849">
        <v>5.2600002288818359</v>
      </c>
      <c r="J470" s="849">
        <v>600</v>
      </c>
      <c r="K470" s="850">
        <v>3156</v>
      </c>
    </row>
    <row r="471" spans="1:11" ht="14.45" customHeight="1" x14ac:dyDescent="0.2">
      <c r="A471" s="831" t="s">
        <v>578</v>
      </c>
      <c r="B471" s="832" t="s">
        <v>579</v>
      </c>
      <c r="C471" s="835" t="s">
        <v>603</v>
      </c>
      <c r="D471" s="863" t="s">
        <v>604</v>
      </c>
      <c r="E471" s="835" t="s">
        <v>2629</v>
      </c>
      <c r="F471" s="863" t="s">
        <v>2630</v>
      </c>
      <c r="G471" s="835" t="s">
        <v>2639</v>
      </c>
      <c r="H471" s="835" t="s">
        <v>2640</v>
      </c>
      <c r="I471" s="849">
        <v>3.4850000143051147</v>
      </c>
      <c r="J471" s="849">
        <v>1000</v>
      </c>
      <c r="K471" s="850">
        <v>3485</v>
      </c>
    </row>
    <row r="472" spans="1:11" ht="14.45" customHeight="1" x14ac:dyDescent="0.2">
      <c r="A472" s="831" t="s">
        <v>578</v>
      </c>
      <c r="B472" s="832" t="s">
        <v>579</v>
      </c>
      <c r="C472" s="835" t="s">
        <v>603</v>
      </c>
      <c r="D472" s="863" t="s">
        <v>604</v>
      </c>
      <c r="E472" s="835" t="s">
        <v>2629</v>
      </c>
      <c r="F472" s="863" t="s">
        <v>2630</v>
      </c>
      <c r="G472" s="835" t="s">
        <v>3043</v>
      </c>
      <c r="H472" s="835" t="s">
        <v>3044</v>
      </c>
      <c r="I472" s="849">
        <v>4</v>
      </c>
      <c r="J472" s="849">
        <v>200</v>
      </c>
      <c r="K472" s="850">
        <v>800</v>
      </c>
    </row>
    <row r="473" spans="1:11" ht="14.45" customHeight="1" x14ac:dyDescent="0.2">
      <c r="A473" s="831" t="s">
        <v>578</v>
      </c>
      <c r="B473" s="832" t="s">
        <v>579</v>
      </c>
      <c r="C473" s="835" t="s">
        <v>603</v>
      </c>
      <c r="D473" s="863" t="s">
        <v>604</v>
      </c>
      <c r="E473" s="835" t="s">
        <v>2629</v>
      </c>
      <c r="F473" s="863" t="s">
        <v>2630</v>
      </c>
      <c r="G473" s="835" t="s">
        <v>3045</v>
      </c>
      <c r="H473" s="835" t="s">
        <v>3046</v>
      </c>
      <c r="I473" s="849">
        <v>61.060001373291016</v>
      </c>
      <c r="J473" s="849">
        <v>100</v>
      </c>
      <c r="K473" s="850">
        <v>6105.66015625</v>
      </c>
    </row>
    <row r="474" spans="1:11" ht="14.45" customHeight="1" x14ac:dyDescent="0.2">
      <c r="A474" s="831" t="s">
        <v>578</v>
      </c>
      <c r="B474" s="832" t="s">
        <v>579</v>
      </c>
      <c r="C474" s="835" t="s">
        <v>603</v>
      </c>
      <c r="D474" s="863" t="s">
        <v>604</v>
      </c>
      <c r="E474" s="835" t="s">
        <v>2629</v>
      </c>
      <c r="F474" s="863" t="s">
        <v>2630</v>
      </c>
      <c r="G474" s="835" t="s">
        <v>3039</v>
      </c>
      <c r="H474" s="835" t="s">
        <v>3047</v>
      </c>
      <c r="I474" s="849">
        <v>27.840000152587891</v>
      </c>
      <c r="J474" s="849">
        <v>300</v>
      </c>
      <c r="K474" s="850">
        <v>8352.659912109375</v>
      </c>
    </row>
    <row r="475" spans="1:11" ht="14.45" customHeight="1" x14ac:dyDescent="0.2">
      <c r="A475" s="831" t="s">
        <v>578</v>
      </c>
      <c r="B475" s="832" t="s">
        <v>579</v>
      </c>
      <c r="C475" s="835" t="s">
        <v>603</v>
      </c>
      <c r="D475" s="863" t="s">
        <v>604</v>
      </c>
      <c r="E475" s="835" t="s">
        <v>2629</v>
      </c>
      <c r="F475" s="863" t="s">
        <v>2630</v>
      </c>
      <c r="G475" s="835" t="s">
        <v>3048</v>
      </c>
      <c r="H475" s="835" t="s">
        <v>3049</v>
      </c>
      <c r="I475" s="849">
        <v>6.0857141358511786</v>
      </c>
      <c r="J475" s="849">
        <v>1300</v>
      </c>
      <c r="K475" s="850">
        <v>7975</v>
      </c>
    </row>
    <row r="476" spans="1:11" ht="14.45" customHeight="1" x14ac:dyDescent="0.2">
      <c r="A476" s="831" t="s">
        <v>578</v>
      </c>
      <c r="B476" s="832" t="s">
        <v>579</v>
      </c>
      <c r="C476" s="835" t="s">
        <v>603</v>
      </c>
      <c r="D476" s="863" t="s">
        <v>604</v>
      </c>
      <c r="E476" s="835" t="s">
        <v>2629</v>
      </c>
      <c r="F476" s="863" t="s">
        <v>2630</v>
      </c>
      <c r="G476" s="835" t="s">
        <v>3043</v>
      </c>
      <c r="H476" s="835" t="s">
        <v>3050</v>
      </c>
      <c r="I476" s="849">
        <v>3.5328572137015208</v>
      </c>
      <c r="J476" s="849">
        <v>1400</v>
      </c>
      <c r="K476" s="850">
        <v>4946</v>
      </c>
    </row>
    <row r="477" spans="1:11" ht="14.45" customHeight="1" x14ac:dyDescent="0.2">
      <c r="A477" s="831" t="s">
        <v>578</v>
      </c>
      <c r="B477" s="832" t="s">
        <v>579</v>
      </c>
      <c r="C477" s="835" t="s">
        <v>603</v>
      </c>
      <c r="D477" s="863" t="s">
        <v>604</v>
      </c>
      <c r="E477" s="835" t="s">
        <v>2629</v>
      </c>
      <c r="F477" s="863" t="s">
        <v>2630</v>
      </c>
      <c r="G477" s="835" t="s">
        <v>3051</v>
      </c>
      <c r="H477" s="835" t="s">
        <v>3052</v>
      </c>
      <c r="I477" s="849">
        <v>24.409999847412109</v>
      </c>
      <c r="J477" s="849">
        <v>50</v>
      </c>
      <c r="K477" s="850">
        <v>1220.2900390625</v>
      </c>
    </row>
    <row r="478" spans="1:11" ht="14.45" customHeight="1" x14ac:dyDescent="0.2">
      <c r="A478" s="831" t="s">
        <v>578</v>
      </c>
      <c r="B478" s="832" t="s">
        <v>579</v>
      </c>
      <c r="C478" s="835" t="s">
        <v>603</v>
      </c>
      <c r="D478" s="863" t="s">
        <v>604</v>
      </c>
      <c r="E478" s="835" t="s">
        <v>2629</v>
      </c>
      <c r="F478" s="863" t="s">
        <v>2630</v>
      </c>
      <c r="G478" s="835" t="s">
        <v>3053</v>
      </c>
      <c r="H478" s="835" t="s">
        <v>3054</v>
      </c>
      <c r="I478" s="849">
        <v>32.900001525878906</v>
      </c>
      <c r="J478" s="849">
        <v>60</v>
      </c>
      <c r="K478" s="850">
        <v>1973.989990234375</v>
      </c>
    </row>
    <row r="479" spans="1:11" ht="14.45" customHeight="1" x14ac:dyDescent="0.2">
      <c r="A479" s="831" t="s">
        <v>578</v>
      </c>
      <c r="B479" s="832" t="s">
        <v>579</v>
      </c>
      <c r="C479" s="835" t="s">
        <v>603</v>
      </c>
      <c r="D479" s="863" t="s">
        <v>604</v>
      </c>
      <c r="E479" s="835" t="s">
        <v>2629</v>
      </c>
      <c r="F479" s="863" t="s">
        <v>2630</v>
      </c>
      <c r="G479" s="835" t="s">
        <v>3055</v>
      </c>
      <c r="H479" s="835" t="s">
        <v>3056</v>
      </c>
      <c r="I479" s="849">
        <v>45.979999542236328</v>
      </c>
      <c r="J479" s="849">
        <v>20</v>
      </c>
      <c r="K479" s="850">
        <v>919.5999755859375</v>
      </c>
    </row>
    <row r="480" spans="1:11" ht="14.45" customHeight="1" x14ac:dyDescent="0.2">
      <c r="A480" s="831" t="s">
        <v>578</v>
      </c>
      <c r="B480" s="832" t="s">
        <v>579</v>
      </c>
      <c r="C480" s="835" t="s">
        <v>603</v>
      </c>
      <c r="D480" s="863" t="s">
        <v>604</v>
      </c>
      <c r="E480" s="835" t="s">
        <v>2629</v>
      </c>
      <c r="F480" s="863" t="s">
        <v>2630</v>
      </c>
      <c r="G480" s="835" t="s">
        <v>3057</v>
      </c>
      <c r="H480" s="835" t="s">
        <v>3058</v>
      </c>
      <c r="I480" s="849">
        <v>171.82000732421875</v>
      </c>
      <c r="J480" s="849">
        <v>10</v>
      </c>
      <c r="K480" s="850">
        <v>1718.199951171875</v>
      </c>
    </row>
    <row r="481" spans="1:11" ht="14.45" customHeight="1" x14ac:dyDescent="0.2">
      <c r="A481" s="831" t="s">
        <v>578</v>
      </c>
      <c r="B481" s="832" t="s">
        <v>579</v>
      </c>
      <c r="C481" s="835" t="s">
        <v>603</v>
      </c>
      <c r="D481" s="863" t="s">
        <v>604</v>
      </c>
      <c r="E481" s="835" t="s">
        <v>2629</v>
      </c>
      <c r="F481" s="863" t="s">
        <v>2630</v>
      </c>
      <c r="G481" s="835" t="s">
        <v>3059</v>
      </c>
      <c r="H481" s="835" t="s">
        <v>3060</v>
      </c>
      <c r="I481" s="849">
        <v>171.82000732421875</v>
      </c>
      <c r="J481" s="849">
        <v>10</v>
      </c>
      <c r="K481" s="850">
        <v>1718.199951171875</v>
      </c>
    </row>
    <row r="482" spans="1:11" ht="14.45" customHeight="1" x14ac:dyDescent="0.2">
      <c r="A482" s="831" t="s">
        <v>578</v>
      </c>
      <c r="B482" s="832" t="s">
        <v>579</v>
      </c>
      <c r="C482" s="835" t="s">
        <v>603</v>
      </c>
      <c r="D482" s="863" t="s">
        <v>604</v>
      </c>
      <c r="E482" s="835" t="s">
        <v>2629</v>
      </c>
      <c r="F482" s="863" t="s">
        <v>2630</v>
      </c>
      <c r="G482" s="835" t="s">
        <v>3061</v>
      </c>
      <c r="H482" s="835" t="s">
        <v>3062</v>
      </c>
      <c r="I482" s="849">
        <v>171.82000732421875</v>
      </c>
      <c r="J482" s="849">
        <v>10</v>
      </c>
      <c r="K482" s="850">
        <v>1718.199951171875</v>
      </c>
    </row>
    <row r="483" spans="1:11" ht="14.45" customHeight="1" x14ac:dyDescent="0.2">
      <c r="A483" s="831" t="s">
        <v>578</v>
      </c>
      <c r="B483" s="832" t="s">
        <v>579</v>
      </c>
      <c r="C483" s="835" t="s">
        <v>603</v>
      </c>
      <c r="D483" s="863" t="s">
        <v>604</v>
      </c>
      <c r="E483" s="835" t="s">
        <v>2629</v>
      </c>
      <c r="F483" s="863" t="s">
        <v>2630</v>
      </c>
      <c r="G483" s="835" t="s">
        <v>2642</v>
      </c>
      <c r="H483" s="835" t="s">
        <v>2643</v>
      </c>
      <c r="I483" s="849">
        <v>21.899999618530273</v>
      </c>
      <c r="J483" s="849">
        <v>200</v>
      </c>
      <c r="K483" s="850">
        <v>4380.10009765625</v>
      </c>
    </row>
    <row r="484" spans="1:11" ht="14.45" customHeight="1" x14ac:dyDescent="0.2">
      <c r="A484" s="831" t="s">
        <v>578</v>
      </c>
      <c r="B484" s="832" t="s">
        <v>579</v>
      </c>
      <c r="C484" s="835" t="s">
        <v>603</v>
      </c>
      <c r="D484" s="863" t="s">
        <v>604</v>
      </c>
      <c r="E484" s="835" t="s">
        <v>2629</v>
      </c>
      <c r="F484" s="863" t="s">
        <v>2630</v>
      </c>
      <c r="G484" s="835" t="s">
        <v>2644</v>
      </c>
      <c r="H484" s="835" t="s">
        <v>2645</v>
      </c>
      <c r="I484" s="849">
        <v>21.899999618530273</v>
      </c>
      <c r="J484" s="849">
        <v>350</v>
      </c>
      <c r="K484" s="850">
        <v>7665.150146484375</v>
      </c>
    </row>
    <row r="485" spans="1:11" ht="14.45" customHeight="1" x14ac:dyDescent="0.2">
      <c r="A485" s="831" t="s">
        <v>578</v>
      </c>
      <c r="B485" s="832" t="s">
        <v>579</v>
      </c>
      <c r="C485" s="835" t="s">
        <v>603</v>
      </c>
      <c r="D485" s="863" t="s">
        <v>604</v>
      </c>
      <c r="E485" s="835" t="s">
        <v>2629</v>
      </c>
      <c r="F485" s="863" t="s">
        <v>2630</v>
      </c>
      <c r="G485" s="835" t="s">
        <v>2644</v>
      </c>
      <c r="H485" s="835" t="s">
        <v>2869</v>
      </c>
      <c r="I485" s="849">
        <v>21.899999618530273</v>
      </c>
      <c r="J485" s="849">
        <v>450</v>
      </c>
      <c r="K485" s="850">
        <v>9855.4501953125</v>
      </c>
    </row>
    <row r="486" spans="1:11" ht="14.45" customHeight="1" x14ac:dyDescent="0.2">
      <c r="A486" s="831" t="s">
        <v>578</v>
      </c>
      <c r="B486" s="832" t="s">
        <v>579</v>
      </c>
      <c r="C486" s="835" t="s">
        <v>603</v>
      </c>
      <c r="D486" s="863" t="s">
        <v>604</v>
      </c>
      <c r="E486" s="835" t="s">
        <v>2629</v>
      </c>
      <c r="F486" s="863" t="s">
        <v>2630</v>
      </c>
      <c r="G486" s="835" t="s">
        <v>3063</v>
      </c>
      <c r="H486" s="835" t="s">
        <v>3064</v>
      </c>
      <c r="I486" s="849">
        <v>484.02999877929688</v>
      </c>
      <c r="J486" s="849">
        <v>5</v>
      </c>
      <c r="K486" s="850">
        <v>2420.14990234375</v>
      </c>
    </row>
    <row r="487" spans="1:11" ht="14.45" customHeight="1" x14ac:dyDescent="0.2">
      <c r="A487" s="831" t="s">
        <v>578</v>
      </c>
      <c r="B487" s="832" t="s">
        <v>579</v>
      </c>
      <c r="C487" s="835" t="s">
        <v>603</v>
      </c>
      <c r="D487" s="863" t="s">
        <v>604</v>
      </c>
      <c r="E487" s="835" t="s">
        <v>2629</v>
      </c>
      <c r="F487" s="863" t="s">
        <v>2630</v>
      </c>
      <c r="G487" s="835" t="s">
        <v>3065</v>
      </c>
      <c r="H487" s="835" t="s">
        <v>3066</v>
      </c>
      <c r="I487" s="849">
        <v>484.04000854492188</v>
      </c>
      <c r="J487" s="849">
        <v>10</v>
      </c>
      <c r="K487" s="850">
        <v>4840.39990234375</v>
      </c>
    </row>
    <row r="488" spans="1:11" ht="14.45" customHeight="1" x14ac:dyDescent="0.2">
      <c r="A488" s="831" t="s">
        <v>578</v>
      </c>
      <c r="B488" s="832" t="s">
        <v>579</v>
      </c>
      <c r="C488" s="835" t="s">
        <v>603</v>
      </c>
      <c r="D488" s="863" t="s">
        <v>604</v>
      </c>
      <c r="E488" s="835" t="s">
        <v>2629</v>
      </c>
      <c r="F488" s="863" t="s">
        <v>2630</v>
      </c>
      <c r="G488" s="835" t="s">
        <v>3065</v>
      </c>
      <c r="H488" s="835" t="s">
        <v>3067</v>
      </c>
      <c r="I488" s="849">
        <v>484.02999877929688</v>
      </c>
      <c r="J488" s="849">
        <v>5</v>
      </c>
      <c r="K488" s="850">
        <v>2420.14990234375</v>
      </c>
    </row>
    <row r="489" spans="1:11" ht="14.45" customHeight="1" x14ac:dyDescent="0.2">
      <c r="A489" s="831" t="s">
        <v>578</v>
      </c>
      <c r="B489" s="832" t="s">
        <v>579</v>
      </c>
      <c r="C489" s="835" t="s">
        <v>603</v>
      </c>
      <c r="D489" s="863" t="s">
        <v>604</v>
      </c>
      <c r="E489" s="835" t="s">
        <v>2629</v>
      </c>
      <c r="F489" s="863" t="s">
        <v>2630</v>
      </c>
      <c r="G489" s="835" t="s">
        <v>2656</v>
      </c>
      <c r="H489" s="835" t="s">
        <v>2657</v>
      </c>
      <c r="I489" s="849">
        <v>22.989999771118164</v>
      </c>
      <c r="J489" s="849">
        <v>10</v>
      </c>
      <c r="K489" s="850">
        <v>229.89999389648438</v>
      </c>
    </row>
    <row r="490" spans="1:11" ht="14.45" customHeight="1" x14ac:dyDescent="0.2">
      <c r="A490" s="831" t="s">
        <v>578</v>
      </c>
      <c r="B490" s="832" t="s">
        <v>579</v>
      </c>
      <c r="C490" s="835" t="s">
        <v>603</v>
      </c>
      <c r="D490" s="863" t="s">
        <v>604</v>
      </c>
      <c r="E490" s="835" t="s">
        <v>2629</v>
      </c>
      <c r="F490" s="863" t="s">
        <v>2630</v>
      </c>
      <c r="G490" s="835" t="s">
        <v>2870</v>
      </c>
      <c r="H490" s="835" t="s">
        <v>2871</v>
      </c>
      <c r="I490" s="849">
        <v>22.989999771118164</v>
      </c>
      <c r="J490" s="849">
        <v>40</v>
      </c>
      <c r="K490" s="850">
        <v>919.60000610351563</v>
      </c>
    </row>
    <row r="491" spans="1:11" ht="14.45" customHeight="1" x14ac:dyDescent="0.2">
      <c r="A491" s="831" t="s">
        <v>578</v>
      </c>
      <c r="B491" s="832" t="s">
        <v>579</v>
      </c>
      <c r="C491" s="835" t="s">
        <v>603</v>
      </c>
      <c r="D491" s="863" t="s">
        <v>604</v>
      </c>
      <c r="E491" s="835" t="s">
        <v>2629</v>
      </c>
      <c r="F491" s="863" t="s">
        <v>2630</v>
      </c>
      <c r="G491" s="835" t="s">
        <v>2656</v>
      </c>
      <c r="H491" s="835" t="s">
        <v>2660</v>
      </c>
      <c r="I491" s="849">
        <v>22.989999771118164</v>
      </c>
      <c r="J491" s="849">
        <v>30</v>
      </c>
      <c r="K491" s="850">
        <v>689.70001220703125</v>
      </c>
    </row>
    <row r="492" spans="1:11" ht="14.45" customHeight="1" x14ac:dyDescent="0.2">
      <c r="A492" s="831" t="s">
        <v>578</v>
      </c>
      <c r="B492" s="832" t="s">
        <v>579</v>
      </c>
      <c r="C492" s="835" t="s">
        <v>603</v>
      </c>
      <c r="D492" s="863" t="s">
        <v>604</v>
      </c>
      <c r="E492" s="835" t="s">
        <v>2629</v>
      </c>
      <c r="F492" s="863" t="s">
        <v>2630</v>
      </c>
      <c r="G492" s="835" t="s">
        <v>3068</v>
      </c>
      <c r="H492" s="835" t="s">
        <v>3069</v>
      </c>
      <c r="I492" s="849">
        <v>22.840000152587891</v>
      </c>
      <c r="J492" s="849">
        <v>12</v>
      </c>
      <c r="K492" s="850">
        <v>274.04000854492188</v>
      </c>
    </row>
    <row r="493" spans="1:11" ht="14.45" customHeight="1" x14ac:dyDescent="0.2">
      <c r="A493" s="831" t="s">
        <v>578</v>
      </c>
      <c r="B493" s="832" t="s">
        <v>579</v>
      </c>
      <c r="C493" s="835" t="s">
        <v>603</v>
      </c>
      <c r="D493" s="863" t="s">
        <v>604</v>
      </c>
      <c r="E493" s="835" t="s">
        <v>2629</v>
      </c>
      <c r="F493" s="863" t="s">
        <v>2630</v>
      </c>
      <c r="G493" s="835" t="s">
        <v>3070</v>
      </c>
      <c r="H493" s="835" t="s">
        <v>3071</v>
      </c>
      <c r="I493" s="849">
        <v>22.870000839233398</v>
      </c>
      <c r="J493" s="849">
        <v>12</v>
      </c>
      <c r="K493" s="850">
        <v>274.42999267578125</v>
      </c>
    </row>
    <row r="494" spans="1:11" ht="14.45" customHeight="1" x14ac:dyDescent="0.2">
      <c r="A494" s="831" t="s">
        <v>578</v>
      </c>
      <c r="B494" s="832" t="s">
        <v>579</v>
      </c>
      <c r="C494" s="835" t="s">
        <v>603</v>
      </c>
      <c r="D494" s="863" t="s">
        <v>604</v>
      </c>
      <c r="E494" s="835" t="s">
        <v>2629</v>
      </c>
      <c r="F494" s="863" t="s">
        <v>2630</v>
      </c>
      <c r="G494" s="835" t="s">
        <v>3072</v>
      </c>
      <c r="H494" s="835" t="s">
        <v>3073</v>
      </c>
      <c r="I494" s="849">
        <v>22.870000839233398</v>
      </c>
      <c r="J494" s="849">
        <v>12</v>
      </c>
      <c r="K494" s="850">
        <v>274.42999267578125</v>
      </c>
    </row>
    <row r="495" spans="1:11" ht="14.45" customHeight="1" x14ac:dyDescent="0.2">
      <c r="A495" s="831" t="s">
        <v>578</v>
      </c>
      <c r="B495" s="832" t="s">
        <v>579</v>
      </c>
      <c r="C495" s="835" t="s">
        <v>603</v>
      </c>
      <c r="D495" s="863" t="s">
        <v>604</v>
      </c>
      <c r="E495" s="835" t="s">
        <v>2629</v>
      </c>
      <c r="F495" s="863" t="s">
        <v>2630</v>
      </c>
      <c r="G495" s="835" t="s">
        <v>3074</v>
      </c>
      <c r="H495" s="835" t="s">
        <v>3075</v>
      </c>
      <c r="I495" s="849">
        <v>4.0199999809265137</v>
      </c>
      <c r="J495" s="849">
        <v>200</v>
      </c>
      <c r="K495" s="850">
        <v>804</v>
      </c>
    </row>
    <row r="496" spans="1:11" ht="14.45" customHeight="1" x14ac:dyDescent="0.2">
      <c r="A496" s="831" t="s">
        <v>578</v>
      </c>
      <c r="B496" s="832" t="s">
        <v>579</v>
      </c>
      <c r="C496" s="835" t="s">
        <v>603</v>
      </c>
      <c r="D496" s="863" t="s">
        <v>604</v>
      </c>
      <c r="E496" s="835" t="s">
        <v>2629</v>
      </c>
      <c r="F496" s="863" t="s">
        <v>2630</v>
      </c>
      <c r="G496" s="835" t="s">
        <v>3074</v>
      </c>
      <c r="H496" s="835" t="s">
        <v>3076</v>
      </c>
      <c r="I496" s="849">
        <v>4.028571605682373</v>
      </c>
      <c r="J496" s="849">
        <v>2600</v>
      </c>
      <c r="K496" s="850">
        <v>10476</v>
      </c>
    </row>
    <row r="497" spans="1:11" ht="14.45" customHeight="1" x14ac:dyDescent="0.2">
      <c r="A497" s="831" t="s">
        <v>578</v>
      </c>
      <c r="B497" s="832" t="s">
        <v>579</v>
      </c>
      <c r="C497" s="835" t="s">
        <v>603</v>
      </c>
      <c r="D497" s="863" t="s">
        <v>604</v>
      </c>
      <c r="E497" s="835" t="s">
        <v>2629</v>
      </c>
      <c r="F497" s="863" t="s">
        <v>2630</v>
      </c>
      <c r="G497" s="835" t="s">
        <v>3077</v>
      </c>
      <c r="H497" s="835" t="s">
        <v>3078</v>
      </c>
      <c r="I497" s="849">
        <v>18.149999618530273</v>
      </c>
      <c r="J497" s="849">
        <v>200</v>
      </c>
      <c r="K497" s="850">
        <v>3630</v>
      </c>
    </row>
    <row r="498" spans="1:11" ht="14.45" customHeight="1" x14ac:dyDescent="0.2">
      <c r="A498" s="831" t="s">
        <v>578</v>
      </c>
      <c r="B498" s="832" t="s">
        <v>579</v>
      </c>
      <c r="C498" s="835" t="s">
        <v>603</v>
      </c>
      <c r="D498" s="863" t="s">
        <v>604</v>
      </c>
      <c r="E498" s="835" t="s">
        <v>2629</v>
      </c>
      <c r="F498" s="863" t="s">
        <v>2630</v>
      </c>
      <c r="G498" s="835" t="s">
        <v>2661</v>
      </c>
      <c r="H498" s="835" t="s">
        <v>2662</v>
      </c>
      <c r="I498" s="849">
        <v>8.4700002670288086</v>
      </c>
      <c r="J498" s="849">
        <v>180</v>
      </c>
      <c r="K498" s="850">
        <v>1524.6000366210938</v>
      </c>
    </row>
    <row r="499" spans="1:11" ht="14.45" customHeight="1" x14ac:dyDescent="0.2">
      <c r="A499" s="831" t="s">
        <v>578</v>
      </c>
      <c r="B499" s="832" t="s">
        <v>579</v>
      </c>
      <c r="C499" s="835" t="s">
        <v>603</v>
      </c>
      <c r="D499" s="863" t="s">
        <v>604</v>
      </c>
      <c r="E499" s="835" t="s">
        <v>2629</v>
      </c>
      <c r="F499" s="863" t="s">
        <v>2630</v>
      </c>
      <c r="G499" s="835" t="s">
        <v>2663</v>
      </c>
      <c r="H499" s="835" t="s">
        <v>2664</v>
      </c>
      <c r="I499" s="849">
        <v>7.8674999475479126</v>
      </c>
      <c r="J499" s="849">
        <v>500</v>
      </c>
      <c r="K499" s="850">
        <v>3934</v>
      </c>
    </row>
    <row r="500" spans="1:11" ht="14.45" customHeight="1" x14ac:dyDescent="0.2">
      <c r="A500" s="831" t="s">
        <v>578</v>
      </c>
      <c r="B500" s="832" t="s">
        <v>579</v>
      </c>
      <c r="C500" s="835" t="s">
        <v>603</v>
      </c>
      <c r="D500" s="863" t="s">
        <v>604</v>
      </c>
      <c r="E500" s="835" t="s">
        <v>2629</v>
      </c>
      <c r="F500" s="863" t="s">
        <v>2630</v>
      </c>
      <c r="G500" s="835" t="s">
        <v>2663</v>
      </c>
      <c r="H500" s="835" t="s">
        <v>2665</v>
      </c>
      <c r="I500" s="849">
        <v>8.6683331330617275</v>
      </c>
      <c r="J500" s="849">
        <v>600</v>
      </c>
      <c r="K500" s="850">
        <v>5201</v>
      </c>
    </row>
    <row r="501" spans="1:11" ht="14.45" customHeight="1" x14ac:dyDescent="0.2">
      <c r="A501" s="831" t="s">
        <v>578</v>
      </c>
      <c r="B501" s="832" t="s">
        <v>579</v>
      </c>
      <c r="C501" s="835" t="s">
        <v>603</v>
      </c>
      <c r="D501" s="863" t="s">
        <v>604</v>
      </c>
      <c r="E501" s="835" t="s">
        <v>2629</v>
      </c>
      <c r="F501" s="863" t="s">
        <v>2630</v>
      </c>
      <c r="G501" s="835" t="s">
        <v>3079</v>
      </c>
      <c r="H501" s="835" t="s">
        <v>3080</v>
      </c>
      <c r="I501" s="849">
        <v>3.1500000953674316</v>
      </c>
      <c r="J501" s="849">
        <v>50</v>
      </c>
      <c r="K501" s="850">
        <v>157.5</v>
      </c>
    </row>
    <row r="502" spans="1:11" ht="14.45" customHeight="1" x14ac:dyDescent="0.2">
      <c r="A502" s="831" t="s">
        <v>578</v>
      </c>
      <c r="B502" s="832" t="s">
        <v>579</v>
      </c>
      <c r="C502" s="835" t="s">
        <v>603</v>
      </c>
      <c r="D502" s="863" t="s">
        <v>604</v>
      </c>
      <c r="E502" s="835" t="s">
        <v>2629</v>
      </c>
      <c r="F502" s="863" t="s">
        <v>2630</v>
      </c>
      <c r="G502" s="835" t="s">
        <v>3079</v>
      </c>
      <c r="H502" s="835" t="s">
        <v>3081</v>
      </c>
      <c r="I502" s="849">
        <v>3.1450001001358032</v>
      </c>
      <c r="J502" s="849">
        <v>160</v>
      </c>
      <c r="K502" s="850">
        <v>503</v>
      </c>
    </row>
    <row r="503" spans="1:11" ht="14.45" customHeight="1" x14ac:dyDescent="0.2">
      <c r="A503" s="831" t="s">
        <v>578</v>
      </c>
      <c r="B503" s="832" t="s">
        <v>579</v>
      </c>
      <c r="C503" s="835" t="s">
        <v>603</v>
      </c>
      <c r="D503" s="863" t="s">
        <v>604</v>
      </c>
      <c r="E503" s="835" t="s">
        <v>2629</v>
      </c>
      <c r="F503" s="863" t="s">
        <v>2630</v>
      </c>
      <c r="G503" s="835" t="s">
        <v>3082</v>
      </c>
      <c r="H503" s="835" t="s">
        <v>3083</v>
      </c>
      <c r="I503" s="849">
        <v>80.569999694824219</v>
      </c>
      <c r="J503" s="849">
        <v>80</v>
      </c>
      <c r="K503" s="850">
        <v>6445.60009765625</v>
      </c>
    </row>
    <row r="504" spans="1:11" ht="14.45" customHeight="1" x14ac:dyDescent="0.2">
      <c r="A504" s="831" t="s">
        <v>578</v>
      </c>
      <c r="B504" s="832" t="s">
        <v>579</v>
      </c>
      <c r="C504" s="835" t="s">
        <v>603</v>
      </c>
      <c r="D504" s="863" t="s">
        <v>604</v>
      </c>
      <c r="E504" s="835" t="s">
        <v>2629</v>
      </c>
      <c r="F504" s="863" t="s">
        <v>2630</v>
      </c>
      <c r="G504" s="835" t="s">
        <v>3082</v>
      </c>
      <c r="H504" s="835" t="s">
        <v>3084</v>
      </c>
      <c r="I504" s="849">
        <v>80.578001403808599</v>
      </c>
      <c r="J504" s="849">
        <v>200</v>
      </c>
      <c r="K504" s="850">
        <v>16115.599853515625</v>
      </c>
    </row>
    <row r="505" spans="1:11" ht="14.45" customHeight="1" x14ac:dyDescent="0.2">
      <c r="A505" s="831" t="s">
        <v>578</v>
      </c>
      <c r="B505" s="832" t="s">
        <v>579</v>
      </c>
      <c r="C505" s="835" t="s">
        <v>603</v>
      </c>
      <c r="D505" s="863" t="s">
        <v>604</v>
      </c>
      <c r="E505" s="835" t="s">
        <v>2629</v>
      </c>
      <c r="F505" s="863" t="s">
        <v>2630</v>
      </c>
      <c r="G505" s="835" t="s">
        <v>2666</v>
      </c>
      <c r="H505" s="835" t="s">
        <v>2667</v>
      </c>
      <c r="I505" s="849">
        <v>1.8700000047683716</v>
      </c>
      <c r="J505" s="849">
        <v>200</v>
      </c>
      <c r="K505" s="850">
        <v>374.89999389648438</v>
      </c>
    </row>
    <row r="506" spans="1:11" ht="14.45" customHeight="1" x14ac:dyDescent="0.2">
      <c r="A506" s="831" t="s">
        <v>578</v>
      </c>
      <c r="B506" s="832" t="s">
        <v>579</v>
      </c>
      <c r="C506" s="835" t="s">
        <v>603</v>
      </c>
      <c r="D506" s="863" t="s">
        <v>604</v>
      </c>
      <c r="E506" s="835" t="s">
        <v>2629</v>
      </c>
      <c r="F506" s="863" t="s">
        <v>2630</v>
      </c>
      <c r="G506" s="835" t="s">
        <v>2666</v>
      </c>
      <c r="H506" s="835" t="s">
        <v>2668</v>
      </c>
      <c r="I506" s="849">
        <v>1.9019999980926514</v>
      </c>
      <c r="J506" s="849">
        <v>600</v>
      </c>
      <c r="K506" s="850">
        <v>1139.0999908447266</v>
      </c>
    </row>
    <row r="507" spans="1:11" ht="14.45" customHeight="1" x14ac:dyDescent="0.2">
      <c r="A507" s="831" t="s">
        <v>578</v>
      </c>
      <c r="B507" s="832" t="s">
        <v>579</v>
      </c>
      <c r="C507" s="835" t="s">
        <v>603</v>
      </c>
      <c r="D507" s="863" t="s">
        <v>604</v>
      </c>
      <c r="E507" s="835" t="s">
        <v>2629</v>
      </c>
      <c r="F507" s="863" t="s">
        <v>2630</v>
      </c>
      <c r="G507" s="835" t="s">
        <v>3085</v>
      </c>
      <c r="H507" s="835" t="s">
        <v>3086</v>
      </c>
      <c r="I507" s="849">
        <v>0.25</v>
      </c>
      <c r="J507" s="849">
        <v>100</v>
      </c>
      <c r="K507" s="850">
        <v>25</v>
      </c>
    </row>
    <row r="508" spans="1:11" ht="14.45" customHeight="1" x14ac:dyDescent="0.2">
      <c r="A508" s="831" t="s">
        <v>578</v>
      </c>
      <c r="B508" s="832" t="s">
        <v>579</v>
      </c>
      <c r="C508" s="835" t="s">
        <v>603</v>
      </c>
      <c r="D508" s="863" t="s">
        <v>604</v>
      </c>
      <c r="E508" s="835" t="s">
        <v>2629</v>
      </c>
      <c r="F508" s="863" t="s">
        <v>2630</v>
      </c>
      <c r="G508" s="835" t="s">
        <v>3087</v>
      </c>
      <c r="H508" s="835" t="s">
        <v>3088</v>
      </c>
      <c r="I508" s="849">
        <v>133.10000610351563</v>
      </c>
      <c r="J508" s="849">
        <v>20</v>
      </c>
      <c r="K508" s="850">
        <v>2662</v>
      </c>
    </row>
    <row r="509" spans="1:11" ht="14.45" customHeight="1" x14ac:dyDescent="0.2">
      <c r="A509" s="831" t="s">
        <v>578</v>
      </c>
      <c r="B509" s="832" t="s">
        <v>579</v>
      </c>
      <c r="C509" s="835" t="s">
        <v>603</v>
      </c>
      <c r="D509" s="863" t="s">
        <v>604</v>
      </c>
      <c r="E509" s="835" t="s">
        <v>2629</v>
      </c>
      <c r="F509" s="863" t="s">
        <v>2630</v>
      </c>
      <c r="G509" s="835" t="s">
        <v>3089</v>
      </c>
      <c r="H509" s="835" t="s">
        <v>3090</v>
      </c>
      <c r="I509" s="849">
        <v>369.04998779296875</v>
      </c>
      <c r="J509" s="849">
        <v>5</v>
      </c>
      <c r="K509" s="850">
        <v>1845.25</v>
      </c>
    </row>
    <row r="510" spans="1:11" ht="14.45" customHeight="1" x14ac:dyDescent="0.2">
      <c r="A510" s="831" t="s">
        <v>578</v>
      </c>
      <c r="B510" s="832" t="s">
        <v>579</v>
      </c>
      <c r="C510" s="835" t="s">
        <v>603</v>
      </c>
      <c r="D510" s="863" t="s">
        <v>604</v>
      </c>
      <c r="E510" s="835" t="s">
        <v>2629</v>
      </c>
      <c r="F510" s="863" t="s">
        <v>2630</v>
      </c>
      <c r="G510" s="835" t="s">
        <v>3091</v>
      </c>
      <c r="H510" s="835" t="s">
        <v>3092</v>
      </c>
      <c r="I510" s="849">
        <v>369.04998779296875</v>
      </c>
      <c r="J510" s="849">
        <v>2</v>
      </c>
      <c r="K510" s="850">
        <v>738.0999755859375</v>
      </c>
    </row>
    <row r="511" spans="1:11" ht="14.45" customHeight="1" x14ac:dyDescent="0.2">
      <c r="A511" s="831" t="s">
        <v>578</v>
      </c>
      <c r="B511" s="832" t="s">
        <v>579</v>
      </c>
      <c r="C511" s="835" t="s">
        <v>603</v>
      </c>
      <c r="D511" s="863" t="s">
        <v>604</v>
      </c>
      <c r="E511" s="835" t="s">
        <v>2629</v>
      </c>
      <c r="F511" s="863" t="s">
        <v>2630</v>
      </c>
      <c r="G511" s="835" t="s">
        <v>3093</v>
      </c>
      <c r="H511" s="835" t="s">
        <v>3094</v>
      </c>
      <c r="I511" s="849">
        <v>417.44999186197919</v>
      </c>
      <c r="J511" s="849">
        <v>6</v>
      </c>
      <c r="K511" s="850">
        <v>2504.699951171875</v>
      </c>
    </row>
    <row r="512" spans="1:11" ht="14.45" customHeight="1" x14ac:dyDescent="0.2">
      <c r="A512" s="831" t="s">
        <v>578</v>
      </c>
      <c r="B512" s="832" t="s">
        <v>579</v>
      </c>
      <c r="C512" s="835" t="s">
        <v>603</v>
      </c>
      <c r="D512" s="863" t="s">
        <v>604</v>
      </c>
      <c r="E512" s="835" t="s">
        <v>2629</v>
      </c>
      <c r="F512" s="863" t="s">
        <v>2630</v>
      </c>
      <c r="G512" s="835" t="s">
        <v>3095</v>
      </c>
      <c r="H512" s="835" t="s">
        <v>3096</v>
      </c>
      <c r="I512" s="849">
        <v>385.99748992919922</v>
      </c>
      <c r="J512" s="849">
        <v>15</v>
      </c>
      <c r="K512" s="850">
        <v>5789.9098510742188</v>
      </c>
    </row>
    <row r="513" spans="1:11" ht="14.45" customHeight="1" x14ac:dyDescent="0.2">
      <c r="A513" s="831" t="s">
        <v>578</v>
      </c>
      <c r="B513" s="832" t="s">
        <v>579</v>
      </c>
      <c r="C513" s="835" t="s">
        <v>603</v>
      </c>
      <c r="D513" s="863" t="s">
        <v>604</v>
      </c>
      <c r="E513" s="835" t="s">
        <v>2629</v>
      </c>
      <c r="F513" s="863" t="s">
        <v>2630</v>
      </c>
      <c r="G513" s="835" t="s">
        <v>3097</v>
      </c>
      <c r="H513" s="835" t="s">
        <v>3098</v>
      </c>
      <c r="I513" s="849">
        <v>958.969970703125</v>
      </c>
      <c r="J513" s="849">
        <v>1</v>
      </c>
      <c r="K513" s="850">
        <v>958.969970703125</v>
      </c>
    </row>
    <row r="514" spans="1:11" ht="14.45" customHeight="1" x14ac:dyDescent="0.2">
      <c r="A514" s="831" t="s">
        <v>578</v>
      </c>
      <c r="B514" s="832" t="s">
        <v>579</v>
      </c>
      <c r="C514" s="835" t="s">
        <v>603</v>
      </c>
      <c r="D514" s="863" t="s">
        <v>604</v>
      </c>
      <c r="E514" s="835" t="s">
        <v>2629</v>
      </c>
      <c r="F514" s="863" t="s">
        <v>2630</v>
      </c>
      <c r="G514" s="835" t="s">
        <v>3099</v>
      </c>
      <c r="H514" s="835" t="s">
        <v>3100</v>
      </c>
      <c r="I514" s="849">
        <v>762.739990234375</v>
      </c>
      <c r="J514" s="849">
        <v>2</v>
      </c>
      <c r="K514" s="850">
        <v>1525.469970703125</v>
      </c>
    </row>
    <row r="515" spans="1:11" ht="14.45" customHeight="1" x14ac:dyDescent="0.2">
      <c r="A515" s="831" t="s">
        <v>578</v>
      </c>
      <c r="B515" s="832" t="s">
        <v>579</v>
      </c>
      <c r="C515" s="835" t="s">
        <v>603</v>
      </c>
      <c r="D515" s="863" t="s">
        <v>604</v>
      </c>
      <c r="E515" s="835" t="s">
        <v>2629</v>
      </c>
      <c r="F515" s="863" t="s">
        <v>2630</v>
      </c>
      <c r="G515" s="835" t="s">
        <v>3101</v>
      </c>
      <c r="H515" s="835" t="s">
        <v>3102</v>
      </c>
      <c r="I515" s="849">
        <v>222.16000366210938</v>
      </c>
      <c r="J515" s="849">
        <v>1</v>
      </c>
      <c r="K515" s="850">
        <v>222.16000366210938</v>
      </c>
    </row>
    <row r="516" spans="1:11" ht="14.45" customHeight="1" x14ac:dyDescent="0.2">
      <c r="A516" s="831" t="s">
        <v>578</v>
      </c>
      <c r="B516" s="832" t="s">
        <v>579</v>
      </c>
      <c r="C516" s="835" t="s">
        <v>603</v>
      </c>
      <c r="D516" s="863" t="s">
        <v>604</v>
      </c>
      <c r="E516" s="835" t="s">
        <v>2629</v>
      </c>
      <c r="F516" s="863" t="s">
        <v>2630</v>
      </c>
      <c r="G516" s="835" t="s">
        <v>2673</v>
      </c>
      <c r="H516" s="835" t="s">
        <v>2674</v>
      </c>
      <c r="I516" s="849">
        <v>11.737499713897705</v>
      </c>
      <c r="J516" s="849">
        <v>80</v>
      </c>
      <c r="K516" s="850">
        <v>939.10002136230469</v>
      </c>
    </row>
    <row r="517" spans="1:11" ht="14.45" customHeight="1" x14ac:dyDescent="0.2">
      <c r="A517" s="831" t="s">
        <v>578</v>
      </c>
      <c r="B517" s="832" t="s">
        <v>579</v>
      </c>
      <c r="C517" s="835" t="s">
        <v>603</v>
      </c>
      <c r="D517" s="863" t="s">
        <v>604</v>
      </c>
      <c r="E517" s="835" t="s">
        <v>2629</v>
      </c>
      <c r="F517" s="863" t="s">
        <v>2630</v>
      </c>
      <c r="G517" s="835" t="s">
        <v>2675</v>
      </c>
      <c r="H517" s="835" t="s">
        <v>2676</v>
      </c>
      <c r="I517" s="849">
        <v>13.310000419616699</v>
      </c>
      <c r="J517" s="849">
        <v>110</v>
      </c>
      <c r="K517" s="850">
        <v>1464.1000366210938</v>
      </c>
    </row>
    <row r="518" spans="1:11" ht="14.45" customHeight="1" x14ac:dyDescent="0.2">
      <c r="A518" s="831" t="s">
        <v>578</v>
      </c>
      <c r="B518" s="832" t="s">
        <v>579</v>
      </c>
      <c r="C518" s="835" t="s">
        <v>603</v>
      </c>
      <c r="D518" s="863" t="s">
        <v>604</v>
      </c>
      <c r="E518" s="835" t="s">
        <v>2629</v>
      </c>
      <c r="F518" s="863" t="s">
        <v>2630</v>
      </c>
      <c r="G518" s="835" t="s">
        <v>3103</v>
      </c>
      <c r="H518" s="835" t="s">
        <v>3104</v>
      </c>
      <c r="I518" s="849">
        <v>25.530000686645508</v>
      </c>
      <c r="J518" s="849">
        <v>80</v>
      </c>
      <c r="K518" s="850">
        <v>2042.4000549316406</v>
      </c>
    </row>
    <row r="519" spans="1:11" ht="14.45" customHeight="1" x14ac:dyDescent="0.2">
      <c r="A519" s="831" t="s">
        <v>578</v>
      </c>
      <c r="B519" s="832" t="s">
        <v>579</v>
      </c>
      <c r="C519" s="835" t="s">
        <v>603</v>
      </c>
      <c r="D519" s="863" t="s">
        <v>604</v>
      </c>
      <c r="E519" s="835" t="s">
        <v>2629</v>
      </c>
      <c r="F519" s="863" t="s">
        <v>2630</v>
      </c>
      <c r="G519" s="835" t="s">
        <v>2673</v>
      </c>
      <c r="H519" s="835" t="s">
        <v>2679</v>
      </c>
      <c r="I519" s="849">
        <v>11.736666361490885</v>
      </c>
      <c r="J519" s="849">
        <v>180</v>
      </c>
      <c r="K519" s="850">
        <v>2112.6000366210938</v>
      </c>
    </row>
    <row r="520" spans="1:11" ht="14.45" customHeight="1" x14ac:dyDescent="0.2">
      <c r="A520" s="831" t="s">
        <v>578</v>
      </c>
      <c r="B520" s="832" t="s">
        <v>579</v>
      </c>
      <c r="C520" s="835" t="s">
        <v>603</v>
      </c>
      <c r="D520" s="863" t="s">
        <v>604</v>
      </c>
      <c r="E520" s="835" t="s">
        <v>2629</v>
      </c>
      <c r="F520" s="863" t="s">
        <v>2630</v>
      </c>
      <c r="G520" s="835" t="s">
        <v>2675</v>
      </c>
      <c r="H520" s="835" t="s">
        <v>2680</v>
      </c>
      <c r="I520" s="849">
        <v>13.310000419616699</v>
      </c>
      <c r="J520" s="849">
        <v>280</v>
      </c>
      <c r="K520" s="850">
        <v>3726.7999877929688</v>
      </c>
    </row>
    <row r="521" spans="1:11" ht="14.45" customHeight="1" x14ac:dyDescent="0.2">
      <c r="A521" s="831" t="s">
        <v>578</v>
      </c>
      <c r="B521" s="832" t="s">
        <v>579</v>
      </c>
      <c r="C521" s="835" t="s">
        <v>603</v>
      </c>
      <c r="D521" s="863" t="s">
        <v>604</v>
      </c>
      <c r="E521" s="835" t="s">
        <v>2629</v>
      </c>
      <c r="F521" s="863" t="s">
        <v>2630</v>
      </c>
      <c r="G521" s="835" t="s">
        <v>3105</v>
      </c>
      <c r="H521" s="835" t="s">
        <v>3106</v>
      </c>
      <c r="I521" s="849">
        <v>618.30999755859375</v>
      </c>
      <c r="J521" s="849">
        <v>6</v>
      </c>
      <c r="K521" s="850">
        <v>3709.860107421875</v>
      </c>
    </row>
    <row r="522" spans="1:11" ht="14.45" customHeight="1" x14ac:dyDescent="0.2">
      <c r="A522" s="831" t="s">
        <v>578</v>
      </c>
      <c r="B522" s="832" t="s">
        <v>579</v>
      </c>
      <c r="C522" s="835" t="s">
        <v>603</v>
      </c>
      <c r="D522" s="863" t="s">
        <v>604</v>
      </c>
      <c r="E522" s="835" t="s">
        <v>2629</v>
      </c>
      <c r="F522" s="863" t="s">
        <v>2630</v>
      </c>
      <c r="G522" s="835" t="s">
        <v>3107</v>
      </c>
      <c r="H522" s="835" t="s">
        <v>3108</v>
      </c>
      <c r="I522" s="849">
        <v>445.27999877929688</v>
      </c>
      <c r="J522" s="849">
        <v>10</v>
      </c>
      <c r="K522" s="850">
        <v>4452.7998046875</v>
      </c>
    </row>
    <row r="523" spans="1:11" ht="14.45" customHeight="1" x14ac:dyDescent="0.2">
      <c r="A523" s="831" t="s">
        <v>578</v>
      </c>
      <c r="B523" s="832" t="s">
        <v>579</v>
      </c>
      <c r="C523" s="835" t="s">
        <v>603</v>
      </c>
      <c r="D523" s="863" t="s">
        <v>604</v>
      </c>
      <c r="E523" s="835" t="s">
        <v>2629</v>
      </c>
      <c r="F523" s="863" t="s">
        <v>2630</v>
      </c>
      <c r="G523" s="835" t="s">
        <v>3109</v>
      </c>
      <c r="H523" s="835" t="s">
        <v>3110</v>
      </c>
      <c r="I523" s="849">
        <v>336.3800048828125</v>
      </c>
      <c r="J523" s="849">
        <v>10</v>
      </c>
      <c r="K523" s="850">
        <v>3363.800048828125</v>
      </c>
    </row>
    <row r="524" spans="1:11" ht="14.45" customHeight="1" x14ac:dyDescent="0.2">
      <c r="A524" s="831" t="s">
        <v>578</v>
      </c>
      <c r="B524" s="832" t="s">
        <v>579</v>
      </c>
      <c r="C524" s="835" t="s">
        <v>603</v>
      </c>
      <c r="D524" s="863" t="s">
        <v>604</v>
      </c>
      <c r="E524" s="835" t="s">
        <v>2629</v>
      </c>
      <c r="F524" s="863" t="s">
        <v>2630</v>
      </c>
      <c r="G524" s="835" t="s">
        <v>3111</v>
      </c>
      <c r="H524" s="835" t="s">
        <v>3112</v>
      </c>
      <c r="I524" s="849">
        <v>872.40997314453125</v>
      </c>
      <c r="J524" s="849">
        <v>1</v>
      </c>
      <c r="K524" s="850">
        <v>872.40997314453125</v>
      </c>
    </row>
    <row r="525" spans="1:11" ht="14.45" customHeight="1" x14ac:dyDescent="0.2">
      <c r="A525" s="831" t="s">
        <v>578</v>
      </c>
      <c r="B525" s="832" t="s">
        <v>579</v>
      </c>
      <c r="C525" s="835" t="s">
        <v>603</v>
      </c>
      <c r="D525" s="863" t="s">
        <v>604</v>
      </c>
      <c r="E525" s="835" t="s">
        <v>2629</v>
      </c>
      <c r="F525" s="863" t="s">
        <v>2630</v>
      </c>
      <c r="G525" s="835" t="s">
        <v>3113</v>
      </c>
      <c r="H525" s="835" t="s">
        <v>3114</v>
      </c>
      <c r="I525" s="849">
        <v>975.260009765625</v>
      </c>
      <c r="J525" s="849">
        <v>10</v>
      </c>
      <c r="K525" s="850">
        <v>9752.599609375</v>
      </c>
    </row>
    <row r="526" spans="1:11" ht="14.45" customHeight="1" x14ac:dyDescent="0.2">
      <c r="A526" s="831" t="s">
        <v>578</v>
      </c>
      <c r="B526" s="832" t="s">
        <v>579</v>
      </c>
      <c r="C526" s="835" t="s">
        <v>603</v>
      </c>
      <c r="D526" s="863" t="s">
        <v>604</v>
      </c>
      <c r="E526" s="835" t="s">
        <v>2629</v>
      </c>
      <c r="F526" s="863" t="s">
        <v>2630</v>
      </c>
      <c r="G526" s="835" t="s">
        <v>2690</v>
      </c>
      <c r="H526" s="835" t="s">
        <v>2691</v>
      </c>
      <c r="I526" s="849">
        <v>1289.8599853515625</v>
      </c>
      <c r="J526" s="849">
        <v>4</v>
      </c>
      <c r="K526" s="850">
        <v>5159.43994140625</v>
      </c>
    </row>
    <row r="527" spans="1:11" ht="14.45" customHeight="1" x14ac:dyDescent="0.2">
      <c r="A527" s="831" t="s">
        <v>578</v>
      </c>
      <c r="B527" s="832" t="s">
        <v>579</v>
      </c>
      <c r="C527" s="835" t="s">
        <v>603</v>
      </c>
      <c r="D527" s="863" t="s">
        <v>604</v>
      </c>
      <c r="E527" s="835" t="s">
        <v>2629</v>
      </c>
      <c r="F527" s="863" t="s">
        <v>2630</v>
      </c>
      <c r="G527" s="835" t="s">
        <v>3115</v>
      </c>
      <c r="H527" s="835" t="s">
        <v>3116</v>
      </c>
      <c r="I527" s="849">
        <v>621.94000244140625</v>
      </c>
      <c r="J527" s="849">
        <v>1</v>
      </c>
      <c r="K527" s="850">
        <v>621.94000244140625</v>
      </c>
    </row>
    <row r="528" spans="1:11" ht="14.45" customHeight="1" x14ac:dyDescent="0.2">
      <c r="A528" s="831" t="s">
        <v>578</v>
      </c>
      <c r="B528" s="832" t="s">
        <v>579</v>
      </c>
      <c r="C528" s="835" t="s">
        <v>603</v>
      </c>
      <c r="D528" s="863" t="s">
        <v>604</v>
      </c>
      <c r="E528" s="835" t="s">
        <v>2629</v>
      </c>
      <c r="F528" s="863" t="s">
        <v>2630</v>
      </c>
      <c r="G528" s="835" t="s">
        <v>3117</v>
      </c>
      <c r="H528" s="835" t="s">
        <v>3118</v>
      </c>
      <c r="I528" s="849">
        <v>1820</v>
      </c>
      <c r="J528" s="849">
        <v>2</v>
      </c>
      <c r="K528" s="850">
        <v>3640</v>
      </c>
    </row>
    <row r="529" spans="1:11" ht="14.45" customHeight="1" x14ac:dyDescent="0.2">
      <c r="A529" s="831" t="s">
        <v>578</v>
      </c>
      <c r="B529" s="832" t="s">
        <v>579</v>
      </c>
      <c r="C529" s="835" t="s">
        <v>603</v>
      </c>
      <c r="D529" s="863" t="s">
        <v>604</v>
      </c>
      <c r="E529" s="835" t="s">
        <v>2629</v>
      </c>
      <c r="F529" s="863" t="s">
        <v>2630</v>
      </c>
      <c r="G529" s="835" t="s">
        <v>2692</v>
      </c>
      <c r="H529" s="835" t="s">
        <v>2693</v>
      </c>
      <c r="I529" s="849">
        <v>9.1999998092651367</v>
      </c>
      <c r="J529" s="849">
        <v>1100</v>
      </c>
      <c r="K529" s="850">
        <v>10120</v>
      </c>
    </row>
    <row r="530" spans="1:11" ht="14.45" customHeight="1" x14ac:dyDescent="0.2">
      <c r="A530" s="831" t="s">
        <v>578</v>
      </c>
      <c r="B530" s="832" t="s">
        <v>579</v>
      </c>
      <c r="C530" s="835" t="s">
        <v>603</v>
      </c>
      <c r="D530" s="863" t="s">
        <v>604</v>
      </c>
      <c r="E530" s="835" t="s">
        <v>2629</v>
      </c>
      <c r="F530" s="863" t="s">
        <v>2630</v>
      </c>
      <c r="G530" s="835" t="s">
        <v>2692</v>
      </c>
      <c r="H530" s="835" t="s">
        <v>2694</v>
      </c>
      <c r="I530" s="849">
        <v>9.1999998092651367</v>
      </c>
      <c r="J530" s="849">
        <v>1100</v>
      </c>
      <c r="K530" s="850">
        <v>10120</v>
      </c>
    </row>
    <row r="531" spans="1:11" ht="14.45" customHeight="1" x14ac:dyDescent="0.2">
      <c r="A531" s="831" t="s">
        <v>578</v>
      </c>
      <c r="B531" s="832" t="s">
        <v>579</v>
      </c>
      <c r="C531" s="835" t="s">
        <v>603</v>
      </c>
      <c r="D531" s="863" t="s">
        <v>604</v>
      </c>
      <c r="E531" s="835" t="s">
        <v>2629</v>
      </c>
      <c r="F531" s="863" t="s">
        <v>2630</v>
      </c>
      <c r="G531" s="835" t="s">
        <v>2692</v>
      </c>
      <c r="H531" s="835" t="s">
        <v>2695</v>
      </c>
      <c r="I531" s="849">
        <v>9.1999998092651367</v>
      </c>
      <c r="J531" s="849">
        <v>250</v>
      </c>
      <c r="K531" s="850">
        <v>2300</v>
      </c>
    </row>
    <row r="532" spans="1:11" ht="14.45" customHeight="1" x14ac:dyDescent="0.2">
      <c r="A532" s="831" t="s">
        <v>578</v>
      </c>
      <c r="B532" s="832" t="s">
        <v>579</v>
      </c>
      <c r="C532" s="835" t="s">
        <v>603</v>
      </c>
      <c r="D532" s="863" t="s">
        <v>604</v>
      </c>
      <c r="E532" s="835" t="s">
        <v>2629</v>
      </c>
      <c r="F532" s="863" t="s">
        <v>2630</v>
      </c>
      <c r="G532" s="835" t="s">
        <v>2700</v>
      </c>
      <c r="H532" s="835" t="s">
        <v>2701</v>
      </c>
      <c r="I532" s="849">
        <v>172.5</v>
      </c>
      <c r="J532" s="849">
        <v>4</v>
      </c>
      <c r="K532" s="850">
        <v>690</v>
      </c>
    </row>
    <row r="533" spans="1:11" ht="14.45" customHeight="1" x14ac:dyDescent="0.2">
      <c r="A533" s="831" t="s">
        <v>578</v>
      </c>
      <c r="B533" s="832" t="s">
        <v>579</v>
      </c>
      <c r="C533" s="835" t="s">
        <v>603</v>
      </c>
      <c r="D533" s="863" t="s">
        <v>604</v>
      </c>
      <c r="E533" s="835" t="s">
        <v>2629</v>
      </c>
      <c r="F533" s="863" t="s">
        <v>2630</v>
      </c>
      <c r="G533" s="835" t="s">
        <v>2700</v>
      </c>
      <c r="H533" s="835" t="s">
        <v>2702</v>
      </c>
      <c r="I533" s="849">
        <v>172.5</v>
      </c>
      <c r="J533" s="849">
        <v>2</v>
      </c>
      <c r="K533" s="850">
        <v>345</v>
      </c>
    </row>
    <row r="534" spans="1:11" ht="14.45" customHeight="1" x14ac:dyDescent="0.2">
      <c r="A534" s="831" t="s">
        <v>578</v>
      </c>
      <c r="B534" s="832" t="s">
        <v>579</v>
      </c>
      <c r="C534" s="835" t="s">
        <v>603</v>
      </c>
      <c r="D534" s="863" t="s">
        <v>604</v>
      </c>
      <c r="E534" s="835" t="s">
        <v>2629</v>
      </c>
      <c r="F534" s="863" t="s">
        <v>2630</v>
      </c>
      <c r="G534" s="835" t="s">
        <v>3119</v>
      </c>
      <c r="H534" s="835" t="s">
        <v>3120</v>
      </c>
      <c r="I534" s="849">
        <v>149.55000000000001</v>
      </c>
      <c r="J534" s="849">
        <v>220</v>
      </c>
      <c r="K534" s="850">
        <v>32909.090087890625</v>
      </c>
    </row>
    <row r="535" spans="1:11" ht="14.45" customHeight="1" x14ac:dyDescent="0.2">
      <c r="A535" s="831" t="s">
        <v>578</v>
      </c>
      <c r="B535" s="832" t="s">
        <v>579</v>
      </c>
      <c r="C535" s="835" t="s">
        <v>603</v>
      </c>
      <c r="D535" s="863" t="s">
        <v>604</v>
      </c>
      <c r="E535" s="835" t="s">
        <v>2629</v>
      </c>
      <c r="F535" s="863" t="s">
        <v>2630</v>
      </c>
      <c r="G535" s="835" t="s">
        <v>2880</v>
      </c>
      <c r="H535" s="835" t="s">
        <v>2881</v>
      </c>
      <c r="I535" s="849">
        <v>300.07998657226563</v>
      </c>
      <c r="J535" s="849">
        <v>60</v>
      </c>
      <c r="K535" s="850">
        <v>18004.80029296875</v>
      </c>
    </row>
    <row r="536" spans="1:11" ht="14.45" customHeight="1" x14ac:dyDescent="0.2">
      <c r="A536" s="831" t="s">
        <v>578</v>
      </c>
      <c r="B536" s="832" t="s">
        <v>579</v>
      </c>
      <c r="C536" s="835" t="s">
        <v>603</v>
      </c>
      <c r="D536" s="863" t="s">
        <v>604</v>
      </c>
      <c r="E536" s="835" t="s">
        <v>2629</v>
      </c>
      <c r="F536" s="863" t="s">
        <v>2630</v>
      </c>
      <c r="G536" s="835" t="s">
        <v>3119</v>
      </c>
      <c r="H536" s="835" t="s">
        <v>3121</v>
      </c>
      <c r="I536" s="849">
        <v>149</v>
      </c>
      <c r="J536" s="849">
        <v>240</v>
      </c>
      <c r="K536" s="850">
        <v>35759.83984375</v>
      </c>
    </row>
    <row r="537" spans="1:11" ht="14.45" customHeight="1" x14ac:dyDescent="0.2">
      <c r="A537" s="831" t="s">
        <v>578</v>
      </c>
      <c r="B537" s="832" t="s">
        <v>579</v>
      </c>
      <c r="C537" s="835" t="s">
        <v>603</v>
      </c>
      <c r="D537" s="863" t="s">
        <v>604</v>
      </c>
      <c r="E537" s="835" t="s">
        <v>2629</v>
      </c>
      <c r="F537" s="863" t="s">
        <v>2630</v>
      </c>
      <c r="G537" s="835" t="s">
        <v>3122</v>
      </c>
      <c r="H537" s="835" t="s">
        <v>3123</v>
      </c>
      <c r="I537" s="849">
        <v>6.1700000762939453</v>
      </c>
      <c r="J537" s="849">
        <v>120</v>
      </c>
      <c r="K537" s="850">
        <v>740.4000244140625</v>
      </c>
    </row>
    <row r="538" spans="1:11" ht="14.45" customHeight="1" x14ac:dyDescent="0.2">
      <c r="A538" s="831" t="s">
        <v>578</v>
      </c>
      <c r="B538" s="832" t="s">
        <v>579</v>
      </c>
      <c r="C538" s="835" t="s">
        <v>603</v>
      </c>
      <c r="D538" s="863" t="s">
        <v>604</v>
      </c>
      <c r="E538" s="835" t="s">
        <v>2629</v>
      </c>
      <c r="F538" s="863" t="s">
        <v>2630</v>
      </c>
      <c r="G538" s="835" t="s">
        <v>3124</v>
      </c>
      <c r="H538" s="835" t="s">
        <v>3125</v>
      </c>
      <c r="I538" s="849">
        <v>17.059999465942383</v>
      </c>
      <c r="J538" s="849">
        <v>90</v>
      </c>
      <c r="K538" s="850">
        <v>1535.489990234375</v>
      </c>
    </row>
    <row r="539" spans="1:11" ht="14.45" customHeight="1" x14ac:dyDescent="0.2">
      <c r="A539" s="831" t="s">
        <v>578</v>
      </c>
      <c r="B539" s="832" t="s">
        <v>579</v>
      </c>
      <c r="C539" s="835" t="s">
        <v>603</v>
      </c>
      <c r="D539" s="863" t="s">
        <v>604</v>
      </c>
      <c r="E539" s="835" t="s">
        <v>2629</v>
      </c>
      <c r="F539" s="863" t="s">
        <v>2630</v>
      </c>
      <c r="G539" s="835" t="s">
        <v>3126</v>
      </c>
      <c r="H539" s="835" t="s">
        <v>3127</v>
      </c>
      <c r="I539" s="849">
        <v>6.6500000953674316</v>
      </c>
      <c r="J539" s="849">
        <v>50</v>
      </c>
      <c r="K539" s="850">
        <v>332.5</v>
      </c>
    </row>
    <row r="540" spans="1:11" ht="14.45" customHeight="1" x14ac:dyDescent="0.2">
      <c r="A540" s="831" t="s">
        <v>578</v>
      </c>
      <c r="B540" s="832" t="s">
        <v>579</v>
      </c>
      <c r="C540" s="835" t="s">
        <v>603</v>
      </c>
      <c r="D540" s="863" t="s">
        <v>604</v>
      </c>
      <c r="E540" s="835" t="s">
        <v>2629</v>
      </c>
      <c r="F540" s="863" t="s">
        <v>2630</v>
      </c>
      <c r="G540" s="835" t="s">
        <v>3128</v>
      </c>
      <c r="H540" s="835" t="s">
        <v>3129</v>
      </c>
      <c r="I540" s="849">
        <v>6.6549999713897705</v>
      </c>
      <c r="J540" s="849">
        <v>50</v>
      </c>
      <c r="K540" s="850">
        <v>332.51999282836914</v>
      </c>
    </row>
    <row r="541" spans="1:11" ht="14.45" customHeight="1" x14ac:dyDescent="0.2">
      <c r="A541" s="831" t="s">
        <v>578</v>
      </c>
      <c r="B541" s="832" t="s">
        <v>579</v>
      </c>
      <c r="C541" s="835" t="s">
        <v>603</v>
      </c>
      <c r="D541" s="863" t="s">
        <v>604</v>
      </c>
      <c r="E541" s="835" t="s">
        <v>2629</v>
      </c>
      <c r="F541" s="863" t="s">
        <v>2630</v>
      </c>
      <c r="G541" s="835" t="s">
        <v>3130</v>
      </c>
      <c r="H541" s="835" t="s">
        <v>3131</v>
      </c>
      <c r="I541" s="849">
        <v>16.459999084472656</v>
      </c>
      <c r="J541" s="849">
        <v>50</v>
      </c>
      <c r="K541" s="850">
        <v>823</v>
      </c>
    </row>
    <row r="542" spans="1:11" ht="14.45" customHeight="1" x14ac:dyDescent="0.2">
      <c r="A542" s="831" t="s">
        <v>578</v>
      </c>
      <c r="B542" s="832" t="s">
        <v>579</v>
      </c>
      <c r="C542" s="835" t="s">
        <v>603</v>
      </c>
      <c r="D542" s="863" t="s">
        <v>604</v>
      </c>
      <c r="E542" s="835" t="s">
        <v>2629</v>
      </c>
      <c r="F542" s="863" t="s">
        <v>2630</v>
      </c>
      <c r="G542" s="835" t="s">
        <v>3130</v>
      </c>
      <c r="H542" s="835" t="s">
        <v>3132</v>
      </c>
      <c r="I542" s="849">
        <v>16.459999084472656</v>
      </c>
      <c r="J542" s="849">
        <v>150</v>
      </c>
      <c r="K542" s="850">
        <v>2469</v>
      </c>
    </row>
    <row r="543" spans="1:11" ht="14.45" customHeight="1" x14ac:dyDescent="0.2">
      <c r="A543" s="831" t="s">
        <v>578</v>
      </c>
      <c r="B543" s="832" t="s">
        <v>579</v>
      </c>
      <c r="C543" s="835" t="s">
        <v>603</v>
      </c>
      <c r="D543" s="863" t="s">
        <v>604</v>
      </c>
      <c r="E543" s="835" t="s">
        <v>2629</v>
      </c>
      <c r="F543" s="863" t="s">
        <v>2630</v>
      </c>
      <c r="G543" s="835" t="s">
        <v>3133</v>
      </c>
      <c r="H543" s="835" t="s">
        <v>3134</v>
      </c>
      <c r="I543" s="849">
        <v>2649.89990234375</v>
      </c>
      <c r="J543" s="849">
        <v>2</v>
      </c>
      <c r="K543" s="850">
        <v>5299.7998046875</v>
      </c>
    </row>
    <row r="544" spans="1:11" ht="14.45" customHeight="1" x14ac:dyDescent="0.2">
      <c r="A544" s="831" t="s">
        <v>578</v>
      </c>
      <c r="B544" s="832" t="s">
        <v>579</v>
      </c>
      <c r="C544" s="835" t="s">
        <v>603</v>
      </c>
      <c r="D544" s="863" t="s">
        <v>604</v>
      </c>
      <c r="E544" s="835" t="s">
        <v>2629</v>
      </c>
      <c r="F544" s="863" t="s">
        <v>2630</v>
      </c>
      <c r="G544" s="835" t="s">
        <v>3133</v>
      </c>
      <c r="H544" s="835" t="s">
        <v>3135</v>
      </c>
      <c r="I544" s="849">
        <v>3872</v>
      </c>
      <c r="J544" s="849">
        <v>2</v>
      </c>
      <c r="K544" s="850">
        <v>7744</v>
      </c>
    </row>
    <row r="545" spans="1:11" ht="14.45" customHeight="1" x14ac:dyDescent="0.2">
      <c r="A545" s="831" t="s">
        <v>578</v>
      </c>
      <c r="B545" s="832" t="s">
        <v>579</v>
      </c>
      <c r="C545" s="835" t="s">
        <v>603</v>
      </c>
      <c r="D545" s="863" t="s">
        <v>604</v>
      </c>
      <c r="E545" s="835" t="s">
        <v>2629</v>
      </c>
      <c r="F545" s="863" t="s">
        <v>2630</v>
      </c>
      <c r="G545" s="835" t="s">
        <v>3136</v>
      </c>
      <c r="H545" s="835" t="s">
        <v>3137</v>
      </c>
      <c r="I545" s="849">
        <v>23.149999618530273</v>
      </c>
      <c r="J545" s="849">
        <v>100</v>
      </c>
      <c r="K545" s="850">
        <v>2315</v>
      </c>
    </row>
    <row r="546" spans="1:11" ht="14.45" customHeight="1" x14ac:dyDescent="0.2">
      <c r="A546" s="831" t="s">
        <v>578</v>
      </c>
      <c r="B546" s="832" t="s">
        <v>579</v>
      </c>
      <c r="C546" s="835" t="s">
        <v>603</v>
      </c>
      <c r="D546" s="863" t="s">
        <v>604</v>
      </c>
      <c r="E546" s="835" t="s">
        <v>2629</v>
      </c>
      <c r="F546" s="863" t="s">
        <v>2630</v>
      </c>
      <c r="G546" s="835" t="s">
        <v>2707</v>
      </c>
      <c r="H546" s="835" t="s">
        <v>2708</v>
      </c>
      <c r="I546" s="849">
        <v>0.82999998331069946</v>
      </c>
      <c r="J546" s="849">
        <v>1300</v>
      </c>
      <c r="K546" s="850">
        <v>1079</v>
      </c>
    </row>
    <row r="547" spans="1:11" ht="14.45" customHeight="1" x14ac:dyDescent="0.2">
      <c r="A547" s="831" t="s">
        <v>578</v>
      </c>
      <c r="B547" s="832" t="s">
        <v>579</v>
      </c>
      <c r="C547" s="835" t="s">
        <v>603</v>
      </c>
      <c r="D547" s="863" t="s">
        <v>604</v>
      </c>
      <c r="E547" s="835" t="s">
        <v>2629</v>
      </c>
      <c r="F547" s="863" t="s">
        <v>2630</v>
      </c>
      <c r="G547" s="835" t="s">
        <v>2709</v>
      </c>
      <c r="H547" s="835" t="s">
        <v>2710</v>
      </c>
      <c r="I547" s="849">
        <v>1.0900000333786011</v>
      </c>
      <c r="J547" s="849">
        <v>800</v>
      </c>
      <c r="K547" s="850">
        <v>872</v>
      </c>
    </row>
    <row r="548" spans="1:11" ht="14.45" customHeight="1" x14ac:dyDescent="0.2">
      <c r="A548" s="831" t="s">
        <v>578</v>
      </c>
      <c r="B548" s="832" t="s">
        <v>579</v>
      </c>
      <c r="C548" s="835" t="s">
        <v>603</v>
      </c>
      <c r="D548" s="863" t="s">
        <v>604</v>
      </c>
      <c r="E548" s="835" t="s">
        <v>2629</v>
      </c>
      <c r="F548" s="863" t="s">
        <v>2630</v>
      </c>
      <c r="G548" s="835" t="s">
        <v>2709</v>
      </c>
      <c r="H548" s="835" t="s">
        <v>2711</v>
      </c>
      <c r="I548" s="849">
        <v>1.0900000333786011</v>
      </c>
      <c r="J548" s="849">
        <v>800</v>
      </c>
      <c r="K548" s="850">
        <v>872</v>
      </c>
    </row>
    <row r="549" spans="1:11" ht="14.45" customHeight="1" x14ac:dyDescent="0.2">
      <c r="A549" s="831" t="s">
        <v>578</v>
      </c>
      <c r="B549" s="832" t="s">
        <v>579</v>
      </c>
      <c r="C549" s="835" t="s">
        <v>603</v>
      </c>
      <c r="D549" s="863" t="s">
        <v>604</v>
      </c>
      <c r="E549" s="835" t="s">
        <v>2629</v>
      </c>
      <c r="F549" s="863" t="s">
        <v>2630</v>
      </c>
      <c r="G549" s="835" t="s">
        <v>2712</v>
      </c>
      <c r="H549" s="835" t="s">
        <v>2713</v>
      </c>
      <c r="I549" s="849">
        <v>0.43000000715255737</v>
      </c>
      <c r="J549" s="849">
        <v>500</v>
      </c>
      <c r="K549" s="850">
        <v>215</v>
      </c>
    </row>
    <row r="550" spans="1:11" ht="14.45" customHeight="1" x14ac:dyDescent="0.2">
      <c r="A550" s="831" t="s">
        <v>578</v>
      </c>
      <c r="B550" s="832" t="s">
        <v>579</v>
      </c>
      <c r="C550" s="835" t="s">
        <v>603</v>
      </c>
      <c r="D550" s="863" t="s">
        <v>604</v>
      </c>
      <c r="E550" s="835" t="s">
        <v>2629</v>
      </c>
      <c r="F550" s="863" t="s">
        <v>2630</v>
      </c>
      <c r="G550" s="835" t="s">
        <v>2714</v>
      </c>
      <c r="H550" s="835" t="s">
        <v>2715</v>
      </c>
      <c r="I550" s="849">
        <v>0.47999998927116394</v>
      </c>
      <c r="J550" s="849">
        <v>500</v>
      </c>
      <c r="K550" s="850">
        <v>240</v>
      </c>
    </row>
    <row r="551" spans="1:11" ht="14.45" customHeight="1" x14ac:dyDescent="0.2">
      <c r="A551" s="831" t="s">
        <v>578</v>
      </c>
      <c r="B551" s="832" t="s">
        <v>579</v>
      </c>
      <c r="C551" s="835" t="s">
        <v>603</v>
      </c>
      <c r="D551" s="863" t="s">
        <v>604</v>
      </c>
      <c r="E551" s="835" t="s">
        <v>2629</v>
      </c>
      <c r="F551" s="863" t="s">
        <v>2630</v>
      </c>
      <c r="G551" s="835" t="s">
        <v>2714</v>
      </c>
      <c r="H551" s="835" t="s">
        <v>2716</v>
      </c>
      <c r="I551" s="849">
        <v>0.47999998927116394</v>
      </c>
      <c r="J551" s="849">
        <v>400</v>
      </c>
      <c r="K551" s="850">
        <v>192</v>
      </c>
    </row>
    <row r="552" spans="1:11" ht="14.45" customHeight="1" x14ac:dyDescent="0.2">
      <c r="A552" s="831" t="s">
        <v>578</v>
      </c>
      <c r="B552" s="832" t="s">
        <v>579</v>
      </c>
      <c r="C552" s="835" t="s">
        <v>603</v>
      </c>
      <c r="D552" s="863" t="s">
        <v>604</v>
      </c>
      <c r="E552" s="835" t="s">
        <v>2629</v>
      </c>
      <c r="F552" s="863" t="s">
        <v>2630</v>
      </c>
      <c r="G552" s="835" t="s">
        <v>2714</v>
      </c>
      <c r="H552" s="835" t="s">
        <v>2717</v>
      </c>
      <c r="I552" s="849">
        <v>0.4699999988079071</v>
      </c>
      <c r="J552" s="849">
        <v>500</v>
      </c>
      <c r="K552" s="850">
        <v>235</v>
      </c>
    </row>
    <row r="553" spans="1:11" ht="14.45" customHeight="1" x14ac:dyDescent="0.2">
      <c r="A553" s="831" t="s">
        <v>578</v>
      </c>
      <c r="B553" s="832" t="s">
        <v>579</v>
      </c>
      <c r="C553" s="835" t="s">
        <v>603</v>
      </c>
      <c r="D553" s="863" t="s">
        <v>604</v>
      </c>
      <c r="E553" s="835" t="s">
        <v>2629</v>
      </c>
      <c r="F553" s="863" t="s">
        <v>2630</v>
      </c>
      <c r="G553" s="835" t="s">
        <v>2718</v>
      </c>
      <c r="H553" s="835" t="s">
        <v>2719</v>
      </c>
      <c r="I553" s="849">
        <v>1.1299999952316284</v>
      </c>
      <c r="J553" s="849">
        <v>80</v>
      </c>
      <c r="K553" s="850">
        <v>90.400001525878906</v>
      </c>
    </row>
    <row r="554" spans="1:11" ht="14.45" customHeight="1" x14ac:dyDescent="0.2">
      <c r="A554" s="831" t="s">
        <v>578</v>
      </c>
      <c r="B554" s="832" t="s">
        <v>579</v>
      </c>
      <c r="C554" s="835" t="s">
        <v>603</v>
      </c>
      <c r="D554" s="863" t="s">
        <v>604</v>
      </c>
      <c r="E554" s="835" t="s">
        <v>2629</v>
      </c>
      <c r="F554" s="863" t="s">
        <v>2630</v>
      </c>
      <c r="G554" s="835" t="s">
        <v>2720</v>
      </c>
      <c r="H554" s="835" t="s">
        <v>2721</v>
      </c>
      <c r="I554" s="849">
        <v>1.6699999570846558</v>
      </c>
      <c r="J554" s="849">
        <v>800</v>
      </c>
      <c r="K554" s="850">
        <v>1336</v>
      </c>
    </row>
    <row r="555" spans="1:11" ht="14.45" customHeight="1" x14ac:dyDescent="0.2">
      <c r="A555" s="831" t="s">
        <v>578</v>
      </c>
      <c r="B555" s="832" t="s">
        <v>579</v>
      </c>
      <c r="C555" s="835" t="s">
        <v>603</v>
      </c>
      <c r="D555" s="863" t="s">
        <v>604</v>
      </c>
      <c r="E555" s="835" t="s">
        <v>2629</v>
      </c>
      <c r="F555" s="863" t="s">
        <v>2630</v>
      </c>
      <c r="G555" s="835" t="s">
        <v>3138</v>
      </c>
      <c r="H555" s="835" t="s">
        <v>3139</v>
      </c>
      <c r="I555" s="849">
        <v>7.1599998474121094</v>
      </c>
      <c r="J555" s="849">
        <v>1600</v>
      </c>
      <c r="K555" s="850">
        <v>11451.240234375</v>
      </c>
    </row>
    <row r="556" spans="1:11" ht="14.45" customHeight="1" x14ac:dyDescent="0.2">
      <c r="A556" s="831" t="s">
        <v>578</v>
      </c>
      <c r="B556" s="832" t="s">
        <v>579</v>
      </c>
      <c r="C556" s="835" t="s">
        <v>603</v>
      </c>
      <c r="D556" s="863" t="s">
        <v>604</v>
      </c>
      <c r="E556" s="835" t="s">
        <v>2629</v>
      </c>
      <c r="F556" s="863" t="s">
        <v>2630</v>
      </c>
      <c r="G556" s="835" t="s">
        <v>2723</v>
      </c>
      <c r="H556" s="835" t="s">
        <v>2724</v>
      </c>
      <c r="I556" s="849">
        <v>0.57999998331069946</v>
      </c>
      <c r="J556" s="849">
        <v>1000</v>
      </c>
      <c r="K556" s="850">
        <v>580</v>
      </c>
    </row>
    <row r="557" spans="1:11" ht="14.45" customHeight="1" x14ac:dyDescent="0.2">
      <c r="A557" s="831" t="s">
        <v>578</v>
      </c>
      <c r="B557" s="832" t="s">
        <v>579</v>
      </c>
      <c r="C557" s="835" t="s">
        <v>603</v>
      </c>
      <c r="D557" s="863" t="s">
        <v>604</v>
      </c>
      <c r="E557" s="835" t="s">
        <v>2629</v>
      </c>
      <c r="F557" s="863" t="s">
        <v>2630</v>
      </c>
      <c r="G557" s="835" t="s">
        <v>3140</v>
      </c>
      <c r="H557" s="835" t="s">
        <v>3141</v>
      </c>
      <c r="I557" s="849">
        <v>7.429999828338623</v>
      </c>
      <c r="J557" s="849">
        <v>800</v>
      </c>
      <c r="K557" s="850">
        <v>5944</v>
      </c>
    </row>
    <row r="558" spans="1:11" ht="14.45" customHeight="1" x14ac:dyDescent="0.2">
      <c r="A558" s="831" t="s">
        <v>578</v>
      </c>
      <c r="B558" s="832" t="s">
        <v>579</v>
      </c>
      <c r="C558" s="835" t="s">
        <v>603</v>
      </c>
      <c r="D558" s="863" t="s">
        <v>604</v>
      </c>
      <c r="E558" s="835" t="s">
        <v>2629</v>
      </c>
      <c r="F558" s="863" t="s">
        <v>2630</v>
      </c>
      <c r="G558" s="835" t="s">
        <v>3142</v>
      </c>
      <c r="H558" s="835" t="s">
        <v>3143</v>
      </c>
      <c r="I558" s="849">
        <v>8.4700002670288086</v>
      </c>
      <c r="J558" s="849">
        <v>480</v>
      </c>
      <c r="K558" s="850">
        <v>4065.5999755859375</v>
      </c>
    </row>
    <row r="559" spans="1:11" ht="14.45" customHeight="1" x14ac:dyDescent="0.2">
      <c r="A559" s="831" t="s">
        <v>578</v>
      </c>
      <c r="B559" s="832" t="s">
        <v>579</v>
      </c>
      <c r="C559" s="835" t="s">
        <v>603</v>
      </c>
      <c r="D559" s="863" t="s">
        <v>604</v>
      </c>
      <c r="E559" s="835" t="s">
        <v>2629</v>
      </c>
      <c r="F559" s="863" t="s">
        <v>2630</v>
      </c>
      <c r="G559" s="835" t="s">
        <v>2727</v>
      </c>
      <c r="H559" s="835" t="s">
        <v>2728</v>
      </c>
      <c r="I559" s="849">
        <v>1.5574999451637268</v>
      </c>
      <c r="J559" s="849">
        <v>600</v>
      </c>
      <c r="K559" s="850">
        <v>935</v>
      </c>
    </row>
    <row r="560" spans="1:11" ht="14.45" customHeight="1" x14ac:dyDescent="0.2">
      <c r="A560" s="831" t="s">
        <v>578</v>
      </c>
      <c r="B560" s="832" t="s">
        <v>579</v>
      </c>
      <c r="C560" s="835" t="s">
        <v>603</v>
      </c>
      <c r="D560" s="863" t="s">
        <v>604</v>
      </c>
      <c r="E560" s="835" t="s">
        <v>2629</v>
      </c>
      <c r="F560" s="863" t="s">
        <v>2630</v>
      </c>
      <c r="G560" s="835" t="s">
        <v>2729</v>
      </c>
      <c r="H560" s="835" t="s">
        <v>2730</v>
      </c>
      <c r="I560" s="849">
        <v>1.5524999499320984</v>
      </c>
      <c r="J560" s="849">
        <v>600</v>
      </c>
      <c r="K560" s="850">
        <v>931.5</v>
      </c>
    </row>
    <row r="561" spans="1:11" ht="14.45" customHeight="1" x14ac:dyDescent="0.2">
      <c r="A561" s="831" t="s">
        <v>578</v>
      </c>
      <c r="B561" s="832" t="s">
        <v>579</v>
      </c>
      <c r="C561" s="835" t="s">
        <v>603</v>
      </c>
      <c r="D561" s="863" t="s">
        <v>604</v>
      </c>
      <c r="E561" s="835" t="s">
        <v>2629</v>
      </c>
      <c r="F561" s="863" t="s">
        <v>2630</v>
      </c>
      <c r="G561" s="835" t="s">
        <v>2709</v>
      </c>
      <c r="H561" s="835" t="s">
        <v>2731</v>
      </c>
      <c r="I561" s="849">
        <v>1.0850000381469727</v>
      </c>
      <c r="J561" s="849">
        <v>4000</v>
      </c>
      <c r="K561" s="850">
        <v>4340</v>
      </c>
    </row>
    <row r="562" spans="1:11" ht="14.45" customHeight="1" x14ac:dyDescent="0.2">
      <c r="A562" s="831" t="s">
        <v>578</v>
      </c>
      <c r="B562" s="832" t="s">
        <v>579</v>
      </c>
      <c r="C562" s="835" t="s">
        <v>603</v>
      </c>
      <c r="D562" s="863" t="s">
        <v>604</v>
      </c>
      <c r="E562" s="835" t="s">
        <v>2629</v>
      </c>
      <c r="F562" s="863" t="s">
        <v>2630</v>
      </c>
      <c r="G562" s="835" t="s">
        <v>2714</v>
      </c>
      <c r="H562" s="835" t="s">
        <v>2732</v>
      </c>
      <c r="I562" s="849">
        <v>0.47499999403953552</v>
      </c>
      <c r="J562" s="849">
        <v>2600</v>
      </c>
      <c r="K562" s="850">
        <v>1237</v>
      </c>
    </row>
    <row r="563" spans="1:11" ht="14.45" customHeight="1" x14ac:dyDescent="0.2">
      <c r="A563" s="831" t="s">
        <v>578</v>
      </c>
      <c r="B563" s="832" t="s">
        <v>579</v>
      </c>
      <c r="C563" s="835" t="s">
        <v>603</v>
      </c>
      <c r="D563" s="863" t="s">
        <v>604</v>
      </c>
      <c r="E563" s="835" t="s">
        <v>2629</v>
      </c>
      <c r="F563" s="863" t="s">
        <v>2630</v>
      </c>
      <c r="G563" s="835" t="s">
        <v>2720</v>
      </c>
      <c r="H563" s="835" t="s">
        <v>2733</v>
      </c>
      <c r="I563" s="849">
        <v>1.6749999523162842</v>
      </c>
      <c r="J563" s="849">
        <v>2900</v>
      </c>
      <c r="K563" s="850">
        <v>4858</v>
      </c>
    </row>
    <row r="564" spans="1:11" ht="14.45" customHeight="1" x14ac:dyDescent="0.2">
      <c r="A564" s="831" t="s">
        <v>578</v>
      </c>
      <c r="B564" s="832" t="s">
        <v>579</v>
      </c>
      <c r="C564" s="835" t="s">
        <v>603</v>
      </c>
      <c r="D564" s="863" t="s">
        <v>604</v>
      </c>
      <c r="E564" s="835" t="s">
        <v>2629</v>
      </c>
      <c r="F564" s="863" t="s">
        <v>2630</v>
      </c>
      <c r="G564" s="835" t="s">
        <v>2725</v>
      </c>
      <c r="H564" s="835" t="s">
        <v>2734</v>
      </c>
      <c r="I564" s="849">
        <v>0.67000001668930054</v>
      </c>
      <c r="J564" s="849">
        <v>1900</v>
      </c>
      <c r="K564" s="850">
        <v>1273</v>
      </c>
    </row>
    <row r="565" spans="1:11" ht="14.45" customHeight="1" x14ac:dyDescent="0.2">
      <c r="A565" s="831" t="s">
        <v>578</v>
      </c>
      <c r="B565" s="832" t="s">
        <v>579</v>
      </c>
      <c r="C565" s="835" t="s">
        <v>603</v>
      </c>
      <c r="D565" s="863" t="s">
        <v>604</v>
      </c>
      <c r="E565" s="835" t="s">
        <v>2629</v>
      </c>
      <c r="F565" s="863" t="s">
        <v>2630</v>
      </c>
      <c r="G565" s="835" t="s">
        <v>3140</v>
      </c>
      <c r="H565" s="835" t="s">
        <v>3144</v>
      </c>
      <c r="I565" s="849">
        <v>7.4283332029978437</v>
      </c>
      <c r="J565" s="849">
        <v>2900</v>
      </c>
      <c r="K565" s="850">
        <v>21542</v>
      </c>
    </row>
    <row r="566" spans="1:11" ht="14.45" customHeight="1" x14ac:dyDescent="0.2">
      <c r="A566" s="831" t="s">
        <v>578</v>
      </c>
      <c r="B566" s="832" t="s">
        <v>579</v>
      </c>
      <c r="C566" s="835" t="s">
        <v>603</v>
      </c>
      <c r="D566" s="863" t="s">
        <v>604</v>
      </c>
      <c r="E566" s="835" t="s">
        <v>2629</v>
      </c>
      <c r="F566" s="863" t="s">
        <v>2630</v>
      </c>
      <c r="G566" s="835" t="s">
        <v>3145</v>
      </c>
      <c r="H566" s="835" t="s">
        <v>3146</v>
      </c>
      <c r="I566" s="849">
        <v>37.148334503173828</v>
      </c>
      <c r="J566" s="849">
        <v>1500</v>
      </c>
      <c r="K566" s="850">
        <v>55720</v>
      </c>
    </row>
    <row r="567" spans="1:11" ht="14.45" customHeight="1" x14ac:dyDescent="0.2">
      <c r="A567" s="831" t="s">
        <v>578</v>
      </c>
      <c r="B567" s="832" t="s">
        <v>579</v>
      </c>
      <c r="C567" s="835" t="s">
        <v>603</v>
      </c>
      <c r="D567" s="863" t="s">
        <v>604</v>
      </c>
      <c r="E567" s="835" t="s">
        <v>2629</v>
      </c>
      <c r="F567" s="863" t="s">
        <v>2630</v>
      </c>
      <c r="G567" s="835" t="s">
        <v>3147</v>
      </c>
      <c r="H567" s="835" t="s">
        <v>3148</v>
      </c>
      <c r="I567" s="849">
        <v>8.8324999809265137</v>
      </c>
      <c r="J567" s="849">
        <v>400</v>
      </c>
      <c r="K567" s="850">
        <v>3533</v>
      </c>
    </row>
    <row r="568" spans="1:11" ht="14.45" customHeight="1" x14ac:dyDescent="0.2">
      <c r="A568" s="831" t="s">
        <v>578</v>
      </c>
      <c r="B568" s="832" t="s">
        <v>579</v>
      </c>
      <c r="C568" s="835" t="s">
        <v>603</v>
      </c>
      <c r="D568" s="863" t="s">
        <v>604</v>
      </c>
      <c r="E568" s="835" t="s">
        <v>2629</v>
      </c>
      <c r="F568" s="863" t="s">
        <v>2630</v>
      </c>
      <c r="G568" s="835" t="s">
        <v>3149</v>
      </c>
      <c r="H568" s="835" t="s">
        <v>3150</v>
      </c>
      <c r="I568" s="849">
        <v>9.4399995803833008</v>
      </c>
      <c r="J568" s="849">
        <v>300</v>
      </c>
      <c r="K568" s="850">
        <v>2832</v>
      </c>
    </row>
    <row r="569" spans="1:11" ht="14.45" customHeight="1" x14ac:dyDescent="0.2">
      <c r="A569" s="831" t="s">
        <v>578</v>
      </c>
      <c r="B569" s="832" t="s">
        <v>579</v>
      </c>
      <c r="C569" s="835" t="s">
        <v>603</v>
      </c>
      <c r="D569" s="863" t="s">
        <v>604</v>
      </c>
      <c r="E569" s="835" t="s">
        <v>2629</v>
      </c>
      <c r="F569" s="863" t="s">
        <v>2630</v>
      </c>
      <c r="G569" s="835" t="s">
        <v>2735</v>
      </c>
      <c r="H569" s="835" t="s">
        <v>2736</v>
      </c>
      <c r="I569" s="849">
        <v>17.909999847412109</v>
      </c>
      <c r="J569" s="849">
        <v>1400</v>
      </c>
      <c r="K569" s="850">
        <v>25071.19970703125</v>
      </c>
    </row>
    <row r="570" spans="1:11" ht="14.45" customHeight="1" x14ac:dyDescent="0.2">
      <c r="A570" s="831" t="s">
        <v>578</v>
      </c>
      <c r="B570" s="832" t="s">
        <v>579</v>
      </c>
      <c r="C570" s="835" t="s">
        <v>603</v>
      </c>
      <c r="D570" s="863" t="s">
        <v>604</v>
      </c>
      <c r="E570" s="835" t="s">
        <v>2629</v>
      </c>
      <c r="F570" s="863" t="s">
        <v>2630</v>
      </c>
      <c r="G570" s="835" t="s">
        <v>2727</v>
      </c>
      <c r="H570" s="835" t="s">
        <v>2737</v>
      </c>
      <c r="I570" s="849">
        <v>1.5559999465942382</v>
      </c>
      <c r="J570" s="849">
        <v>1000</v>
      </c>
      <c r="K570" s="850">
        <v>1556</v>
      </c>
    </row>
    <row r="571" spans="1:11" ht="14.45" customHeight="1" x14ac:dyDescent="0.2">
      <c r="A571" s="831" t="s">
        <v>578</v>
      </c>
      <c r="B571" s="832" t="s">
        <v>579</v>
      </c>
      <c r="C571" s="835" t="s">
        <v>603</v>
      </c>
      <c r="D571" s="863" t="s">
        <v>604</v>
      </c>
      <c r="E571" s="835" t="s">
        <v>2629</v>
      </c>
      <c r="F571" s="863" t="s">
        <v>2630</v>
      </c>
      <c r="G571" s="835" t="s">
        <v>2729</v>
      </c>
      <c r="H571" s="835" t="s">
        <v>2888</v>
      </c>
      <c r="I571" s="849">
        <v>1.5579999446868897</v>
      </c>
      <c r="J571" s="849">
        <v>1000</v>
      </c>
      <c r="K571" s="850">
        <v>1557.25</v>
      </c>
    </row>
    <row r="572" spans="1:11" ht="14.45" customHeight="1" x14ac:dyDescent="0.2">
      <c r="A572" s="831" t="s">
        <v>578</v>
      </c>
      <c r="B572" s="832" t="s">
        <v>579</v>
      </c>
      <c r="C572" s="835" t="s">
        <v>603</v>
      </c>
      <c r="D572" s="863" t="s">
        <v>604</v>
      </c>
      <c r="E572" s="835" t="s">
        <v>2629</v>
      </c>
      <c r="F572" s="863" t="s">
        <v>2630</v>
      </c>
      <c r="G572" s="835" t="s">
        <v>2738</v>
      </c>
      <c r="H572" s="835" t="s">
        <v>2739</v>
      </c>
      <c r="I572" s="849">
        <v>2.1800000667572021</v>
      </c>
      <c r="J572" s="849">
        <v>100</v>
      </c>
      <c r="K572" s="850">
        <v>217.74000549316406</v>
      </c>
    </row>
    <row r="573" spans="1:11" ht="14.45" customHeight="1" x14ac:dyDescent="0.2">
      <c r="A573" s="831" t="s">
        <v>578</v>
      </c>
      <c r="B573" s="832" t="s">
        <v>579</v>
      </c>
      <c r="C573" s="835" t="s">
        <v>603</v>
      </c>
      <c r="D573" s="863" t="s">
        <v>604</v>
      </c>
      <c r="E573" s="835" t="s">
        <v>2629</v>
      </c>
      <c r="F573" s="863" t="s">
        <v>2630</v>
      </c>
      <c r="G573" s="835" t="s">
        <v>3151</v>
      </c>
      <c r="H573" s="835" t="s">
        <v>3152</v>
      </c>
      <c r="I573" s="849">
        <v>15.039999961853027</v>
      </c>
      <c r="J573" s="849">
        <v>800</v>
      </c>
      <c r="K573" s="850">
        <v>12032</v>
      </c>
    </row>
    <row r="574" spans="1:11" ht="14.45" customHeight="1" x14ac:dyDescent="0.2">
      <c r="A574" s="831" t="s">
        <v>578</v>
      </c>
      <c r="B574" s="832" t="s">
        <v>579</v>
      </c>
      <c r="C574" s="835" t="s">
        <v>603</v>
      </c>
      <c r="D574" s="863" t="s">
        <v>604</v>
      </c>
      <c r="E574" s="835" t="s">
        <v>2629</v>
      </c>
      <c r="F574" s="863" t="s">
        <v>2630</v>
      </c>
      <c r="G574" s="835" t="s">
        <v>3153</v>
      </c>
      <c r="H574" s="835" t="s">
        <v>3154</v>
      </c>
      <c r="I574" s="849">
        <v>1140.4300537109375</v>
      </c>
      <c r="J574" s="849">
        <v>12</v>
      </c>
      <c r="K574" s="850">
        <v>13685.10986328125</v>
      </c>
    </row>
    <row r="575" spans="1:11" ht="14.45" customHeight="1" x14ac:dyDescent="0.2">
      <c r="A575" s="831" t="s">
        <v>578</v>
      </c>
      <c r="B575" s="832" t="s">
        <v>579</v>
      </c>
      <c r="C575" s="835" t="s">
        <v>603</v>
      </c>
      <c r="D575" s="863" t="s">
        <v>604</v>
      </c>
      <c r="E575" s="835" t="s">
        <v>2629</v>
      </c>
      <c r="F575" s="863" t="s">
        <v>2630</v>
      </c>
      <c r="G575" s="835" t="s">
        <v>3155</v>
      </c>
      <c r="H575" s="835" t="s">
        <v>3156</v>
      </c>
      <c r="I575" s="849">
        <v>1652.8599853515625</v>
      </c>
      <c r="J575" s="849">
        <v>3</v>
      </c>
      <c r="K575" s="850">
        <v>4958.5799560546875</v>
      </c>
    </row>
    <row r="576" spans="1:11" ht="14.45" customHeight="1" x14ac:dyDescent="0.2">
      <c r="A576" s="831" t="s">
        <v>578</v>
      </c>
      <c r="B576" s="832" t="s">
        <v>579</v>
      </c>
      <c r="C576" s="835" t="s">
        <v>603</v>
      </c>
      <c r="D576" s="863" t="s">
        <v>604</v>
      </c>
      <c r="E576" s="835" t="s">
        <v>2629</v>
      </c>
      <c r="F576" s="863" t="s">
        <v>2630</v>
      </c>
      <c r="G576" s="835" t="s">
        <v>3157</v>
      </c>
      <c r="H576" s="835" t="s">
        <v>3158</v>
      </c>
      <c r="I576" s="849">
        <v>299</v>
      </c>
      <c r="J576" s="849">
        <v>90</v>
      </c>
      <c r="K576" s="850">
        <v>26910.279296875</v>
      </c>
    </row>
    <row r="577" spans="1:11" ht="14.45" customHeight="1" x14ac:dyDescent="0.2">
      <c r="A577" s="831" t="s">
        <v>578</v>
      </c>
      <c r="B577" s="832" t="s">
        <v>579</v>
      </c>
      <c r="C577" s="835" t="s">
        <v>603</v>
      </c>
      <c r="D577" s="863" t="s">
        <v>604</v>
      </c>
      <c r="E577" s="835" t="s">
        <v>2629</v>
      </c>
      <c r="F577" s="863" t="s">
        <v>2630</v>
      </c>
      <c r="G577" s="835" t="s">
        <v>3159</v>
      </c>
      <c r="H577" s="835" t="s">
        <v>3160</v>
      </c>
      <c r="I577" s="849">
        <v>299</v>
      </c>
      <c r="J577" s="849">
        <v>60</v>
      </c>
      <c r="K577" s="850">
        <v>17940.189453125</v>
      </c>
    </row>
    <row r="578" spans="1:11" ht="14.45" customHeight="1" x14ac:dyDescent="0.2">
      <c r="A578" s="831" t="s">
        <v>578</v>
      </c>
      <c r="B578" s="832" t="s">
        <v>579</v>
      </c>
      <c r="C578" s="835" t="s">
        <v>603</v>
      </c>
      <c r="D578" s="863" t="s">
        <v>604</v>
      </c>
      <c r="E578" s="835" t="s">
        <v>2629</v>
      </c>
      <c r="F578" s="863" t="s">
        <v>2630</v>
      </c>
      <c r="G578" s="835" t="s">
        <v>3161</v>
      </c>
      <c r="H578" s="835" t="s">
        <v>3162</v>
      </c>
      <c r="I578" s="849">
        <v>414</v>
      </c>
      <c r="J578" s="849">
        <v>20</v>
      </c>
      <c r="K578" s="850">
        <v>8280</v>
      </c>
    </row>
    <row r="579" spans="1:11" ht="14.45" customHeight="1" x14ac:dyDescent="0.2">
      <c r="A579" s="831" t="s">
        <v>578</v>
      </c>
      <c r="B579" s="832" t="s">
        <v>579</v>
      </c>
      <c r="C579" s="835" t="s">
        <v>603</v>
      </c>
      <c r="D579" s="863" t="s">
        <v>604</v>
      </c>
      <c r="E579" s="835" t="s">
        <v>2629</v>
      </c>
      <c r="F579" s="863" t="s">
        <v>2630</v>
      </c>
      <c r="G579" s="835" t="s">
        <v>3163</v>
      </c>
      <c r="H579" s="835" t="s">
        <v>3164</v>
      </c>
      <c r="I579" s="849">
        <v>414</v>
      </c>
      <c r="J579" s="849">
        <v>40</v>
      </c>
      <c r="K579" s="850">
        <v>16560</v>
      </c>
    </row>
    <row r="580" spans="1:11" ht="14.45" customHeight="1" x14ac:dyDescent="0.2">
      <c r="A580" s="831" t="s">
        <v>578</v>
      </c>
      <c r="B580" s="832" t="s">
        <v>579</v>
      </c>
      <c r="C580" s="835" t="s">
        <v>603</v>
      </c>
      <c r="D580" s="863" t="s">
        <v>604</v>
      </c>
      <c r="E580" s="835" t="s">
        <v>2629</v>
      </c>
      <c r="F580" s="863" t="s">
        <v>2630</v>
      </c>
      <c r="G580" s="835" t="s">
        <v>3153</v>
      </c>
      <c r="H580" s="835" t="s">
        <v>3165</v>
      </c>
      <c r="I580" s="849">
        <v>1140.425048828125</v>
      </c>
      <c r="J580" s="849">
        <v>9</v>
      </c>
      <c r="K580" s="850">
        <v>10263.80029296875</v>
      </c>
    </row>
    <row r="581" spans="1:11" ht="14.45" customHeight="1" x14ac:dyDescent="0.2">
      <c r="A581" s="831" t="s">
        <v>578</v>
      </c>
      <c r="B581" s="832" t="s">
        <v>579</v>
      </c>
      <c r="C581" s="835" t="s">
        <v>603</v>
      </c>
      <c r="D581" s="863" t="s">
        <v>604</v>
      </c>
      <c r="E581" s="835" t="s">
        <v>2629</v>
      </c>
      <c r="F581" s="863" t="s">
        <v>2630</v>
      </c>
      <c r="G581" s="835" t="s">
        <v>3157</v>
      </c>
      <c r="H581" s="835" t="s">
        <v>3166</v>
      </c>
      <c r="I581" s="849">
        <v>299</v>
      </c>
      <c r="J581" s="849">
        <v>75</v>
      </c>
      <c r="K581" s="850">
        <v>22425.2294921875</v>
      </c>
    </row>
    <row r="582" spans="1:11" ht="14.45" customHeight="1" x14ac:dyDescent="0.2">
      <c r="A582" s="831" t="s">
        <v>578</v>
      </c>
      <c r="B582" s="832" t="s">
        <v>579</v>
      </c>
      <c r="C582" s="835" t="s">
        <v>603</v>
      </c>
      <c r="D582" s="863" t="s">
        <v>604</v>
      </c>
      <c r="E582" s="835" t="s">
        <v>2629</v>
      </c>
      <c r="F582" s="863" t="s">
        <v>2630</v>
      </c>
      <c r="G582" s="835" t="s">
        <v>3159</v>
      </c>
      <c r="H582" s="835" t="s">
        <v>3167</v>
      </c>
      <c r="I582" s="849">
        <v>299</v>
      </c>
      <c r="J582" s="849">
        <v>60</v>
      </c>
      <c r="K582" s="850">
        <v>17940.1796875</v>
      </c>
    </row>
    <row r="583" spans="1:11" ht="14.45" customHeight="1" x14ac:dyDescent="0.2">
      <c r="A583" s="831" t="s">
        <v>578</v>
      </c>
      <c r="B583" s="832" t="s">
        <v>579</v>
      </c>
      <c r="C583" s="835" t="s">
        <v>603</v>
      </c>
      <c r="D583" s="863" t="s">
        <v>604</v>
      </c>
      <c r="E583" s="835" t="s">
        <v>2629</v>
      </c>
      <c r="F583" s="863" t="s">
        <v>2630</v>
      </c>
      <c r="G583" s="835" t="s">
        <v>3163</v>
      </c>
      <c r="H583" s="835" t="s">
        <v>3168</v>
      </c>
      <c r="I583" s="849">
        <v>414</v>
      </c>
      <c r="J583" s="849">
        <v>80</v>
      </c>
      <c r="K583" s="850">
        <v>33120</v>
      </c>
    </row>
    <row r="584" spans="1:11" ht="14.45" customHeight="1" x14ac:dyDescent="0.2">
      <c r="A584" s="831" t="s">
        <v>578</v>
      </c>
      <c r="B584" s="832" t="s">
        <v>579</v>
      </c>
      <c r="C584" s="835" t="s">
        <v>603</v>
      </c>
      <c r="D584" s="863" t="s">
        <v>604</v>
      </c>
      <c r="E584" s="835" t="s">
        <v>2629</v>
      </c>
      <c r="F584" s="863" t="s">
        <v>2630</v>
      </c>
      <c r="G584" s="835" t="s">
        <v>2740</v>
      </c>
      <c r="H584" s="835" t="s">
        <v>2741</v>
      </c>
      <c r="I584" s="849">
        <v>35.090000152587891</v>
      </c>
      <c r="J584" s="849">
        <v>15</v>
      </c>
      <c r="K584" s="850">
        <v>526.34999084472656</v>
      </c>
    </row>
    <row r="585" spans="1:11" ht="14.45" customHeight="1" x14ac:dyDescent="0.2">
      <c r="A585" s="831" t="s">
        <v>578</v>
      </c>
      <c r="B585" s="832" t="s">
        <v>579</v>
      </c>
      <c r="C585" s="835" t="s">
        <v>603</v>
      </c>
      <c r="D585" s="863" t="s">
        <v>604</v>
      </c>
      <c r="E585" s="835" t="s">
        <v>2629</v>
      </c>
      <c r="F585" s="863" t="s">
        <v>2630</v>
      </c>
      <c r="G585" s="835" t="s">
        <v>3169</v>
      </c>
      <c r="H585" s="835" t="s">
        <v>3170</v>
      </c>
      <c r="I585" s="849">
        <v>42.349998474121094</v>
      </c>
      <c r="J585" s="849">
        <v>10</v>
      </c>
      <c r="K585" s="850">
        <v>423.5</v>
      </c>
    </row>
    <row r="586" spans="1:11" ht="14.45" customHeight="1" x14ac:dyDescent="0.2">
      <c r="A586" s="831" t="s">
        <v>578</v>
      </c>
      <c r="B586" s="832" t="s">
        <v>579</v>
      </c>
      <c r="C586" s="835" t="s">
        <v>603</v>
      </c>
      <c r="D586" s="863" t="s">
        <v>604</v>
      </c>
      <c r="E586" s="835" t="s">
        <v>2629</v>
      </c>
      <c r="F586" s="863" t="s">
        <v>2630</v>
      </c>
      <c r="G586" s="835" t="s">
        <v>3171</v>
      </c>
      <c r="H586" s="835" t="s">
        <v>3172</v>
      </c>
      <c r="I586" s="849">
        <v>8.7600002288818359</v>
      </c>
      <c r="J586" s="849">
        <v>1150</v>
      </c>
      <c r="K586" s="850">
        <v>10074.360107421875</v>
      </c>
    </row>
    <row r="587" spans="1:11" ht="14.45" customHeight="1" x14ac:dyDescent="0.2">
      <c r="A587" s="831" t="s">
        <v>578</v>
      </c>
      <c r="B587" s="832" t="s">
        <v>579</v>
      </c>
      <c r="C587" s="835" t="s">
        <v>603</v>
      </c>
      <c r="D587" s="863" t="s">
        <v>604</v>
      </c>
      <c r="E587" s="835" t="s">
        <v>2629</v>
      </c>
      <c r="F587" s="863" t="s">
        <v>2630</v>
      </c>
      <c r="G587" s="835" t="s">
        <v>3171</v>
      </c>
      <c r="H587" s="835" t="s">
        <v>3173</v>
      </c>
      <c r="I587" s="849">
        <v>8.7600002288818359</v>
      </c>
      <c r="J587" s="849">
        <v>1250</v>
      </c>
      <c r="K587" s="850">
        <v>10950.499877929688</v>
      </c>
    </row>
    <row r="588" spans="1:11" ht="14.45" customHeight="1" x14ac:dyDescent="0.2">
      <c r="A588" s="831" t="s">
        <v>578</v>
      </c>
      <c r="B588" s="832" t="s">
        <v>579</v>
      </c>
      <c r="C588" s="835" t="s">
        <v>603</v>
      </c>
      <c r="D588" s="863" t="s">
        <v>604</v>
      </c>
      <c r="E588" s="835" t="s">
        <v>2629</v>
      </c>
      <c r="F588" s="863" t="s">
        <v>2630</v>
      </c>
      <c r="G588" s="835" t="s">
        <v>3174</v>
      </c>
      <c r="H588" s="835" t="s">
        <v>3175</v>
      </c>
      <c r="I588" s="849">
        <v>217.82000732421875</v>
      </c>
      <c r="J588" s="849">
        <v>10</v>
      </c>
      <c r="K588" s="850">
        <v>2178.239990234375</v>
      </c>
    </row>
    <row r="589" spans="1:11" ht="14.45" customHeight="1" x14ac:dyDescent="0.2">
      <c r="A589" s="831" t="s">
        <v>578</v>
      </c>
      <c r="B589" s="832" t="s">
        <v>579</v>
      </c>
      <c r="C589" s="835" t="s">
        <v>603</v>
      </c>
      <c r="D589" s="863" t="s">
        <v>604</v>
      </c>
      <c r="E589" s="835" t="s">
        <v>2629</v>
      </c>
      <c r="F589" s="863" t="s">
        <v>2630</v>
      </c>
      <c r="G589" s="835" t="s">
        <v>3176</v>
      </c>
      <c r="H589" s="835" t="s">
        <v>3177</v>
      </c>
      <c r="I589" s="849">
        <v>217.82000732421875</v>
      </c>
      <c r="J589" s="849">
        <v>10</v>
      </c>
      <c r="K589" s="850">
        <v>2178.239990234375</v>
      </c>
    </row>
    <row r="590" spans="1:11" ht="14.45" customHeight="1" x14ac:dyDescent="0.2">
      <c r="A590" s="831" t="s">
        <v>578</v>
      </c>
      <c r="B590" s="832" t="s">
        <v>579</v>
      </c>
      <c r="C590" s="835" t="s">
        <v>603</v>
      </c>
      <c r="D590" s="863" t="s">
        <v>604</v>
      </c>
      <c r="E590" s="835" t="s">
        <v>2629</v>
      </c>
      <c r="F590" s="863" t="s">
        <v>2630</v>
      </c>
      <c r="G590" s="835" t="s">
        <v>3178</v>
      </c>
      <c r="H590" s="835" t="s">
        <v>3179</v>
      </c>
      <c r="I590" s="849">
        <v>150</v>
      </c>
      <c r="J590" s="849">
        <v>10</v>
      </c>
      <c r="K590" s="850">
        <v>1500.0400390625</v>
      </c>
    </row>
    <row r="591" spans="1:11" ht="14.45" customHeight="1" x14ac:dyDescent="0.2">
      <c r="A591" s="831" t="s">
        <v>578</v>
      </c>
      <c r="B591" s="832" t="s">
        <v>579</v>
      </c>
      <c r="C591" s="835" t="s">
        <v>603</v>
      </c>
      <c r="D591" s="863" t="s">
        <v>604</v>
      </c>
      <c r="E591" s="835" t="s">
        <v>2629</v>
      </c>
      <c r="F591" s="863" t="s">
        <v>2630</v>
      </c>
      <c r="G591" s="835" t="s">
        <v>2742</v>
      </c>
      <c r="H591" s="835" t="s">
        <v>3180</v>
      </c>
      <c r="I591" s="849">
        <v>1.2100000381469727</v>
      </c>
      <c r="J591" s="849">
        <v>1500</v>
      </c>
      <c r="K591" s="850">
        <v>1815</v>
      </c>
    </row>
    <row r="592" spans="1:11" ht="14.45" customHeight="1" x14ac:dyDescent="0.2">
      <c r="A592" s="831" t="s">
        <v>578</v>
      </c>
      <c r="B592" s="832" t="s">
        <v>579</v>
      </c>
      <c r="C592" s="835" t="s">
        <v>603</v>
      </c>
      <c r="D592" s="863" t="s">
        <v>604</v>
      </c>
      <c r="E592" s="835" t="s">
        <v>2629</v>
      </c>
      <c r="F592" s="863" t="s">
        <v>2630</v>
      </c>
      <c r="G592" s="835" t="s">
        <v>2890</v>
      </c>
      <c r="H592" s="835" t="s">
        <v>2891</v>
      </c>
      <c r="I592" s="849">
        <v>1.0239999771118165</v>
      </c>
      <c r="J592" s="849">
        <v>1875</v>
      </c>
      <c r="K592" s="850">
        <v>1920</v>
      </c>
    </row>
    <row r="593" spans="1:11" ht="14.45" customHeight="1" x14ac:dyDescent="0.2">
      <c r="A593" s="831" t="s">
        <v>578</v>
      </c>
      <c r="B593" s="832" t="s">
        <v>579</v>
      </c>
      <c r="C593" s="835" t="s">
        <v>603</v>
      </c>
      <c r="D593" s="863" t="s">
        <v>604</v>
      </c>
      <c r="E593" s="835" t="s">
        <v>2629</v>
      </c>
      <c r="F593" s="863" t="s">
        <v>2630</v>
      </c>
      <c r="G593" s="835" t="s">
        <v>2744</v>
      </c>
      <c r="H593" s="835" t="s">
        <v>2745</v>
      </c>
      <c r="I593" s="849">
        <v>0.47799999117851255</v>
      </c>
      <c r="J593" s="849">
        <v>4500</v>
      </c>
      <c r="K593" s="850">
        <v>2150</v>
      </c>
    </row>
    <row r="594" spans="1:11" ht="14.45" customHeight="1" x14ac:dyDescent="0.2">
      <c r="A594" s="831" t="s">
        <v>578</v>
      </c>
      <c r="B594" s="832" t="s">
        <v>579</v>
      </c>
      <c r="C594" s="835" t="s">
        <v>603</v>
      </c>
      <c r="D594" s="863" t="s">
        <v>604</v>
      </c>
      <c r="E594" s="835" t="s">
        <v>2629</v>
      </c>
      <c r="F594" s="863" t="s">
        <v>2630</v>
      </c>
      <c r="G594" s="835" t="s">
        <v>2744</v>
      </c>
      <c r="H594" s="835" t="s">
        <v>2746</v>
      </c>
      <c r="I594" s="849">
        <v>0.476666659116745</v>
      </c>
      <c r="J594" s="849">
        <v>3000</v>
      </c>
      <c r="K594" s="850">
        <v>1430</v>
      </c>
    </row>
    <row r="595" spans="1:11" ht="14.45" customHeight="1" x14ac:dyDescent="0.2">
      <c r="A595" s="831" t="s">
        <v>578</v>
      </c>
      <c r="B595" s="832" t="s">
        <v>579</v>
      </c>
      <c r="C595" s="835" t="s">
        <v>603</v>
      </c>
      <c r="D595" s="863" t="s">
        <v>604</v>
      </c>
      <c r="E595" s="835" t="s">
        <v>2629</v>
      </c>
      <c r="F595" s="863" t="s">
        <v>2630</v>
      </c>
      <c r="G595" s="835" t="s">
        <v>3181</v>
      </c>
      <c r="H595" s="835" t="s">
        <v>3182</v>
      </c>
      <c r="I595" s="849">
        <v>72.150001525878906</v>
      </c>
      <c r="J595" s="849">
        <v>25</v>
      </c>
      <c r="K595" s="850">
        <v>1803.800048828125</v>
      </c>
    </row>
    <row r="596" spans="1:11" ht="14.45" customHeight="1" x14ac:dyDescent="0.2">
      <c r="A596" s="831" t="s">
        <v>578</v>
      </c>
      <c r="B596" s="832" t="s">
        <v>579</v>
      </c>
      <c r="C596" s="835" t="s">
        <v>603</v>
      </c>
      <c r="D596" s="863" t="s">
        <v>604</v>
      </c>
      <c r="E596" s="835" t="s">
        <v>2629</v>
      </c>
      <c r="F596" s="863" t="s">
        <v>2630</v>
      </c>
      <c r="G596" s="835" t="s">
        <v>2747</v>
      </c>
      <c r="H596" s="835" t="s">
        <v>2748</v>
      </c>
      <c r="I596" s="849">
        <v>1.9800000190734863</v>
      </c>
      <c r="J596" s="849">
        <v>500</v>
      </c>
      <c r="K596" s="850">
        <v>990</v>
      </c>
    </row>
    <row r="597" spans="1:11" ht="14.45" customHeight="1" x14ac:dyDescent="0.2">
      <c r="A597" s="831" t="s">
        <v>578</v>
      </c>
      <c r="B597" s="832" t="s">
        <v>579</v>
      </c>
      <c r="C597" s="835" t="s">
        <v>603</v>
      </c>
      <c r="D597" s="863" t="s">
        <v>604</v>
      </c>
      <c r="E597" s="835" t="s">
        <v>2629</v>
      </c>
      <c r="F597" s="863" t="s">
        <v>2630</v>
      </c>
      <c r="G597" s="835" t="s">
        <v>2747</v>
      </c>
      <c r="H597" s="835" t="s">
        <v>2749</v>
      </c>
      <c r="I597" s="849">
        <v>1.9850000143051147</v>
      </c>
      <c r="J597" s="849">
        <v>500</v>
      </c>
      <c r="K597" s="850">
        <v>992</v>
      </c>
    </row>
    <row r="598" spans="1:11" ht="14.45" customHeight="1" x14ac:dyDescent="0.2">
      <c r="A598" s="831" t="s">
        <v>578</v>
      </c>
      <c r="B598" s="832" t="s">
        <v>579</v>
      </c>
      <c r="C598" s="835" t="s">
        <v>603</v>
      </c>
      <c r="D598" s="863" t="s">
        <v>604</v>
      </c>
      <c r="E598" s="835" t="s">
        <v>2629</v>
      </c>
      <c r="F598" s="863" t="s">
        <v>2630</v>
      </c>
      <c r="G598" s="835" t="s">
        <v>2750</v>
      </c>
      <c r="H598" s="835" t="s">
        <v>2751</v>
      </c>
      <c r="I598" s="849">
        <v>2.0499999523162842</v>
      </c>
      <c r="J598" s="849">
        <v>400</v>
      </c>
      <c r="K598" s="850">
        <v>820</v>
      </c>
    </row>
    <row r="599" spans="1:11" ht="14.45" customHeight="1" x14ac:dyDescent="0.2">
      <c r="A599" s="831" t="s">
        <v>578</v>
      </c>
      <c r="B599" s="832" t="s">
        <v>579</v>
      </c>
      <c r="C599" s="835" t="s">
        <v>603</v>
      </c>
      <c r="D599" s="863" t="s">
        <v>604</v>
      </c>
      <c r="E599" s="835" t="s">
        <v>2629</v>
      </c>
      <c r="F599" s="863" t="s">
        <v>2630</v>
      </c>
      <c r="G599" s="835" t="s">
        <v>2750</v>
      </c>
      <c r="H599" s="835" t="s">
        <v>2752</v>
      </c>
      <c r="I599" s="849">
        <v>2.0999999046325684</v>
      </c>
      <c r="J599" s="849">
        <v>100</v>
      </c>
      <c r="K599" s="850">
        <v>210</v>
      </c>
    </row>
    <row r="600" spans="1:11" ht="14.45" customHeight="1" x14ac:dyDescent="0.2">
      <c r="A600" s="831" t="s">
        <v>578</v>
      </c>
      <c r="B600" s="832" t="s">
        <v>579</v>
      </c>
      <c r="C600" s="835" t="s">
        <v>603</v>
      </c>
      <c r="D600" s="863" t="s">
        <v>604</v>
      </c>
      <c r="E600" s="835" t="s">
        <v>2629</v>
      </c>
      <c r="F600" s="863" t="s">
        <v>2630</v>
      </c>
      <c r="G600" s="835" t="s">
        <v>2755</v>
      </c>
      <c r="H600" s="835" t="s">
        <v>2756</v>
      </c>
      <c r="I600" s="849">
        <v>3.0766665935516357</v>
      </c>
      <c r="J600" s="849">
        <v>700</v>
      </c>
      <c r="K600" s="850">
        <v>2151</v>
      </c>
    </row>
    <row r="601" spans="1:11" ht="14.45" customHeight="1" x14ac:dyDescent="0.2">
      <c r="A601" s="831" t="s">
        <v>578</v>
      </c>
      <c r="B601" s="832" t="s">
        <v>579</v>
      </c>
      <c r="C601" s="835" t="s">
        <v>603</v>
      </c>
      <c r="D601" s="863" t="s">
        <v>604</v>
      </c>
      <c r="E601" s="835" t="s">
        <v>2629</v>
      </c>
      <c r="F601" s="863" t="s">
        <v>2630</v>
      </c>
      <c r="G601" s="835" t="s">
        <v>2757</v>
      </c>
      <c r="H601" s="835" t="s">
        <v>2758</v>
      </c>
      <c r="I601" s="849">
        <v>1.9199999570846558</v>
      </c>
      <c r="J601" s="849">
        <v>500</v>
      </c>
      <c r="K601" s="850">
        <v>960</v>
      </c>
    </row>
    <row r="602" spans="1:11" ht="14.45" customHeight="1" x14ac:dyDescent="0.2">
      <c r="A602" s="831" t="s">
        <v>578</v>
      </c>
      <c r="B602" s="832" t="s">
        <v>579</v>
      </c>
      <c r="C602" s="835" t="s">
        <v>603</v>
      </c>
      <c r="D602" s="863" t="s">
        <v>604</v>
      </c>
      <c r="E602" s="835" t="s">
        <v>2629</v>
      </c>
      <c r="F602" s="863" t="s">
        <v>2630</v>
      </c>
      <c r="G602" s="835" t="s">
        <v>3183</v>
      </c>
      <c r="H602" s="835" t="s">
        <v>3184</v>
      </c>
      <c r="I602" s="849">
        <v>3.0949999094009399</v>
      </c>
      <c r="J602" s="849">
        <v>409</v>
      </c>
      <c r="K602" s="850">
        <v>1266.8099994659424</v>
      </c>
    </row>
    <row r="603" spans="1:11" ht="14.45" customHeight="1" x14ac:dyDescent="0.2">
      <c r="A603" s="831" t="s">
        <v>578</v>
      </c>
      <c r="B603" s="832" t="s">
        <v>579</v>
      </c>
      <c r="C603" s="835" t="s">
        <v>603</v>
      </c>
      <c r="D603" s="863" t="s">
        <v>604</v>
      </c>
      <c r="E603" s="835" t="s">
        <v>2629</v>
      </c>
      <c r="F603" s="863" t="s">
        <v>2630</v>
      </c>
      <c r="G603" s="835" t="s">
        <v>2755</v>
      </c>
      <c r="H603" s="835" t="s">
        <v>2892</v>
      </c>
      <c r="I603" s="849">
        <v>3.0766665935516357</v>
      </c>
      <c r="J603" s="849">
        <v>1000</v>
      </c>
      <c r="K603" s="850">
        <v>3078</v>
      </c>
    </row>
    <row r="604" spans="1:11" ht="14.45" customHeight="1" x14ac:dyDescent="0.2">
      <c r="A604" s="831" t="s">
        <v>578</v>
      </c>
      <c r="B604" s="832" t="s">
        <v>579</v>
      </c>
      <c r="C604" s="835" t="s">
        <v>603</v>
      </c>
      <c r="D604" s="863" t="s">
        <v>604</v>
      </c>
      <c r="E604" s="835" t="s">
        <v>2629</v>
      </c>
      <c r="F604" s="863" t="s">
        <v>2630</v>
      </c>
      <c r="G604" s="835" t="s">
        <v>2757</v>
      </c>
      <c r="H604" s="835" t="s">
        <v>2760</v>
      </c>
      <c r="I604" s="849">
        <v>1.9299999475479126</v>
      </c>
      <c r="J604" s="849">
        <v>400</v>
      </c>
      <c r="K604" s="850">
        <v>772</v>
      </c>
    </row>
    <row r="605" spans="1:11" ht="14.45" customHeight="1" x14ac:dyDescent="0.2">
      <c r="A605" s="831" t="s">
        <v>578</v>
      </c>
      <c r="B605" s="832" t="s">
        <v>579</v>
      </c>
      <c r="C605" s="835" t="s">
        <v>603</v>
      </c>
      <c r="D605" s="863" t="s">
        <v>604</v>
      </c>
      <c r="E605" s="835" t="s">
        <v>2629</v>
      </c>
      <c r="F605" s="863" t="s">
        <v>2630</v>
      </c>
      <c r="G605" s="835" t="s">
        <v>3183</v>
      </c>
      <c r="H605" s="835" t="s">
        <v>3185</v>
      </c>
      <c r="I605" s="849">
        <v>3.0899999141693115</v>
      </c>
      <c r="J605" s="849">
        <v>300</v>
      </c>
      <c r="K605" s="850">
        <v>927</v>
      </c>
    </row>
    <row r="606" spans="1:11" ht="14.45" customHeight="1" x14ac:dyDescent="0.2">
      <c r="A606" s="831" t="s">
        <v>578</v>
      </c>
      <c r="B606" s="832" t="s">
        <v>579</v>
      </c>
      <c r="C606" s="835" t="s">
        <v>603</v>
      </c>
      <c r="D606" s="863" t="s">
        <v>604</v>
      </c>
      <c r="E606" s="835" t="s">
        <v>2629</v>
      </c>
      <c r="F606" s="863" t="s">
        <v>2630</v>
      </c>
      <c r="G606" s="835" t="s">
        <v>2763</v>
      </c>
      <c r="H606" s="835" t="s">
        <v>2764</v>
      </c>
      <c r="I606" s="849">
        <v>2.1666667461395264</v>
      </c>
      <c r="J606" s="849">
        <v>800</v>
      </c>
      <c r="K606" s="850">
        <v>1733</v>
      </c>
    </row>
    <row r="607" spans="1:11" ht="14.45" customHeight="1" x14ac:dyDescent="0.2">
      <c r="A607" s="831" t="s">
        <v>578</v>
      </c>
      <c r="B607" s="832" t="s">
        <v>579</v>
      </c>
      <c r="C607" s="835" t="s">
        <v>603</v>
      </c>
      <c r="D607" s="863" t="s">
        <v>604</v>
      </c>
      <c r="E607" s="835" t="s">
        <v>2629</v>
      </c>
      <c r="F607" s="863" t="s">
        <v>2630</v>
      </c>
      <c r="G607" s="835" t="s">
        <v>2763</v>
      </c>
      <c r="H607" s="835" t="s">
        <v>2765</v>
      </c>
      <c r="I607" s="849">
        <v>2.1675000786781311</v>
      </c>
      <c r="J607" s="849">
        <v>400</v>
      </c>
      <c r="K607" s="850">
        <v>867</v>
      </c>
    </row>
    <row r="608" spans="1:11" ht="14.45" customHeight="1" x14ac:dyDescent="0.2">
      <c r="A608" s="831" t="s">
        <v>578</v>
      </c>
      <c r="B608" s="832" t="s">
        <v>579</v>
      </c>
      <c r="C608" s="835" t="s">
        <v>603</v>
      </c>
      <c r="D608" s="863" t="s">
        <v>604</v>
      </c>
      <c r="E608" s="835" t="s">
        <v>2629</v>
      </c>
      <c r="F608" s="863" t="s">
        <v>2630</v>
      </c>
      <c r="G608" s="835" t="s">
        <v>2766</v>
      </c>
      <c r="H608" s="835" t="s">
        <v>2893</v>
      </c>
      <c r="I608" s="849">
        <v>4.7699999809265137</v>
      </c>
      <c r="J608" s="849">
        <v>50</v>
      </c>
      <c r="K608" s="850">
        <v>238.5</v>
      </c>
    </row>
    <row r="609" spans="1:11" ht="14.45" customHeight="1" x14ac:dyDescent="0.2">
      <c r="A609" s="831" t="s">
        <v>578</v>
      </c>
      <c r="B609" s="832" t="s">
        <v>579</v>
      </c>
      <c r="C609" s="835" t="s">
        <v>603</v>
      </c>
      <c r="D609" s="863" t="s">
        <v>604</v>
      </c>
      <c r="E609" s="835" t="s">
        <v>2629</v>
      </c>
      <c r="F609" s="863" t="s">
        <v>2630</v>
      </c>
      <c r="G609" s="835" t="s">
        <v>2768</v>
      </c>
      <c r="H609" s="835" t="s">
        <v>2769</v>
      </c>
      <c r="I609" s="849">
        <v>21.229999542236328</v>
      </c>
      <c r="J609" s="849">
        <v>150</v>
      </c>
      <c r="K609" s="850">
        <v>3184.5</v>
      </c>
    </row>
    <row r="610" spans="1:11" ht="14.45" customHeight="1" x14ac:dyDescent="0.2">
      <c r="A610" s="831" t="s">
        <v>578</v>
      </c>
      <c r="B610" s="832" t="s">
        <v>579</v>
      </c>
      <c r="C610" s="835" t="s">
        <v>603</v>
      </c>
      <c r="D610" s="863" t="s">
        <v>604</v>
      </c>
      <c r="E610" s="835" t="s">
        <v>2629</v>
      </c>
      <c r="F610" s="863" t="s">
        <v>2630</v>
      </c>
      <c r="G610" s="835" t="s">
        <v>2770</v>
      </c>
      <c r="H610" s="835" t="s">
        <v>2771</v>
      </c>
      <c r="I610" s="849">
        <v>2.5149999856948853</v>
      </c>
      <c r="J610" s="849">
        <v>300</v>
      </c>
      <c r="K610" s="850">
        <v>754.5</v>
      </c>
    </row>
    <row r="611" spans="1:11" ht="14.45" customHeight="1" x14ac:dyDescent="0.2">
      <c r="A611" s="831" t="s">
        <v>578</v>
      </c>
      <c r="B611" s="832" t="s">
        <v>579</v>
      </c>
      <c r="C611" s="835" t="s">
        <v>603</v>
      </c>
      <c r="D611" s="863" t="s">
        <v>604</v>
      </c>
      <c r="E611" s="835" t="s">
        <v>2629</v>
      </c>
      <c r="F611" s="863" t="s">
        <v>2630</v>
      </c>
      <c r="G611" s="835" t="s">
        <v>2768</v>
      </c>
      <c r="H611" s="835" t="s">
        <v>2772</v>
      </c>
      <c r="I611" s="849">
        <v>21.237999725341798</v>
      </c>
      <c r="J611" s="849">
        <v>300</v>
      </c>
      <c r="K611" s="850">
        <v>6371.5</v>
      </c>
    </row>
    <row r="612" spans="1:11" ht="14.45" customHeight="1" x14ac:dyDescent="0.2">
      <c r="A612" s="831" t="s">
        <v>578</v>
      </c>
      <c r="B612" s="832" t="s">
        <v>579</v>
      </c>
      <c r="C612" s="835" t="s">
        <v>603</v>
      </c>
      <c r="D612" s="863" t="s">
        <v>604</v>
      </c>
      <c r="E612" s="835" t="s">
        <v>2629</v>
      </c>
      <c r="F612" s="863" t="s">
        <v>2630</v>
      </c>
      <c r="G612" s="835" t="s">
        <v>2770</v>
      </c>
      <c r="H612" s="835" t="s">
        <v>2773</v>
      </c>
      <c r="I612" s="849">
        <v>2.5179999828338624</v>
      </c>
      <c r="J612" s="849">
        <v>300</v>
      </c>
      <c r="K612" s="850">
        <v>755.5</v>
      </c>
    </row>
    <row r="613" spans="1:11" ht="14.45" customHeight="1" x14ac:dyDescent="0.2">
      <c r="A613" s="831" t="s">
        <v>578</v>
      </c>
      <c r="B613" s="832" t="s">
        <v>579</v>
      </c>
      <c r="C613" s="835" t="s">
        <v>603</v>
      </c>
      <c r="D613" s="863" t="s">
        <v>604</v>
      </c>
      <c r="E613" s="835" t="s">
        <v>2629</v>
      </c>
      <c r="F613" s="863" t="s">
        <v>2630</v>
      </c>
      <c r="G613" s="835" t="s">
        <v>2776</v>
      </c>
      <c r="H613" s="835" t="s">
        <v>2777</v>
      </c>
      <c r="I613" s="849">
        <v>21.234999656677246</v>
      </c>
      <c r="J613" s="849">
        <v>110</v>
      </c>
      <c r="K613" s="850">
        <v>2335.9000549316406</v>
      </c>
    </row>
    <row r="614" spans="1:11" ht="14.45" customHeight="1" x14ac:dyDescent="0.2">
      <c r="A614" s="831" t="s">
        <v>578</v>
      </c>
      <c r="B614" s="832" t="s">
        <v>579</v>
      </c>
      <c r="C614" s="835" t="s">
        <v>603</v>
      </c>
      <c r="D614" s="863" t="s">
        <v>604</v>
      </c>
      <c r="E614" s="835" t="s">
        <v>2778</v>
      </c>
      <c r="F614" s="863" t="s">
        <v>2779</v>
      </c>
      <c r="G614" s="835" t="s">
        <v>2780</v>
      </c>
      <c r="H614" s="835" t="s">
        <v>2781</v>
      </c>
      <c r="I614" s="849">
        <v>10.159999847412109</v>
      </c>
      <c r="J614" s="849">
        <v>1900</v>
      </c>
      <c r="K614" s="850">
        <v>19304</v>
      </c>
    </row>
    <row r="615" spans="1:11" ht="14.45" customHeight="1" x14ac:dyDescent="0.2">
      <c r="A615" s="831" t="s">
        <v>578</v>
      </c>
      <c r="B615" s="832" t="s">
        <v>579</v>
      </c>
      <c r="C615" s="835" t="s">
        <v>603</v>
      </c>
      <c r="D615" s="863" t="s">
        <v>604</v>
      </c>
      <c r="E615" s="835" t="s">
        <v>2778</v>
      </c>
      <c r="F615" s="863" t="s">
        <v>2779</v>
      </c>
      <c r="G615" s="835" t="s">
        <v>2780</v>
      </c>
      <c r="H615" s="835" t="s">
        <v>2782</v>
      </c>
      <c r="I615" s="849">
        <v>10.163333257039389</v>
      </c>
      <c r="J615" s="849">
        <v>3200</v>
      </c>
      <c r="K615" s="850">
        <v>32523</v>
      </c>
    </row>
    <row r="616" spans="1:11" ht="14.45" customHeight="1" x14ac:dyDescent="0.2">
      <c r="A616" s="831" t="s">
        <v>578</v>
      </c>
      <c r="B616" s="832" t="s">
        <v>579</v>
      </c>
      <c r="C616" s="835" t="s">
        <v>603</v>
      </c>
      <c r="D616" s="863" t="s">
        <v>604</v>
      </c>
      <c r="E616" s="835" t="s">
        <v>2778</v>
      </c>
      <c r="F616" s="863" t="s">
        <v>2779</v>
      </c>
      <c r="G616" s="835" t="s">
        <v>3186</v>
      </c>
      <c r="H616" s="835" t="s">
        <v>3187</v>
      </c>
      <c r="I616" s="849">
        <v>62.650001525878906</v>
      </c>
      <c r="J616" s="849">
        <v>66</v>
      </c>
      <c r="K616" s="850">
        <v>4135.14990234375</v>
      </c>
    </row>
    <row r="617" spans="1:11" ht="14.45" customHeight="1" x14ac:dyDescent="0.2">
      <c r="A617" s="831" t="s">
        <v>578</v>
      </c>
      <c r="B617" s="832" t="s">
        <v>579</v>
      </c>
      <c r="C617" s="835" t="s">
        <v>603</v>
      </c>
      <c r="D617" s="863" t="s">
        <v>604</v>
      </c>
      <c r="E617" s="835" t="s">
        <v>2778</v>
      </c>
      <c r="F617" s="863" t="s">
        <v>2779</v>
      </c>
      <c r="G617" s="835" t="s">
        <v>3186</v>
      </c>
      <c r="H617" s="835" t="s">
        <v>3188</v>
      </c>
      <c r="I617" s="849">
        <v>62.650001525878906</v>
      </c>
      <c r="J617" s="849">
        <v>132</v>
      </c>
      <c r="K617" s="850">
        <v>8270.18017578125</v>
      </c>
    </row>
    <row r="618" spans="1:11" ht="14.45" customHeight="1" x14ac:dyDescent="0.2">
      <c r="A618" s="831" t="s">
        <v>578</v>
      </c>
      <c r="B618" s="832" t="s">
        <v>579</v>
      </c>
      <c r="C618" s="835" t="s">
        <v>603</v>
      </c>
      <c r="D618" s="863" t="s">
        <v>604</v>
      </c>
      <c r="E618" s="835" t="s">
        <v>2778</v>
      </c>
      <c r="F618" s="863" t="s">
        <v>2779</v>
      </c>
      <c r="G618" s="835" t="s">
        <v>3186</v>
      </c>
      <c r="H618" s="835" t="s">
        <v>3189</v>
      </c>
      <c r="I618" s="849">
        <v>62.650001525878906</v>
      </c>
      <c r="J618" s="849">
        <v>726</v>
      </c>
      <c r="K618" s="850">
        <v>45486.17919921875</v>
      </c>
    </row>
    <row r="619" spans="1:11" ht="14.45" customHeight="1" x14ac:dyDescent="0.2">
      <c r="A619" s="831" t="s">
        <v>578</v>
      </c>
      <c r="B619" s="832" t="s">
        <v>579</v>
      </c>
      <c r="C619" s="835" t="s">
        <v>603</v>
      </c>
      <c r="D619" s="863" t="s">
        <v>604</v>
      </c>
      <c r="E619" s="835" t="s">
        <v>2778</v>
      </c>
      <c r="F619" s="863" t="s">
        <v>2779</v>
      </c>
      <c r="G619" s="835" t="s">
        <v>3190</v>
      </c>
      <c r="H619" s="835" t="s">
        <v>3191</v>
      </c>
      <c r="I619" s="849">
        <v>16.819999694824219</v>
      </c>
      <c r="J619" s="849">
        <v>100</v>
      </c>
      <c r="K619" s="850">
        <v>1682</v>
      </c>
    </row>
    <row r="620" spans="1:11" ht="14.45" customHeight="1" x14ac:dyDescent="0.2">
      <c r="A620" s="831" t="s">
        <v>578</v>
      </c>
      <c r="B620" s="832" t="s">
        <v>579</v>
      </c>
      <c r="C620" s="835" t="s">
        <v>603</v>
      </c>
      <c r="D620" s="863" t="s">
        <v>604</v>
      </c>
      <c r="E620" s="835" t="s">
        <v>2778</v>
      </c>
      <c r="F620" s="863" t="s">
        <v>2779</v>
      </c>
      <c r="G620" s="835" t="s">
        <v>3192</v>
      </c>
      <c r="H620" s="835" t="s">
        <v>3193</v>
      </c>
      <c r="I620" s="849">
        <v>65.449996948242188</v>
      </c>
      <c r="J620" s="849">
        <v>50</v>
      </c>
      <c r="K620" s="850">
        <v>3272.449951171875</v>
      </c>
    </row>
    <row r="621" spans="1:11" ht="14.45" customHeight="1" x14ac:dyDescent="0.2">
      <c r="A621" s="831" t="s">
        <v>578</v>
      </c>
      <c r="B621" s="832" t="s">
        <v>579</v>
      </c>
      <c r="C621" s="835" t="s">
        <v>603</v>
      </c>
      <c r="D621" s="863" t="s">
        <v>604</v>
      </c>
      <c r="E621" s="835" t="s">
        <v>2783</v>
      </c>
      <c r="F621" s="863" t="s">
        <v>2784</v>
      </c>
      <c r="G621" s="835" t="s">
        <v>2787</v>
      </c>
      <c r="H621" s="835" t="s">
        <v>2788</v>
      </c>
      <c r="I621" s="849">
        <v>0.30250000953674316</v>
      </c>
      <c r="J621" s="849">
        <v>1800</v>
      </c>
      <c r="K621" s="850">
        <v>545</v>
      </c>
    </row>
    <row r="622" spans="1:11" ht="14.45" customHeight="1" x14ac:dyDescent="0.2">
      <c r="A622" s="831" t="s">
        <v>578</v>
      </c>
      <c r="B622" s="832" t="s">
        <v>579</v>
      </c>
      <c r="C622" s="835" t="s">
        <v>603</v>
      </c>
      <c r="D622" s="863" t="s">
        <v>604</v>
      </c>
      <c r="E622" s="835" t="s">
        <v>2783</v>
      </c>
      <c r="F622" s="863" t="s">
        <v>2784</v>
      </c>
      <c r="G622" s="835" t="s">
        <v>2793</v>
      </c>
      <c r="H622" s="835" t="s">
        <v>2794</v>
      </c>
      <c r="I622" s="849">
        <v>0.54000002145767212</v>
      </c>
      <c r="J622" s="849">
        <v>4500</v>
      </c>
      <c r="K622" s="850">
        <v>2430</v>
      </c>
    </row>
    <row r="623" spans="1:11" ht="14.45" customHeight="1" x14ac:dyDescent="0.2">
      <c r="A623" s="831" t="s">
        <v>578</v>
      </c>
      <c r="B623" s="832" t="s">
        <v>579</v>
      </c>
      <c r="C623" s="835" t="s">
        <v>603</v>
      </c>
      <c r="D623" s="863" t="s">
        <v>604</v>
      </c>
      <c r="E623" s="835" t="s">
        <v>2783</v>
      </c>
      <c r="F623" s="863" t="s">
        <v>2784</v>
      </c>
      <c r="G623" s="835" t="s">
        <v>2787</v>
      </c>
      <c r="H623" s="835" t="s">
        <v>2795</v>
      </c>
      <c r="I623" s="849">
        <v>0.30000001192092896</v>
      </c>
      <c r="J623" s="849">
        <v>300</v>
      </c>
      <c r="K623" s="850">
        <v>90</v>
      </c>
    </row>
    <row r="624" spans="1:11" ht="14.45" customHeight="1" x14ac:dyDescent="0.2">
      <c r="A624" s="831" t="s">
        <v>578</v>
      </c>
      <c r="B624" s="832" t="s">
        <v>579</v>
      </c>
      <c r="C624" s="835" t="s">
        <v>603</v>
      </c>
      <c r="D624" s="863" t="s">
        <v>604</v>
      </c>
      <c r="E624" s="835" t="s">
        <v>2783</v>
      </c>
      <c r="F624" s="863" t="s">
        <v>2784</v>
      </c>
      <c r="G624" s="835" t="s">
        <v>2793</v>
      </c>
      <c r="H624" s="835" t="s">
        <v>2798</v>
      </c>
      <c r="I624" s="849">
        <v>0.54600001573562618</v>
      </c>
      <c r="J624" s="849">
        <v>5000</v>
      </c>
      <c r="K624" s="850">
        <v>2730</v>
      </c>
    </row>
    <row r="625" spans="1:11" ht="14.45" customHeight="1" x14ac:dyDescent="0.2">
      <c r="A625" s="831" t="s">
        <v>578</v>
      </c>
      <c r="B625" s="832" t="s">
        <v>579</v>
      </c>
      <c r="C625" s="835" t="s">
        <v>603</v>
      </c>
      <c r="D625" s="863" t="s">
        <v>604</v>
      </c>
      <c r="E625" s="835" t="s">
        <v>2783</v>
      </c>
      <c r="F625" s="863" t="s">
        <v>2784</v>
      </c>
      <c r="G625" s="835" t="s">
        <v>2896</v>
      </c>
      <c r="H625" s="835" t="s">
        <v>3194</v>
      </c>
      <c r="I625" s="849">
        <v>48.822500228881836</v>
      </c>
      <c r="J625" s="849">
        <v>100</v>
      </c>
      <c r="K625" s="850">
        <v>4882.3499755859375</v>
      </c>
    </row>
    <row r="626" spans="1:11" ht="14.45" customHeight="1" x14ac:dyDescent="0.2">
      <c r="A626" s="831" t="s">
        <v>578</v>
      </c>
      <c r="B626" s="832" t="s">
        <v>579</v>
      </c>
      <c r="C626" s="835" t="s">
        <v>603</v>
      </c>
      <c r="D626" s="863" t="s">
        <v>604</v>
      </c>
      <c r="E626" s="835" t="s">
        <v>2783</v>
      </c>
      <c r="F626" s="863" t="s">
        <v>2784</v>
      </c>
      <c r="G626" s="835" t="s">
        <v>2896</v>
      </c>
      <c r="H626" s="835" t="s">
        <v>2897</v>
      </c>
      <c r="I626" s="849">
        <v>48.823333740234375</v>
      </c>
      <c r="J626" s="849">
        <v>75</v>
      </c>
      <c r="K626" s="850">
        <v>3661.8499755859375</v>
      </c>
    </row>
    <row r="627" spans="1:11" ht="14.45" customHeight="1" x14ac:dyDescent="0.2">
      <c r="A627" s="831" t="s">
        <v>578</v>
      </c>
      <c r="B627" s="832" t="s">
        <v>579</v>
      </c>
      <c r="C627" s="835" t="s">
        <v>603</v>
      </c>
      <c r="D627" s="863" t="s">
        <v>604</v>
      </c>
      <c r="E627" s="835" t="s">
        <v>2783</v>
      </c>
      <c r="F627" s="863" t="s">
        <v>2784</v>
      </c>
      <c r="G627" s="835" t="s">
        <v>2799</v>
      </c>
      <c r="H627" s="835" t="s">
        <v>2800</v>
      </c>
      <c r="I627" s="849">
        <v>1.8049999475479126</v>
      </c>
      <c r="J627" s="849">
        <v>600</v>
      </c>
      <c r="K627" s="850">
        <v>1084</v>
      </c>
    </row>
    <row r="628" spans="1:11" ht="14.45" customHeight="1" x14ac:dyDescent="0.2">
      <c r="A628" s="831" t="s">
        <v>578</v>
      </c>
      <c r="B628" s="832" t="s">
        <v>579</v>
      </c>
      <c r="C628" s="835" t="s">
        <v>603</v>
      </c>
      <c r="D628" s="863" t="s">
        <v>604</v>
      </c>
      <c r="E628" s="835" t="s">
        <v>2783</v>
      </c>
      <c r="F628" s="863" t="s">
        <v>2784</v>
      </c>
      <c r="G628" s="835" t="s">
        <v>2799</v>
      </c>
      <c r="H628" s="835" t="s">
        <v>2801</v>
      </c>
      <c r="I628" s="849">
        <v>1.8033332824707031</v>
      </c>
      <c r="J628" s="849">
        <v>1300</v>
      </c>
      <c r="K628" s="850">
        <v>2345</v>
      </c>
    </row>
    <row r="629" spans="1:11" ht="14.45" customHeight="1" x14ac:dyDescent="0.2">
      <c r="A629" s="831" t="s">
        <v>578</v>
      </c>
      <c r="B629" s="832" t="s">
        <v>579</v>
      </c>
      <c r="C629" s="835" t="s">
        <v>603</v>
      </c>
      <c r="D629" s="863" t="s">
        <v>604</v>
      </c>
      <c r="E629" s="835" t="s">
        <v>2783</v>
      </c>
      <c r="F629" s="863" t="s">
        <v>2784</v>
      </c>
      <c r="G629" s="835" t="s">
        <v>2802</v>
      </c>
      <c r="H629" s="835" t="s">
        <v>2803</v>
      </c>
      <c r="I629" s="849">
        <v>1.8033332824707031</v>
      </c>
      <c r="J629" s="849">
        <v>1300</v>
      </c>
      <c r="K629" s="850">
        <v>2345</v>
      </c>
    </row>
    <row r="630" spans="1:11" ht="14.45" customHeight="1" x14ac:dyDescent="0.2">
      <c r="A630" s="831" t="s">
        <v>578</v>
      </c>
      <c r="B630" s="832" t="s">
        <v>579</v>
      </c>
      <c r="C630" s="835" t="s">
        <v>603</v>
      </c>
      <c r="D630" s="863" t="s">
        <v>604</v>
      </c>
      <c r="E630" s="835" t="s">
        <v>2804</v>
      </c>
      <c r="F630" s="863" t="s">
        <v>2805</v>
      </c>
      <c r="G630" s="835" t="s">
        <v>3195</v>
      </c>
      <c r="H630" s="835" t="s">
        <v>3196</v>
      </c>
      <c r="I630" s="849">
        <v>16.940000534057617</v>
      </c>
      <c r="J630" s="849">
        <v>300</v>
      </c>
      <c r="K630" s="850">
        <v>5082</v>
      </c>
    </row>
    <row r="631" spans="1:11" ht="14.45" customHeight="1" x14ac:dyDescent="0.2">
      <c r="A631" s="831" t="s">
        <v>578</v>
      </c>
      <c r="B631" s="832" t="s">
        <v>579</v>
      </c>
      <c r="C631" s="835" t="s">
        <v>603</v>
      </c>
      <c r="D631" s="863" t="s">
        <v>604</v>
      </c>
      <c r="E631" s="835" t="s">
        <v>2804</v>
      </c>
      <c r="F631" s="863" t="s">
        <v>2805</v>
      </c>
      <c r="G631" s="835" t="s">
        <v>3197</v>
      </c>
      <c r="H631" s="835" t="s">
        <v>3198</v>
      </c>
      <c r="I631" s="849">
        <v>16.940000534057617</v>
      </c>
      <c r="J631" s="849">
        <v>400</v>
      </c>
      <c r="K631" s="850">
        <v>6776</v>
      </c>
    </row>
    <row r="632" spans="1:11" ht="14.45" customHeight="1" x14ac:dyDescent="0.2">
      <c r="A632" s="831" t="s">
        <v>578</v>
      </c>
      <c r="B632" s="832" t="s">
        <v>579</v>
      </c>
      <c r="C632" s="835" t="s">
        <v>603</v>
      </c>
      <c r="D632" s="863" t="s">
        <v>604</v>
      </c>
      <c r="E632" s="835" t="s">
        <v>2804</v>
      </c>
      <c r="F632" s="863" t="s">
        <v>2805</v>
      </c>
      <c r="G632" s="835" t="s">
        <v>3195</v>
      </c>
      <c r="H632" s="835" t="s">
        <v>3199</v>
      </c>
      <c r="I632" s="849">
        <v>16.940000534057617</v>
      </c>
      <c r="J632" s="849">
        <v>100</v>
      </c>
      <c r="K632" s="850">
        <v>1694</v>
      </c>
    </row>
    <row r="633" spans="1:11" ht="14.45" customHeight="1" x14ac:dyDescent="0.2">
      <c r="A633" s="831" t="s">
        <v>578</v>
      </c>
      <c r="B633" s="832" t="s">
        <v>579</v>
      </c>
      <c r="C633" s="835" t="s">
        <v>603</v>
      </c>
      <c r="D633" s="863" t="s">
        <v>604</v>
      </c>
      <c r="E633" s="835" t="s">
        <v>2804</v>
      </c>
      <c r="F633" s="863" t="s">
        <v>2805</v>
      </c>
      <c r="G633" s="835" t="s">
        <v>3200</v>
      </c>
      <c r="H633" s="835" t="s">
        <v>3201</v>
      </c>
      <c r="I633" s="849">
        <v>10.159999847412109</v>
      </c>
      <c r="J633" s="849">
        <v>100</v>
      </c>
      <c r="K633" s="850">
        <v>1016.4000244140625</v>
      </c>
    </row>
    <row r="634" spans="1:11" ht="14.45" customHeight="1" x14ac:dyDescent="0.2">
      <c r="A634" s="831" t="s">
        <v>578</v>
      </c>
      <c r="B634" s="832" t="s">
        <v>579</v>
      </c>
      <c r="C634" s="835" t="s">
        <v>603</v>
      </c>
      <c r="D634" s="863" t="s">
        <v>604</v>
      </c>
      <c r="E634" s="835" t="s">
        <v>2804</v>
      </c>
      <c r="F634" s="863" t="s">
        <v>2805</v>
      </c>
      <c r="G634" s="835" t="s">
        <v>2815</v>
      </c>
      <c r="H634" s="835" t="s">
        <v>2816</v>
      </c>
      <c r="I634" s="849">
        <v>0.62999999523162842</v>
      </c>
      <c r="J634" s="849">
        <v>11000</v>
      </c>
      <c r="K634" s="850">
        <v>6930</v>
      </c>
    </row>
    <row r="635" spans="1:11" ht="14.45" customHeight="1" x14ac:dyDescent="0.2">
      <c r="A635" s="831" t="s">
        <v>578</v>
      </c>
      <c r="B635" s="832" t="s">
        <v>579</v>
      </c>
      <c r="C635" s="835" t="s">
        <v>603</v>
      </c>
      <c r="D635" s="863" t="s">
        <v>604</v>
      </c>
      <c r="E635" s="835" t="s">
        <v>2804</v>
      </c>
      <c r="F635" s="863" t="s">
        <v>2805</v>
      </c>
      <c r="G635" s="835" t="s">
        <v>2817</v>
      </c>
      <c r="H635" s="835" t="s">
        <v>2818</v>
      </c>
      <c r="I635" s="849">
        <v>0.62999999523162842</v>
      </c>
      <c r="J635" s="849">
        <v>52000</v>
      </c>
      <c r="K635" s="850">
        <v>32760</v>
      </c>
    </row>
    <row r="636" spans="1:11" ht="14.45" customHeight="1" x14ac:dyDescent="0.2">
      <c r="A636" s="831" t="s">
        <v>578</v>
      </c>
      <c r="B636" s="832" t="s">
        <v>579</v>
      </c>
      <c r="C636" s="835" t="s">
        <v>603</v>
      </c>
      <c r="D636" s="863" t="s">
        <v>604</v>
      </c>
      <c r="E636" s="835" t="s">
        <v>2804</v>
      </c>
      <c r="F636" s="863" t="s">
        <v>2805</v>
      </c>
      <c r="G636" s="835" t="s">
        <v>2901</v>
      </c>
      <c r="H636" s="835" t="s">
        <v>3202</v>
      </c>
      <c r="I636" s="849">
        <v>0.62999999523162842</v>
      </c>
      <c r="J636" s="849">
        <v>22000</v>
      </c>
      <c r="K636" s="850">
        <v>13860</v>
      </c>
    </row>
    <row r="637" spans="1:11" ht="14.45" customHeight="1" x14ac:dyDescent="0.2">
      <c r="A637" s="831" t="s">
        <v>578</v>
      </c>
      <c r="B637" s="832" t="s">
        <v>579</v>
      </c>
      <c r="C637" s="835" t="s">
        <v>603</v>
      </c>
      <c r="D637" s="863" t="s">
        <v>604</v>
      </c>
      <c r="E637" s="835" t="s">
        <v>2804</v>
      </c>
      <c r="F637" s="863" t="s">
        <v>2805</v>
      </c>
      <c r="G637" s="835" t="s">
        <v>2815</v>
      </c>
      <c r="H637" s="835" t="s">
        <v>2819</v>
      </c>
      <c r="I637" s="849">
        <v>0.62999999523162842</v>
      </c>
      <c r="J637" s="849">
        <v>36000</v>
      </c>
      <c r="K637" s="850">
        <v>22680</v>
      </c>
    </row>
    <row r="638" spans="1:11" ht="14.45" customHeight="1" x14ac:dyDescent="0.2">
      <c r="A638" s="831" t="s">
        <v>578</v>
      </c>
      <c r="B638" s="832" t="s">
        <v>579</v>
      </c>
      <c r="C638" s="835" t="s">
        <v>603</v>
      </c>
      <c r="D638" s="863" t="s">
        <v>604</v>
      </c>
      <c r="E638" s="835" t="s">
        <v>2804</v>
      </c>
      <c r="F638" s="863" t="s">
        <v>2805</v>
      </c>
      <c r="G638" s="835" t="s">
        <v>2817</v>
      </c>
      <c r="H638" s="835" t="s">
        <v>2820</v>
      </c>
      <c r="I638" s="849">
        <v>0.62833333015441895</v>
      </c>
      <c r="J638" s="849">
        <v>50000</v>
      </c>
      <c r="K638" s="850">
        <v>31420</v>
      </c>
    </row>
    <row r="639" spans="1:11" ht="14.45" customHeight="1" x14ac:dyDescent="0.2">
      <c r="A639" s="831" t="s">
        <v>578</v>
      </c>
      <c r="B639" s="832" t="s">
        <v>579</v>
      </c>
      <c r="C639" s="835" t="s">
        <v>603</v>
      </c>
      <c r="D639" s="863" t="s">
        <v>604</v>
      </c>
      <c r="E639" s="835" t="s">
        <v>2804</v>
      </c>
      <c r="F639" s="863" t="s">
        <v>2805</v>
      </c>
      <c r="G639" s="835" t="s">
        <v>2901</v>
      </c>
      <c r="H639" s="835" t="s">
        <v>2902</v>
      </c>
      <c r="I639" s="849">
        <v>0.62999999523162842</v>
      </c>
      <c r="J639" s="849">
        <v>9000</v>
      </c>
      <c r="K639" s="850">
        <v>5670</v>
      </c>
    </row>
    <row r="640" spans="1:11" ht="14.45" customHeight="1" x14ac:dyDescent="0.2">
      <c r="A640" s="831" t="s">
        <v>578</v>
      </c>
      <c r="B640" s="832" t="s">
        <v>579</v>
      </c>
      <c r="C640" s="835" t="s">
        <v>603</v>
      </c>
      <c r="D640" s="863" t="s">
        <v>604</v>
      </c>
      <c r="E640" s="835" t="s">
        <v>2804</v>
      </c>
      <c r="F640" s="863" t="s">
        <v>2805</v>
      </c>
      <c r="G640" s="835" t="s">
        <v>3203</v>
      </c>
      <c r="H640" s="835" t="s">
        <v>3204</v>
      </c>
      <c r="I640" s="849">
        <v>0.62999999523162842</v>
      </c>
      <c r="J640" s="849">
        <v>11000</v>
      </c>
      <c r="K640" s="850">
        <v>6918.7999267578125</v>
      </c>
    </row>
    <row r="641" spans="1:11" ht="14.45" customHeight="1" x14ac:dyDescent="0.2">
      <c r="A641" s="831" t="s">
        <v>578</v>
      </c>
      <c r="B641" s="832" t="s">
        <v>579</v>
      </c>
      <c r="C641" s="835" t="s">
        <v>603</v>
      </c>
      <c r="D641" s="863" t="s">
        <v>604</v>
      </c>
      <c r="E641" s="835" t="s">
        <v>3205</v>
      </c>
      <c r="F641" s="863" t="s">
        <v>3206</v>
      </c>
      <c r="G641" s="835" t="s">
        <v>3207</v>
      </c>
      <c r="H641" s="835" t="s">
        <v>3208</v>
      </c>
      <c r="I641" s="849">
        <v>16033</v>
      </c>
      <c r="J641" s="849">
        <v>5</v>
      </c>
      <c r="K641" s="850">
        <v>80164.978515625</v>
      </c>
    </row>
    <row r="642" spans="1:11" ht="14.45" customHeight="1" x14ac:dyDescent="0.2">
      <c r="A642" s="831" t="s">
        <v>578</v>
      </c>
      <c r="B642" s="832" t="s">
        <v>579</v>
      </c>
      <c r="C642" s="835" t="s">
        <v>603</v>
      </c>
      <c r="D642" s="863" t="s">
        <v>604</v>
      </c>
      <c r="E642" s="835" t="s">
        <v>3205</v>
      </c>
      <c r="F642" s="863" t="s">
        <v>3206</v>
      </c>
      <c r="G642" s="835" t="s">
        <v>3209</v>
      </c>
      <c r="H642" s="835" t="s">
        <v>3210</v>
      </c>
      <c r="I642" s="849">
        <v>47653</v>
      </c>
      <c r="J642" s="849">
        <v>2</v>
      </c>
      <c r="K642" s="850">
        <v>95305.9921875</v>
      </c>
    </row>
    <row r="643" spans="1:11" ht="14.45" customHeight="1" x14ac:dyDescent="0.2">
      <c r="A643" s="831" t="s">
        <v>578</v>
      </c>
      <c r="B643" s="832" t="s">
        <v>579</v>
      </c>
      <c r="C643" s="835" t="s">
        <v>603</v>
      </c>
      <c r="D643" s="863" t="s">
        <v>604</v>
      </c>
      <c r="E643" s="835" t="s">
        <v>3205</v>
      </c>
      <c r="F643" s="863" t="s">
        <v>3206</v>
      </c>
      <c r="G643" s="835" t="s">
        <v>3209</v>
      </c>
      <c r="H643" s="835" t="s">
        <v>3211</v>
      </c>
      <c r="I643" s="849">
        <v>47653</v>
      </c>
      <c r="J643" s="849">
        <v>2</v>
      </c>
      <c r="K643" s="850">
        <v>95305.9921875</v>
      </c>
    </row>
    <row r="644" spans="1:11" ht="14.45" customHeight="1" x14ac:dyDescent="0.2">
      <c r="A644" s="831" t="s">
        <v>578</v>
      </c>
      <c r="B644" s="832" t="s">
        <v>579</v>
      </c>
      <c r="C644" s="835" t="s">
        <v>603</v>
      </c>
      <c r="D644" s="863" t="s">
        <v>604</v>
      </c>
      <c r="E644" s="835" t="s">
        <v>3205</v>
      </c>
      <c r="F644" s="863" t="s">
        <v>3206</v>
      </c>
      <c r="G644" s="835" t="s">
        <v>3212</v>
      </c>
      <c r="H644" s="835" t="s">
        <v>3213</v>
      </c>
      <c r="I644" s="849">
        <v>5251.39990234375</v>
      </c>
      <c r="J644" s="849">
        <v>2</v>
      </c>
      <c r="K644" s="850">
        <v>10502.7998046875</v>
      </c>
    </row>
    <row r="645" spans="1:11" ht="14.45" customHeight="1" x14ac:dyDescent="0.2">
      <c r="A645" s="831" t="s">
        <v>578</v>
      </c>
      <c r="B645" s="832" t="s">
        <v>579</v>
      </c>
      <c r="C645" s="835" t="s">
        <v>603</v>
      </c>
      <c r="D645" s="863" t="s">
        <v>604</v>
      </c>
      <c r="E645" s="835" t="s">
        <v>3214</v>
      </c>
      <c r="F645" s="863" t="s">
        <v>3215</v>
      </c>
      <c r="G645" s="835" t="s">
        <v>3216</v>
      </c>
      <c r="H645" s="835" t="s">
        <v>3217</v>
      </c>
      <c r="I645" s="849">
        <v>319.91000366210938</v>
      </c>
      <c r="J645" s="849">
        <v>180</v>
      </c>
      <c r="K645" s="850">
        <v>57584.20166015625</v>
      </c>
    </row>
    <row r="646" spans="1:11" ht="14.45" customHeight="1" x14ac:dyDescent="0.2">
      <c r="A646" s="831" t="s">
        <v>578</v>
      </c>
      <c r="B646" s="832" t="s">
        <v>579</v>
      </c>
      <c r="C646" s="835" t="s">
        <v>603</v>
      </c>
      <c r="D646" s="863" t="s">
        <v>604</v>
      </c>
      <c r="E646" s="835" t="s">
        <v>3214</v>
      </c>
      <c r="F646" s="863" t="s">
        <v>3215</v>
      </c>
      <c r="G646" s="835" t="s">
        <v>3216</v>
      </c>
      <c r="H646" s="835" t="s">
        <v>3218</v>
      </c>
      <c r="I646" s="849">
        <v>319.91000366210938</v>
      </c>
      <c r="J646" s="849">
        <v>240</v>
      </c>
      <c r="K646" s="850">
        <v>76778.72265625</v>
      </c>
    </row>
    <row r="647" spans="1:11" ht="14.45" customHeight="1" x14ac:dyDescent="0.2">
      <c r="A647" s="831" t="s">
        <v>578</v>
      </c>
      <c r="B647" s="832" t="s">
        <v>579</v>
      </c>
      <c r="C647" s="835" t="s">
        <v>603</v>
      </c>
      <c r="D647" s="863" t="s">
        <v>604</v>
      </c>
      <c r="E647" s="835" t="s">
        <v>3214</v>
      </c>
      <c r="F647" s="863" t="s">
        <v>3215</v>
      </c>
      <c r="G647" s="835" t="s">
        <v>3219</v>
      </c>
      <c r="H647" s="835" t="s">
        <v>3220</v>
      </c>
      <c r="I647" s="849">
        <v>928.20001220703125</v>
      </c>
      <c r="J647" s="849">
        <v>40</v>
      </c>
      <c r="K647" s="850">
        <v>37128.12109375</v>
      </c>
    </row>
    <row r="648" spans="1:11" ht="14.45" customHeight="1" x14ac:dyDescent="0.2">
      <c r="A648" s="831" t="s">
        <v>578</v>
      </c>
      <c r="B648" s="832" t="s">
        <v>579</v>
      </c>
      <c r="C648" s="835" t="s">
        <v>603</v>
      </c>
      <c r="D648" s="863" t="s">
        <v>604</v>
      </c>
      <c r="E648" s="835" t="s">
        <v>3214</v>
      </c>
      <c r="F648" s="863" t="s">
        <v>3215</v>
      </c>
      <c r="G648" s="835" t="s">
        <v>3219</v>
      </c>
      <c r="H648" s="835" t="s">
        <v>3221</v>
      </c>
      <c r="I648" s="849">
        <v>928.2020141601563</v>
      </c>
      <c r="J648" s="849">
        <v>50</v>
      </c>
      <c r="K648" s="850">
        <v>46410.150390625</v>
      </c>
    </row>
    <row r="649" spans="1:11" ht="14.45" customHeight="1" x14ac:dyDescent="0.2">
      <c r="A649" s="831" t="s">
        <v>578</v>
      </c>
      <c r="B649" s="832" t="s">
        <v>579</v>
      </c>
      <c r="C649" s="835" t="s">
        <v>603</v>
      </c>
      <c r="D649" s="863" t="s">
        <v>604</v>
      </c>
      <c r="E649" s="835" t="s">
        <v>3214</v>
      </c>
      <c r="F649" s="863" t="s">
        <v>3215</v>
      </c>
      <c r="G649" s="835" t="s">
        <v>3222</v>
      </c>
      <c r="H649" s="835" t="s">
        <v>3223</v>
      </c>
      <c r="I649" s="849">
        <v>5.1999998092651367</v>
      </c>
      <c r="J649" s="849">
        <v>20</v>
      </c>
      <c r="K649" s="850">
        <v>104</v>
      </c>
    </row>
    <row r="650" spans="1:11" ht="14.45" customHeight="1" x14ac:dyDescent="0.2">
      <c r="A650" s="831" t="s">
        <v>578</v>
      </c>
      <c r="B650" s="832" t="s">
        <v>579</v>
      </c>
      <c r="C650" s="835" t="s">
        <v>603</v>
      </c>
      <c r="D650" s="863" t="s">
        <v>604</v>
      </c>
      <c r="E650" s="835" t="s">
        <v>3214</v>
      </c>
      <c r="F650" s="863" t="s">
        <v>3215</v>
      </c>
      <c r="G650" s="835" t="s">
        <v>3224</v>
      </c>
      <c r="H650" s="835" t="s">
        <v>3225</v>
      </c>
      <c r="I650" s="849">
        <v>9.3199996948242188</v>
      </c>
      <c r="J650" s="849">
        <v>15</v>
      </c>
      <c r="K650" s="850">
        <v>139.80000305175781</v>
      </c>
    </row>
    <row r="651" spans="1:11" ht="14.45" customHeight="1" x14ac:dyDescent="0.2">
      <c r="A651" s="831" t="s">
        <v>578</v>
      </c>
      <c r="B651" s="832" t="s">
        <v>579</v>
      </c>
      <c r="C651" s="835" t="s">
        <v>603</v>
      </c>
      <c r="D651" s="863" t="s">
        <v>604</v>
      </c>
      <c r="E651" s="835" t="s">
        <v>3214</v>
      </c>
      <c r="F651" s="863" t="s">
        <v>3215</v>
      </c>
      <c r="G651" s="835" t="s">
        <v>3226</v>
      </c>
      <c r="H651" s="835" t="s">
        <v>3227</v>
      </c>
      <c r="I651" s="849">
        <v>9.3199996948242188</v>
      </c>
      <c r="J651" s="849">
        <v>5</v>
      </c>
      <c r="K651" s="850">
        <v>46.599998474121094</v>
      </c>
    </row>
    <row r="652" spans="1:11" ht="14.45" customHeight="1" x14ac:dyDescent="0.2">
      <c r="A652" s="831" t="s">
        <v>578</v>
      </c>
      <c r="B652" s="832" t="s">
        <v>579</v>
      </c>
      <c r="C652" s="835" t="s">
        <v>603</v>
      </c>
      <c r="D652" s="863" t="s">
        <v>604</v>
      </c>
      <c r="E652" s="835" t="s">
        <v>2821</v>
      </c>
      <c r="F652" s="863" t="s">
        <v>2822</v>
      </c>
      <c r="G652" s="835" t="s">
        <v>3228</v>
      </c>
      <c r="H652" s="835" t="s">
        <v>3229</v>
      </c>
      <c r="I652" s="849">
        <v>160.52667236328125</v>
      </c>
      <c r="J652" s="849">
        <v>120</v>
      </c>
      <c r="K652" s="850">
        <v>19263.2001953125</v>
      </c>
    </row>
    <row r="653" spans="1:11" ht="14.45" customHeight="1" x14ac:dyDescent="0.2">
      <c r="A653" s="831" t="s">
        <v>578</v>
      </c>
      <c r="B653" s="832" t="s">
        <v>579</v>
      </c>
      <c r="C653" s="835" t="s">
        <v>603</v>
      </c>
      <c r="D653" s="863" t="s">
        <v>604</v>
      </c>
      <c r="E653" s="835" t="s">
        <v>2821</v>
      </c>
      <c r="F653" s="863" t="s">
        <v>2822</v>
      </c>
      <c r="G653" s="835" t="s">
        <v>3228</v>
      </c>
      <c r="H653" s="835" t="s">
        <v>3230</v>
      </c>
      <c r="I653" s="849">
        <v>159.11500549316406</v>
      </c>
      <c r="J653" s="849">
        <v>200</v>
      </c>
      <c r="K653" s="850">
        <v>31992.47021484375</v>
      </c>
    </row>
    <row r="654" spans="1:11" ht="14.45" customHeight="1" x14ac:dyDescent="0.2">
      <c r="A654" s="831" t="s">
        <v>578</v>
      </c>
      <c r="B654" s="832" t="s">
        <v>579</v>
      </c>
      <c r="C654" s="835" t="s">
        <v>603</v>
      </c>
      <c r="D654" s="863" t="s">
        <v>604</v>
      </c>
      <c r="E654" s="835" t="s">
        <v>2821</v>
      </c>
      <c r="F654" s="863" t="s">
        <v>2822</v>
      </c>
      <c r="G654" s="835" t="s">
        <v>2903</v>
      </c>
      <c r="H654" s="835" t="s">
        <v>2904</v>
      </c>
      <c r="I654" s="849">
        <v>15.607999801635742</v>
      </c>
      <c r="J654" s="849">
        <v>300</v>
      </c>
      <c r="K654" s="850">
        <v>4682.5</v>
      </c>
    </row>
    <row r="655" spans="1:11" ht="14.45" customHeight="1" x14ac:dyDescent="0.2">
      <c r="A655" s="831" t="s">
        <v>578</v>
      </c>
      <c r="B655" s="832" t="s">
        <v>579</v>
      </c>
      <c r="C655" s="835" t="s">
        <v>603</v>
      </c>
      <c r="D655" s="863" t="s">
        <v>604</v>
      </c>
      <c r="E655" s="835" t="s">
        <v>2821</v>
      </c>
      <c r="F655" s="863" t="s">
        <v>2822</v>
      </c>
      <c r="G655" s="835" t="s">
        <v>3231</v>
      </c>
      <c r="H655" s="835" t="s">
        <v>3232</v>
      </c>
      <c r="I655" s="849">
        <v>19.959999084472656</v>
      </c>
      <c r="J655" s="849">
        <v>100</v>
      </c>
      <c r="K655" s="850">
        <v>1996</v>
      </c>
    </row>
    <row r="656" spans="1:11" ht="14.45" customHeight="1" x14ac:dyDescent="0.2">
      <c r="A656" s="831" t="s">
        <v>578</v>
      </c>
      <c r="B656" s="832" t="s">
        <v>579</v>
      </c>
      <c r="C656" s="835" t="s">
        <v>603</v>
      </c>
      <c r="D656" s="863" t="s">
        <v>604</v>
      </c>
      <c r="E656" s="835" t="s">
        <v>2821</v>
      </c>
      <c r="F656" s="863" t="s">
        <v>2822</v>
      </c>
      <c r="G656" s="835" t="s">
        <v>2903</v>
      </c>
      <c r="H656" s="835" t="s">
        <v>2905</v>
      </c>
      <c r="I656" s="849">
        <v>15.791249990463257</v>
      </c>
      <c r="J656" s="849">
        <v>300</v>
      </c>
      <c r="K656" s="850">
        <v>4755.9099884033203</v>
      </c>
    </row>
    <row r="657" spans="1:11" ht="14.45" customHeight="1" x14ac:dyDescent="0.2">
      <c r="A657" s="831" t="s">
        <v>578</v>
      </c>
      <c r="B657" s="832" t="s">
        <v>579</v>
      </c>
      <c r="C657" s="835" t="s">
        <v>603</v>
      </c>
      <c r="D657" s="863" t="s">
        <v>604</v>
      </c>
      <c r="E657" s="835" t="s">
        <v>2821</v>
      </c>
      <c r="F657" s="863" t="s">
        <v>2822</v>
      </c>
      <c r="G657" s="835" t="s">
        <v>3231</v>
      </c>
      <c r="H657" s="835" t="s">
        <v>3233</v>
      </c>
      <c r="I657" s="849">
        <v>19.959999084472656</v>
      </c>
      <c r="J657" s="849">
        <v>2</v>
      </c>
      <c r="K657" s="850">
        <v>39.919998168945313</v>
      </c>
    </row>
    <row r="658" spans="1:11" ht="14.45" customHeight="1" x14ac:dyDescent="0.2">
      <c r="A658" s="831" t="s">
        <v>578</v>
      </c>
      <c r="B658" s="832" t="s">
        <v>579</v>
      </c>
      <c r="C658" s="835" t="s">
        <v>603</v>
      </c>
      <c r="D658" s="863" t="s">
        <v>604</v>
      </c>
      <c r="E658" s="835" t="s">
        <v>2821</v>
      </c>
      <c r="F658" s="863" t="s">
        <v>2822</v>
      </c>
      <c r="G658" s="835" t="s">
        <v>3234</v>
      </c>
      <c r="H658" s="835" t="s">
        <v>3235</v>
      </c>
      <c r="I658" s="849">
        <v>21.719999313354492</v>
      </c>
      <c r="J658" s="849">
        <v>30</v>
      </c>
      <c r="K658" s="850">
        <v>651.71002197265625</v>
      </c>
    </row>
    <row r="659" spans="1:11" ht="14.45" customHeight="1" x14ac:dyDescent="0.2">
      <c r="A659" s="831" t="s">
        <v>578</v>
      </c>
      <c r="B659" s="832" t="s">
        <v>579</v>
      </c>
      <c r="C659" s="835" t="s">
        <v>603</v>
      </c>
      <c r="D659" s="863" t="s">
        <v>604</v>
      </c>
      <c r="E659" s="835" t="s">
        <v>2821</v>
      </c>
      <c r="F659" s="863" t="s">
        <v>2822</v>
      </c>
      <c r="G659" s="835" t="s">
        <v>3234</v>
      </c>
      <c r="H659" s="835" t="s">
        <v>3236</v>
      </c>
      <c r="I659" s="849">
        <v>21.721666018168133</v>
      </c>
      <c r="J659" s="849">
        <v>180</v>
      </c>
      <c r="K659" s="850">
        <v>3910.2300415039063</v>
      </c>
    </row>
    <row r="660" spans="1:11" ht="14.45" customHeight="1" x14ac:dyDescent="0.2">
      <c r="A660" s="831" t="s">
        <v>578</v>
      </c>
      <c r="B660" s="832" t="s">
        <v>579</v>
      </c>
      <c r="C660" s="835" t="s">
        <v>603</v>
      </c>
      <c r="D660" s="863" t="s">
        <v>604</v>
      </c>
      <c r="E660" s="835" t="s">
        <v>2821</v>
      </c>
      <c r="F660" s="863" t="s">
        <v>2822</v>
      </c>
      <c r="G660" s="835" t="s">
        <v>3237</v>
      </c>
      <c r="H660" s="835" t="s">
        <v>3238</v>
      </c>
      <c r="I660" s="849">
        <v>127.96500205993652</v>
      </c>
      <c r="J660" s="849">
        <v>80</v>
      </c>
      <c r="K660" s="850">
        <v>10237.2099609375</v>
      </c>
    </row>
    <row r="661" spans="1:11" ht="14.45" customHeight="1" x14ac:dyDescent="0.2">
      <c r="A661" s="831" t="s">
        <v>578</v>
      </c>
      <c r="B661" s="832" t="s">
        <v>579</v>
      </c>
      <c r="C661" s="835" t="s">
        <v>603</v>
      </c>
      <c r="D661" s="863" t="s">
        <v>604</v>
      </c>
      <c r="E661" s="835" t="s">
        <v>2821</v>
      </c>
      <c r="F661" s="863" t="s">
        <v>2822</v>
      </c>
      <c r="G661" s="835" t="s">
        <v>3239</v>
      </c>
      <c r="H661" s="835" t="s">
        <v>3240</v>
      </c>
      <c r="I661" s="849">
        <v>54.479999542236328</v>
      </c>
      <c r="J661" s="849">
        <v>80</v>
      </c>
      <c r="K661" s="850">
        <v>4358.2001953125</v>
      </c>
    </row>
    <row r="662" spans="1:11" ht="14.45" customHeight="1" x14ac:dyDescent="0.2">
      <c r="A662" s="831" t="s">
        <v>578</v>
      </c>
      <c r="B662" s="832" t="s">
        <v>579</v>
      </c>
      <c r="C662" s="835" t="s">
        <v>603</v>
      </c>
      <c r="D662" s="863" t="s">
        <v>604</v>
      </c>
      <c r="E662" s="835" t="s">
        <v>2821</v>
      </c>
      <c r="F662" s="863" t="s">
        <v>2822</v>
      </c>
      <c r="G662" s="835" t="s">
        <v>3237</v>
      </c>
      <c r="H662" s="835" t="s">
        <v>3241</v>
      </c>
      <c r="I662" s="849">
        <v>127.37999725341797</v>
      </c>
      <c r="J662" s="849">
        <v>120</v>
      </c>
      <c r="K662" s="850">
        <v>15285.18017578125</v>
      </c>
    </row>
    <row r="663" spans="1:11" ht="14.45" customHeight="1" x14ac:dyDescent="0.2">
      <c r="A663" s="831" t="s">
        <v>578</v>
      </c>
      <c r="B663" s="832" t="s">
        <v>579</v>
      </c>
      <c r="C663" s="835" t="s">
        <v>603</v>
      </c>
      <c r="D663" s="863" t="s">
        <v>604</v>
      </c>
      <c r="E663" s="835" t="s">
        <v>2821</v>
      </c>
      <c r="F663" s="863" t="s">
        <v>2822</v>
      </c>
      <c r="G663" s="835" t="s">
        <v>3242</v>
      </c>
      <c r="H663" s="835" t="s">
        <v>3243</v>
      </c>
      <c r="I663" s="849">
        <v>273.45999145507813</v>
      </c>
      <c r="J663" s="849">
        <v>250</v>
      </c>
      <c r="K663" s="850">
        <v>68365</v>
      </c>
    </row>
    <row r="664" spans="1:11" ht="14.45" customHeight="1" x14ac:dyDescent="0.2">
      <c r="A664" s="831" t="s">
        <v>578</v>
      </c>
      <c r="B664" s="832" t="s">
        <v>579</v>
      </c>
      <c r="C664" s="835" t="s">
        <v>603</v>
      </c>
      <c r="D664" s="863" t="s">
        <v>604</v>
      </c>
      <c r="E664" s="835" t="s">
        <v>2821</v>
      </c>
      <c r="F664" s="863" t="s">
        <v>2822</v>
      </c>
      <c r="G664" s="835" t="s">
        <v>3244</v>
      </c>
      <c r="H664" s="835" t="s">
        <v>3245</v>
      </c>
      <c r="I664" s="849">
        <v>511.82998657226563</v>
      </c>
      <c r="J664" s="849">
        <v>40</v>
      </c>
      <c r="K664" s="850">
        <v>20473.19921875</v>
      </c>
    </row>
    <row r="665" spans="1:11" ht="14.45" customHeight="1" x14ac:dyDescent="0.2">
      <c r="A665" s="831" t="s">
        <v>578</v>
      </c>
      <c r="B665" s="832" t="s">
        <v>579</v>
      </c>
      <c r="C665" s="835" t="s">
        <v>603</v>
      </c>
      <c r="D665" s="863" t="s">
        <v>604</v>
      </c>
      <c r="E665" s="835" t="s">
        <v>2821</v>
      </c>
      <c r="F665" s="863" t="s">
        <v>2822</v>
      </c>
      <c r="G665" s="835" t="s">
        <v>3242</v>
      </c>
      <c r="H665" s="835" t="s">
        <v>3246</v>
      </c>
      <c r="I665" s="849">
        <v>273.45999145507813</v>
      </c>
      <c r="J665" s="849">
        <v>260</v>
      </c>
      <c r="K665" s="850">
        <v>71099.6015625</v>
      </c>
    </row>
    <row r="666" spans="1:11" ht="14.45" customHeight="1" x14ac:dyDescent="0.2">
      <c r="A666" s="831" t="s">
        <v>578</v>
      </c>
      <c r="B666" s="832" t="s">
        <v>579</v>
      </c>
      <c r="C666" s="835" t="s">
        <v>603</v>
      </c>
      <c r="D666" s="863" t="s">
        <v>604</v>
      </c>
      <c r="E666" s="835" t="s">
        <v>2821</v>
      </c>
      <c r="F666" s="863" t="s">
        <v>2822</v>
      </c>
      <c r="G666" s="835" t="s">
        <v>3244</v>
      </c>
      <c r="H666" s="835" t="s">
        <v>3247</v>
      </c>
      <c r="I666" s="849">
        <v>511.82998657226563</v>
      </c>
      <c r="J666" s="849">
        <v>40</v>
      </c>
      <c r="K666" s="850">
        <v>20473.19921875</v>
      </c>
    </row>
    <row r="667" spans="1:11" ht="14.45" customHeight="1" x14ac:dyDescent="0.2">
      <c r="A667" s="831" t="s">
        <v>578</v>
      </c>
      <c r="B667" s="832" t="s">
        <v>579</v>
      </c>
      <c r="C667" s="835" t="s">
        <v>603</v>
      </c>
      <c r="D667" s="863" t="s">
        <v>604</v>
      </c>
      <c r="E667" s="835" t="s">
        <v>2821</v>
      </c>
      <c r="F667" s="863" t="s">
        <v>2822</v>
      </c>
      <c r="G667" s="835" t="s">
        <v>3248</v>
      </c>
      <c r="H667" s="835" t="s">
        <v>3249</v>
      </c>
      <c r="I667" s="849">
        <v>2.1800000667572021</v>
      </c>
      <c r="J667" s="849">
        <v>400</v>
      </c>
      <c r="K667" s="850">
        <v>871.20001220703125</v>
      </c>
    </row>
    <row r="668" spans="1:11" ht="14.45" customHeight="1" x14ac:dyDescent="0.2">
      <c r="A668" s="831" t="s">
        <v>578</v>
      </c>
      <c r="B668" s="832" t="s">
        <v>579</v>
      </c>
      <c r="C668" s="835" t="s">
        <v>606</v>
      </c>
      <c r="D668" s="863" t="s">
        <v>607</v>
      </c>
      <c r="E668" s="835" t="s">
        <v>3250</v>
      </c>
      <c r="F668" s="863" t="s">
        <v>3251</v>
      </c>
      <c r="G668" s="835" t="s">
        <v>3252</v>
      </c>
      <c r="H668" s="835" t="s">
        <v>3253</v>
      </c>
      <c r="I668" s="849">
        <v>21.222726702690125</v>
      </c>
      <c r="J668" s="849">
        <v>44</v>
      </c>
      <c r="K668" s="850">
        <v>50.600024104118347</v>
      </c>
    </row>
    <row r="669" spans="1:11" ht="14.45" customHeight="1" x14ac:dyDescent="0.2">
      <c r="A669" s="831" t="s">
        <v>578</v>
      </c>
      <c r="B669" s="832" t="s">
        <v>579</v>
      </c>
      <c r="C669" s="835" t="s">
        <v>606</v>
      </c>
      <c r="D669" s="863" t="s">
        <v>607</v>
      </c>
      <c r="E669" s="835" t="s">
        <v>3250</v>
      </c>
      <c r="F669" s="863" t="s">
        <v>3251</v>
      </c>
      <c r="G669" s="835" t="s">
        <v>3252</v>
      </c>
      <c r="H669" s="835" t="s">
        <v>3254</v>
      </c>
      <c r="I669" s="849">
        <v>1.1499999761581421</v>
      </c>
      <c r="J669" s="849">
        <v>20</v>
      </c>
      <c r="K669" s="850">
        <v>22.999999523162842</v>
      </c>
    </row>
    <row r="670" spans="1:11" ht="14.45" customHeight="1" x14ac:dyDescent="0.2">
      <c r="A670" s="831" t="s">
        <v>578</v>
      </c>
      <c r="B670" s="832" t="s">
        <v>579</v>
      </c>
      <c r="C670" s="835" t="s">
        <v>606</v>
      </c>
      <c r="D670" s="863" t="s">
        <v>607</v>
      </c>
      <c r="E670" s="835" t="s">
        <v>3250</v>
      </c>
      <c r="F670" s="863" t="s">
        <v>3251</v>
      </c>
      <c r="G670" s="835" t="s">
        <v>3255</v>
      </c>
      <c r="H670" s="835" t="s">
        <v>3256</v>
      </c>
      <c r="I670" s="849">
        <v>2626.820068359375</v>
      </c>
      <c r="J670" s="849">
        <v>4</v>
      </c>
      <c r="K670" s="850">
        <v>10507.2802734375</v>
      </c>
    </row>
    <row r="671" spans="1:11" ht="14.45" customHeight="1" x14ac:dyDescent="0.2">
      <c r="A671" s="831" t="s">
        <v>578</v>
      </c>
      <c r="B671" s="832" t="s">
        <v>579</v>
      </c>
      <c r="C671" s="835" t="s">
        <v>606</v>
      </c>
      <c r="D671" s="863" t="s">
        <v>607</v>
      </c>
      <c r="E671" s="835" t="s">
        <v>3250</v>
      </c>
      <c r="F671" s="863" t="s">
        <v>3251</v>
      </c>
      <c r="G671" s="835" t="s">
        <v>3257</v>
      </c>
      <c r="H671" s="835" t="s">
        <v>3258</v>
      </c>
      <c r="I671" s="849">
        <v>6155.27978515625</v>
      </c>
      <c r="J671" s="849">
        <v>1</v>
      </c>
      <c r="K671" s="850">
        <v>6155.27978515625</v>
      </c>
    </row>
    <row r="672" spans="1:11" ht="14.45" customHeight="1" x14ac:dyDescent="0.2">
      <c r="A672" s="831" t="s">
        <v>578</v>
      </c>
      <c r="B672" s="832" t="s">
        <v>579</v>
      </c>
      <c r="C672" s="835" t="s">
        <v>606</v>
      </c>
      <c r="D672" s="863" t="s">
        <v>607</v>
      </c>
      <c r="E672" s="835" t="s">
        <v>3250</v>
      </c>
      <c r="F672" s="863" t="s">
        <v>3251</v>
      </c>
      <c r="G672" s="835" t="s">
        <v>3257</v>
      </c>
      <c r="H672" s="835" t="s">
        <v>3259</v>
      </c>
      <c r="I672" s="849">
        <v>6155.22998046875</v>
      </c>
      <c r="J672" s="849">
        <v>1</v>
      </c>
      <c r="K672" s="850">
        <v>6155.22998046875</v>
      </c>
    </row>
    <row r="673" spans="1:11" ht="14.45" customHeight="1" x14ac:dyDescent="0.2">
      <c r="A673" s="831" t="s">
        <v>578</v>
      </c>
      <c r="B673" s="832" t="s">
        <v>579</v>
      </c>
      <c r="C673" s="835" t="s">
        <v>606</v>
      </c>
      <c r="D673" s="863" t="s">
        <v>607</v>
      </c>
      <c r="E673" s="835" t="s">
        <v>3250</v>
      </c>
      <c r="F673" s="863" t="s">
        <v>3251</v>
      </c>
      <c r="G673" s="835" t="s">
        <v>3260</v>
      </c>
      <c r="H673" s="835" t="s">
        <v>3261</v>
      </c>
      <c r="I673" s="849">
        <v>1852.9000244140625</v>
      </c>
      <c r="J673" s="849">
        <v>3</v>
      </c>
      <c r="K673" s="850">
        <v>5558.7099609375</v>
      </c>
    </row>
    <row r="674" spans="1:11" ht="14.45" customHeight="1" x14ac:dyDescent="0.2">
      <c r="A674" s="831" t="s">
        <v>578</v>
      </c>
      <c r="B674" s="832" t="s">
        <v>579</v>
      </c>
      <c r="C674" s="835" t="s">
        <v>606</v>
      </c>
      <c r="D674" s="863" t="s">
        <v>607</v>
      </c>
      <c r="E674" s="835" t="s">
        <v>3250</v>
      </c>
      <c r="F674" s="863" t="s">
        <v>3251</v>
      </c>
      <c r="G674" s="835" t="s">
        <v>3262</v>
      </c>
      <c r="H674" s="835" t="s">
        <v>3263</v>
      </c>
      <c r="I674" s="849">
        <v>2234.989990234375</v>
      </c>
      <c r="J674" s="849">
        <v>1</v>
      </c>
      <c r="K674" s="850">
        <v>2234.989990234375</v>
      </c>
    </row>
    <row r="675" spans="1:11" ht="14.45" customHeight="1" x14ac:dyDescent="0.2">
      <c r="A675" s="831" t="s">
        <v>578</v>
      </c>
      <c r="B675" s="832" t="s">
        <v>579</v>
      </c>
      <c r="C675" s="835" t="s">
        <v>606</v>
      </c>
      <c r="D675" s="863" t="s">
        <v>607</v>
      </c>
      <c r="E675" s="835" t="s">
        <v>3250</v>
      </c>
      <c r="F675" s="863" t="s">
        <v>3251</v>
      </c>
      <c r="G675" s="835" t="s">
        <v>3264</v>
      </c>
      <c r="H675" s="835" t="s">
        <v>3265</v>
      </c>
      <c r="I675" s="849">
        <v>4260.47021484375</v>
      </c>
      <c r="J675" s="849">
        <v>1</v>
      </c>
      <c r="K675" s="850">
        <v>4260.47021484375</v>
      </c>
    </row>
    <row r="676" spans="1:11" ht="14.45" customHeight="1" x14ac:dyDescent="0.2">
      <c r="A676" s="831" t="s">
        <v>578</v>
      </c>
      <c r="B676" s="832" t="s">
        <v>579</v>
      </c>
      <c r="C676" s="835" t="s">
        <v>606</v>
      </c>
      <c r="D676" s="863" t="s">
        <v>607</v>
      </c>
      <c r="E676" s="835" t="s">
        <v>3250</v>
      </c>
      <c r="F676" s="863" t="s">
        <v>3251</v>
      </c>
      <c r="G676" s="835" t="s">
        <v>3266</v>
      </c>
      <c r="H676" s="835" t="s">
        <v>3267</v>
      </c>
      <c r="I676" s="849">
        <v>4260.465087890625</v>
      </c>
      <c r="J676" s="849">
        <v>2</v>
      </c>
      <c r="K676" s="850">
        <v>8520.93017578125</v>
      </c>
    </row>
    <row r="677" spans="1:11" ht="14.45" customHeight="1" x14ac:dyDescent="0.2">
      <c r="A677" s="831" t="s">
        <v>578</v>
      </c>
      <c r="B677" s="832" t="s">
        <v>579</v>
      </c>
      <c r="C677" s="835" t="s">
        <v>606</v>
      </c>
      <c r="D677" s="863" t="s">
        <v>607</v>
      </c>
      <c r="E677" s="835" t="s">
        <v>3250</v>
      </c>
      <c r="F677" s="863" t="s">
        <v>3251</v>
      </c>
      <c r="G677" s="835" t="s">
        <v>3268</v>
      </c>
      <c r="H677" s="835" t="s">
        <v>3269</v>
      </c>
      <c r="I677" s="849">
        <v>5964.47998046875</v>
      </c>
      <c r="J677" s="849">
        <v>1</v>
      </c>
      <c r="K677" s="850">
        <v>5964.47998046875</v>
      </c>
    </row>
    <row r="678" spans="1:11" ht="14.45" customHeight="1" x14ac:dyDescent="0.2">
      <c r="A678" s="831" t="s">
        <v>578</v>
      </c>
      <c r="B678" s="832" t="s">
        <v>579</v>
      </c>
      <c r="C678" s="835" t="s">
        <v>606</v>
      </c>
      <c r="D678" s="863" t="s">
        <v>607</v>
      </c>
      <c r="E678" s="835" t="s">
        <v>3250</v>
      </c>
      <c r="F678" s="863" t="s">
        <v>3251</v>
      </c>
      <c r="G678" s="835" t="s">
        <v>3270</v>
      </c>
      <c r="H678" s="835" t="s">
        <v>3271</v>
      </c>
      <c r="I678" s="849">
        <v>22885</v>
      </c>
      <c r="J678" s="849">
        <v>5</v>
      </c>
      <c r="K678" s="850">
        <v>114425</v>
      </c>
    </row>
    <row r="679" spans="1:11" ht="14.45" customHeight="1" x14ac:dyDescent="0.2">
      <c r="A679" s="831" t="s">
        <v>578</v>
      </c>
      <c r="B679" s="832" t="s">
        <v>579</v>
      </c>
      <c r="C679" s="835" t="s">
        <v>606</v>
      </c>
      <c r="D679" s="863" t="s">
        <v>607</v>
      </c>
      <c r="E679" s="835" t="s">
        <v>3250</v>
      </c>
      <c r="F679" s="863" t="s">
        <v>3251</v>
      </c>
      <c r="G679" s="835" t="s">
        <v>3272</v>
      </c>
      <c r="H679" s="835" t="s">
        <v>3273</v>
      </c>
      <c r="I679" s="849">
        <v>22885</v>
      </c>
      <c r="J679" s="849">
        <v>3</v>
      </c>
      <c r="K679" s="850">
        <v>68655</v>
      </c>
    </row>
    <row r="680" spans="1:11" ht="14.45" customHeight="1" x14ac:dyDescent="0.2">
      <c r="A680" s="831" t="s">
        <v>578</v>
      </c>
      <c r="B680" s="832" t="s">
        <v>579</v>
      </c>
      <c r="C680" s="835" t="s">
        <v>606</v>
      </c>
      <c r="D680" s="863" t="s">
        <v>607</v>
      </c>
      <c r="E680" s="835" t="s">
        <v>3250</v>
      </c>
      <c r="F680" s="863" t="s">
        <v>3251</v>
      </c>
      <c r="G680" s="835" t="s">
        <v>3274</v>
      </c>
      <c r="H680" s="835" t="s">
        <v>3275</v>
      </c>
      <c r="I680" s="849">
        <v>22885</v>
      </c>
      <c r="J680" s="849">
        <v>2</v>
      </c>
      <c r="K680" s="850">
        <v>45770</v>
      </c>
    </row>
    <row r="681" spans="1:11" ht="14.45" customHeight="1" x14ac:dyDescent="0.2">
      <c r="A681" s="831" t="s">
        <v>578</v>
      </c>
      <c r="B681" s="832" t="s">
        <v>579</v>
      </c>
      <c r="C681" s="835" t="s">
        <v>606</v>
      </c>
      <c r="D681" s="863" t="s">
        <v>607</v>
      </c>
      <c r="E681" s="835" t="s">
        <v>3250</v>
      </c>
      <c r="F681" s="863" t="s">
        <v>3251</v>
      </c>
      <c r="G681" s="835" t="s">
        <v>3276</v>
      </c>
      <c r="H681" s="835" t="s">
        <v>3277</v>
      </c>
      <c r="I681" s="849">
        <v>22885</v>
      </c>
      <c r="J681" s="849">
        <v>1</v>
      </c>
      <c r="K681" s="850">
        <v>22885</v>
      </c>
    </row>
    <row r="682" spans="1:11" ht="14.45" customHeight="1" x14ac:dyDescent="0.2">
      <c r="A682" s="831" t="s">
        <v>578</v>
      </c>
      <c r="B682" s="832" t="s">
        <v>579</v>
      </c>
      <c r="C682" s="835" t="s">
        <v>606</v>
      </c>
      <c r="D682" s="863" t="s">
        <v>607</v>
      </c>
      <c r="E682" s="835" t="s">
        <v>3250</v>
      </c>
      <c r="F682" s="863" t="s">
        <v>3251</v>
      </c>
      <c r="G682" s="835" t="s">
        <v>3278</v>
      </c>
      <c r="H682" s="835" t="s">
        <v>3279</v>
      </c>
      <c r="I682" s="849">
        <v>12420</v>
      </c>
      <c r="J682" s="849">
        <v>1</v>
      </c>
      <c r="K682" s="850">
        <v>12420</v>
      </c>
    </row>
    <row r="683" spans="1:11" ht="14.45" customHeight="1" x14ac:dyDescent="0.2">
      <c r="A683" s="831" t="s">
        <v>578</v>
      </c>
      <c r="B683" s="832" t="s">
        <v>579</v>
      </c>
      <c r="C683" s="835" t="s">
        <v>606</v>
      </c>
      <c r="D683" s="863" t="s">
        <v>607</v>
      </c>
      <c r="E683" s="835" t="s">
        <v>3250</v>
      </c>
      <c r="F683" s="863" t="s">
        <v>3251</v>
      </c>
      <c r="G683" s="835" t="s">
        <v>3280</v>
      </c>
      <c r="H683" s="835" t="s">
        <v>3281</v>
      </c>
      <c r="I683" s="849">
        <v>12420</v>
      </c>
      <c r="J683" s="849">
        <v>64</v>
      </c>
      <c r="K683" s="850">
        <v>794880</v>
      </c>
    </row>
    <row r="684" spans="1:11" ht="14.45" customHeight="1" x14ac:dyDescent="0.2">
      <c r="A684" s="831" t="s">
        <v>578</v>
      </c>
      <c r="B684" s="832" t="s">
        <v>579</v>
      </c>
      <c r="C684" s="835" t="s">
        <v>606</v>
      </c>
      <c r="D684" s="863" t="s">
        <v>607</v>
      </c>
      <c r="E684" s="835" t="s">
        <v>3250</v>
      </c>
      <c r="F684" s="863" t="s">
        <v>3251</v>
      </c>
      <c r="G684" s="835" t="s">
        <v>3282</v>
      </c>
      <c r="H684" s="835" t="s">
        <v>3283</v>
      </c>
      <c r="I684" s="849">
        <v>12420</v>
      </c>
      <c r="J684" s="849">
        <v>53</v>
      </c>
      <c r="K684" s="850">
        <v>658260</v>
      </c>
    </row>
    <row r="685" spans="1:11" ht="14.45" customHeight="1" x14ac:dyDescent="0.2">
      <c r="A685" s="831" t="s">
        <v>578</v>
      </c>
      <c r="B685" s="832" t="s">
        <v>579</v>
      </c>
      <c r="C685" s="835" t="s">
        <v>606</v>
      </c>
      <c r="D685" s="863" t="s">
        <v>607</v>
      </c>
      <c r="E685" s="835" t="s">
        <v>3250</v>
      </c>
      <c r="F685" s="863" t="s">
        <v>3251</v>
      </c>
      <c r="G685" s="835" t="s">
        <v>3284</v>
      </c>
      <c r="H685" s="835" t="s">
        <v>3285</v>
      </c>
      <c r="I685" s="849">
        <v>12420</v>
      </c>
      <c r="J685" s="849">
        <v>1</v>
      </c>
      <c r="K685" s="850">
        <v>12420</v>
      </c>
    </row>
    <row r="686" spans="1:11" ht="14.45" customHeight="1" x14ac:dyDescent="0.2">
      <c r="A686" s="831" t="s">
        <v>578</v>
      </c>
      <c r="B686" s="832" t="s">
        <v>579</v>
      </c>
      <c r="C686" s="835" t="s">
        <v>606</v>
      </c>
      <c r="D686" s="863" t="s">
        <v>607</v>
      </c>
      <c r="E686" s="835" t="s">
        <v>3250</v>
      </c>
      <c r="F686" s="863" t="s">
        <v>3251</v>
      </c>
      <c r="G686" s="835" t="s">
        <v>3286</v>
      </c>
      <c r="H686" s="835" t="s">
        <v>3287</v>
      </c>
      <c r="I686" s="849">
        <v>12420</v>
      </c>
      <c r="J686" s="849">
        <v>8</v>
      </c>
      <c r="K686" s="850">
        <v>99360</v>
      </c>
    </row>
    <row r="687" spans="1:11" ht="14.45" customHeight="1" x14ac:dyDescent="0.2">
      <c r="A687" s="831" t="s">
        <v>578</v>
      </c>
      <c r="B687" s="832" t="s">
        <v>579</v>
      </c>
      <c r="C687" s="835" t="s">
        <v>606</v>
      </c>
      <c r="D687" s="863" t="s">
        <v>607</v>
      </c>
      <c r="E687" s="835" t="s">
        <v>3250</v>
      </c>
      <c r="F687" s="863" t="s">
        <v>3251</v>
      </c>
      <c r="G687" s="835" t="s">
        <v>3288</v>
      </c>
      <c r="H687" s="835" t="s">
        <v>3289</v>
      </c>
      <c r="I687" s="849">
        <v>12420</v>
      </c>
      <c r="J687" s="849">
        <v>2</v>
      </c>
      <c r="K687" s="850">
        <v>24840</v>
      </c>
    </row>
    <row r="688" spans="1:11" ht="14.45" customHeight="1" x14ac:dyDescent="0.2">
      <c r="A688" s="831" t="s">
        <v>578</v>
      </c>
      <c r="B688" s="832" t="s">
        <v>579</v>
      </c>
      <c r="C688" s="835" t="s">
        <v>606</v>
      </c>
      <c r="D688" s="863" t="s">
        <v>607</v>
      </c>
      <c r="E688" s="835" t="s">
        <v>3250</v>
      </c>
      <c r="F688" s="863" t="s">
        <v>3251</v>
      </c>
      <c r="G688" s="835" t="s">
        <v>3290</v>
      </c>
      <c r="H688" s="835" t="s">
        <v>3291</v>
      </c>
      <c r="I688" s="849">
        <v>12420</v>
      </c>
      <c r="J688" s="849">
        <v>11</v>
      </c>
      <c r="K688" s="850">
        <v>136620</v>
      </c>
    </row>
    <row r="689" spans="1:11" ht="14.45" customHeight="1" x14ac:dyDescent="0.2">
      <c r="A689" s="831" t="s">
        <v>578</v>
      </c>
      <c r="B689" s="832" t="s">
        <v>579</v>
      </c>
      <c r="C689" s="835" t="s">
        <v>606</v>
      </c>
      <c r="D689" s="863" t="s">
        <v>607</v>
      </c>
      <c r="E689" s="835" t="s">
        <v>3250</v>
      </c>
      <c r="F689" s="863" t="s">
        <v>3251</v>
      </c>
      <c r="G689" s="835" t="s">
        <v>3292</v>
      </c>
      <c r="H689" s="835" t="s">
        <v>3293</v>
      </c>
      <c r="I689" s="849">
        <v>12420</v>
      </c>
      <c r="J689" s="849">
        <v>5</v>
      </c>
      <c r="K689" s="850">
        <v>62100</v>
      </c>
    </row>
    <row r="690" spans="1:11" ht="14.45" customHeight="1" x14ac:dyDescent="0.2">
      <c r="A690" s="831" t="s">
        <v>578</v>
      </c>
      <c r="B690" s="832" t="s">
        <v>579</v>
      </c>
      <c r="C690" s="835" t="s">
        <v>606</v>
      </c>
      <c r="D690" s="863" t="s">
        <v>607</v>
      </c>
      <c r="E690" s="835" t="s">
        <v>3250</v>
      </c>
      <c r="F690" s="863" t="s">
        <v>3251</v>
      </c>
      <c r="G690" s="835" t="s">
        <v>3294</v>
      </c>
      <c r="H690" s="835" t="s">
        <v>3295</v>
      </c>
      <c r="I690" s="849">
        <v>12420</v>
      </c>
      <c r="J690" s="849">
        <v>1</v>
      </c>
      <c r="K690" s="850">
        <v>12420</v>
      </c>
    </row>
    <row r="691" spans="1:11" ht="14.45" customHeight="1" x14ac:dyDescent="0.2">
      <c r="A691" s="831" t="s">
        <v>578</v>
      </c>
      <c r="B691" s="832" t="s">
        <v>579</v>
      </c>
      <c r="C691" s="835" t="s">
        <v>606</v>
      </c>
      <c r="D691" s="863" t="s">
        <v>607</v>
      </c>
      <c r="E691" s="835" t="s">
        <v>3250</v>
      </c>
      <c r="F691" s="863" t="s">
        <v>3251</v>
      </c>
      <c r="G691" s="835" t="s">
        <v>3296</v>
      </c>
      <c r="H691" s="835" t="s">
        <v>3297</v>
      </c>
      <c r="I691" s="849">
        <v>15698</v>
      </c>
      <c r="J691" s="849">
        <v>6</v>
      </c>
      <c r="K691" s="850">
        <v>94188</v>
      </c>
    </row>
    <row r="692" spans="1:11" ht="14.45" customHeight="1" x14ac:dyDescent="0.2">
      <c r="A692" s="831" t="s">
        <v>578</v>
      </c>
      <c r="B692" s="832" t="s">
        <v>579</v>
      </c>
      <c r="C692" s="835" t="s">
        <v>606</v>
      </c>
      <c r="D692" s="863" t="s">
        <v>607</v>
      </c>
      <c r="E692" s="835" t="s">
        <v>3250</v>
      </c>
      <c r="F692" s="863" t="s">
        <v>3251</v>
      </c>
      <c r="G692" s="835" t="s">
        <v>3298</v>
      </c>
      <c r="H692" s="835" t="s">
        <v>3299</v>
      </c>
      <c r="I692" s="849">
        <v>2580</v>
      </c>
      <c r="J692" s="849">
        <v>50</v>
      </c>
      <c r="K692" s="850">
        <v>129000.09765625</v>
      </c>
    </row>
    <row r="693" spans="1:11" ht="14.45" customHeight="1" x14ac:dyDescent="0.2">
      <c r="A693" s="831" t="s">
        <v>578</v>
      </c>
      <c r="B693" s="832" t="s">
        <v>579</v>
      </c>
      <c r="C693" s="835" t="s">
        <v>606</v>
      </c>
      <c r="D693" s="863" t="s">
        <v>607</v>
      </c>
      <c r="E693" s="835" t="s">
        <v>3250</v>
      </c>
      <c r="F693" s="863" t="s">
        <v>3251</v>
      </c>
      <c r="G693" s="835" t="s">
        <v>3300</v>
      </c>
      <c r="H693" s="835" t="s">
        <v>3301</v>
      </c>
      <c r="I693" s="849">
        <v>650</v>
      </c>
      <c r="J693" s="849">
        <v>250</v>
      </c>
      <c r="K693" s="850">
        <v>162499.90234375</v>
      </c>
    </row>
    <row r="694" spans="1:11" ht="14.45" customHeight="1" x14ac:dyDescent="0.2">
      <c r="A694" s="831" t="s">
        <v>578</v>
      </c>
      <c r="B694" s="832" t="s">
        <v>579</v>
      </c>
      <c r="C694" s="835" t="s">
        <v>606</v>
      </c>
      <c r="D694" s="863" t="s">
        <v>607</v>
      </c>
      <c r="E694" s="835" t="s">
        <v>3250</v>
      </c>
      <c r="F694" s="863" t="s">
        <v>3251</v>
      </c>
      <c r="G694" s="835" t="s">
        <v>3302</v>
      </c>
      <c r="H694" s="835" t="s">
        <v>3303</v>
      </c>
      <c r="I694" s="849">
        <v>3999.090087890625</v>
      </c>
      <c r="J694" s="849">
        <v>2</v>
      </c>
      <c r="K694" s="850">
        <v>7998.18017578125</v>
      </c>
    </row>
    <row r="695" spans="1:11" ht="14.45" customHeight="1" x14ac:dyDescent="0.2">
      <c r="A695" s="831" t="s">
        <v>578</v>
      </c>
      <c r="B695" s="832" t="s">
        <v>579</v>
      </c>
      <c r="C695" s="835" t="s">
        <v>606</v>
      </c>
      <c r="D695" s="863" t="s">
        <v>607</v>
      </c>
      <c r="E695" s="835" t="s">
        <v>3250</v>
      </c>
      <c r="F695" s="863" t="s">
        <v>3251</v>
      </c>
      <c r="G695" s="835" t="s">
        <v>3304</v>
      </c>
      <c r="H695" s="835" t="s">
        <v>3305</v>
      </c>
      <c r="I695" s="849">
        <v>3999.090087890625</v>
      </c>
      <c r="J695" s="849">
        <v>5</v>
      </c>
      <c r="K695" s="850">
        <v>19995.450439453125</v>
      </c>
    </row>
    <row r="696" spans="1:11" ht="14.45" customHeight="1" x14ac:dyDescent="0.2">
      <c r="A696" s="831" t="s">
        <v>578</v>
      </c>
      <c r="B696" s="832" t="s">
        <v>579</v>
      </c>
      <c r="C696" s="835" t="s">
        <v>606</v>
      </c>
      <c r="D696" s="863" t="s">
        <v>607</v>
      </c>
      <c r="E696" s="835" t="s">
        <v>3250</v>
      </c>
      <c r="F696" s="863" t="s">
        <v>3251</v>
      </c>
      <c r="G696" s="835" t="s">
        <v>3306</v>
      </c>
      <c r="H696" s="835" t="s">
        <v>3307</v>
      </c>
      <c r="I696" s="849">
        <v>3999.090087890625</v>
      </c>
      <c r="J696" s="849">
        <v>3</v>
      </c>
      <c r="K696" s="850">
        <v>11997.270263671875</v>
      </c>
    </row>
    <row r="697" spans="1:11" ht="14.45" customHeight="1" x14ac:dyDescent="0.2">
      <c r="A697" s="831" t="s">
        <v>578</v>
      </c>
      <c r="B697" s="832" t="s">
        <v>579</v>
      </c>
      <c r="C697" s="835" t="s">
        <v>606</v>
      </c>
      <c r="D697" s="863" t="s">
        <v>607</v>
      </c>
      <c r="E697" s="835" t="s">
        <v>3250</v>
      </c>
      <c r="F697" s="863" t="s">
        <v>3251</v>
      </c>
      <c r="G697" s="835" t="s">
        <v>3308</v>
      </c>
      <c r="H697" s="835" t="s">
        <v>3309</v>
      </c>
      <c r="I697" s="849">
        <v>3999.090087890625</v>
      </c>
      <c r="J697" s="849">
        <v>2</v>
      </c>
      <c r="K697" s="850">
        <v>7998.18017578125</v>
      </c>
    </row>
    <row r="698" spans="1:11" ht="14.45" customHeight="1" x14ac:dyDescent="0.2">
      <c r="A698" s="831" t="s">
        <v>578</v>
      </c>
      <c r="B698" s="832" t="s">
        <v>579</v>
      </c>
      <c r="C698" s="835" t="s">
        <v>606</v>
      </c>
      <c r="D698" s="863" t="s">
        <v>607</v>
      </c>
      <c r="E698" s="835" t="s">
        <v>3250</v>
      </c>
      <c r="F698" s="863" t="s">
        <v>3251</v>
      </c>
      <c r="G698" s="835" t="s">
        <v>3310</v>
      </c>
      <c r="H698" s="835" t="s">
        <v>3311</v>
      </c>
      <c r="I698" s="849">
        <v>3999.090087890625</v>
      </c>
      <c r="J698" s="849">
        <v>2</v>
      </c>
      <c r="K698" s="850">
        <v>7998.18017578125</v>
      </c>
    </row>
    <row r="699" spans="1:11" ht="14.45" customHeight="1" x14ac:dyDescent="0.2">
      <c r="A699" s="831" t="s">
        <v>578</v>
      </c>
      <c r="B699" s="832" t="s">
        <v>579</v>
      </c>
      <c r="C699" s="835" t="s">
        <v>606</v>
      </c>
      <c r="D699" s="863" t="s">
        <v>607</v>
      </c>
      <c r="E699" s="835" t="s">
        <v>3250</v>
      </c>
      <c r="F699" s="863" t="s">
        <v>3251</v>
      </c>
      <c r="G699" s="835" t="s">
        <v>3312</v>
      </c>
      <c r="H699" s="835" t="s">
        <v>3313</v>
      </c>
      <c r="I699" s="849">
        <v>5238.240234375</v>
      </c>
      <c r="J699" s="849">
        <v>1</v>
      </c>
      <c r="K699" s="850">
        <v>5238.240234375</v>
      </c>
    </row>
    <row r="700" spans="1:11" ht="14.45" customHeight="1" x14ac:dyDescent="0.2">
      <c r="A700" s="831" t="s">
        <v>578</v>
      </c>
      <c r="B700" s="832" t="s">
        <v>579</v>
      </c>
      <c r="C700" s="835" t="s">
        <v>606</v>
      </c>
      <c r="D700" s="863" t="s">
        <v>607</v>
      </c>
      <c r="E700" s="835" t="s">
        <v>3250</v>
      </c>
      <c r="F700" s="863" t="s">
        <v>3251</v>
      </c>
      <c r="G700" s="835" t="s">
        <v>3314</v>
      </c>
      <c r="H700" s="835" t="s">
        <v>3315</v>
      </c>
      <c r="I700" s="849">
        <v>3953.7233072916665</v>
      </c>
      <c r="J700" s="849">
        <v>2</v>
      </c>
      <c r="K700" s="850">
        <v>12425.969909667969</v>
      </c>
    </row>
    <row r="701" spans="1:11" ht="14.45" customHeight="1" x14ac:dyDescent="0.2">
      <c r="A701" s="831" t="s">
        <v>578</v>
      </c>
      <c r="B701" s="832" t="s">
        <v>579</v>
      </c>
      <c r="C701" s="835" t="s">
        <v>606</v>
      </c>
      <c r="D701" s="863" t="s">
        <v>607</v>
      </c>
      <c r="E701" s="835" t="s">
        <v>3250</v>
      </c>
      <c r="F701" s="863" t="s">
        <v>3251</v>
      </c>
      <c r="G701" s="835" t="s">
        <v>3316</v>
      </c>
      <c r="H701" s="835" t="s">
        <v>3317</v>
      </c>
      <c r="I701" s="849">
        <v>5648.169921875</v>
      </c>
      <c r="J701" s="849">
        <v>1</v>
      </c>
      <c r="K701" s="850">
        <v>5648.169921875</v>
      </c>
    </row>
    <row r="702" spans="1:11" ht="14.45" customHeight="1" x14ac:dyDescent="0.2">
      <c r="A702" s="831" t="s">
        <v>578</v>
      </c>
      <c r="B702" s="832" t="s">
        <v>579</v>
      </c>
      <c r="C702" s="835" t="s">
        <v>606</v>
      </c>
      <c r="D702" s="863" t="s">
        <v>607</v>
      </c>
      <c r="E702" s="835" t="s">
        <v>3250</v>
      </c>
      <c r="F702" s="863" t="s">
        <v>3251</v>
      </c>
      <c r="G702" s="835" t="s">
        <v>3318</v>
      </c>
      <c r="H702" s="835" t="s">
        <v>3319</v>
      </c>
      <c r="I702" s="849">
        <v>4125.6180664062504</v>
      </c>
      <c r="J702" s="849">
        <v>5</v>
      </c>
      <c r="K702" s="850">
        <v>20628.09033203125</v>
      </c>
    </row>
    <row r="703" spans="1:11" ht="14.45" customHeight="1" x14ac:dyDescent="0.2">
      <c r="A703" s="831" t="s">
        <v>578</v>
      </c>
      <c r="B703" s="832" t="s">
        <v>579</v>
      </c>
      <c r="C703" s="835" t="s">
        <v>606</v>
      </c>
      <c r="D703" s="863" t="s">
        <v>607</v>
      </c>
      <c r="E703" s="835" t="s">
        <v>3250</v>
      </c>
      <c r="F703" s="863" t="s">
        <v>3251</v>
      </c>
      <c r="G703" s="835" t="s">
        <v>3320</v>
      </c>
      <c r="H703" s="835" t="s">
        <v>3321</v>
      </c>
      <c r="I703" s="849">
        <v>3300.4959960937499</v>
      </c>
      <c r="J703" s="849">
        <v>4</v>
      </c>
      <c r="K703" s="850">
        <v>16502.459980469197</v>
      </c>
    </row>
    <row r="704" spans="1:11" ht="14.45" customHeight="1" x14ac:dyDescent="0.2">
      <c r="A704" s="831" t="s">
        <v>578</v>
      </c>
      <c r="B704" s="832" t="s">
        <v>579</v>
      </c>
      <c r="C704" s="835" t="s">
        <v>606</v>
      </c>
      <c r="D704" s="863" t="s">
        <v>607</v>
      </c>
      <c r="E704" s="835" t="s">
        <v>3250</v>
      </c>
      <c r="F704" s="863" t="s">
        <v>3251</v>
      </c>
      <c r="G704" s="835" t="s">
        <v>3322</v>
      </c>
      <c r="H704" s="835" t="s">
        <v>3323</v>
      </c>
      <c r="I704" s="849">
        <v>4125.6298828125</v>
      </c>
      <c r="J704" s="849">
        <v>1</v>
      </c>
      <c r="K704" s="850">
        <v>4125.6298828125</v>
      </c>
    </row>
    <row r="705" spans="1:11" ht="14.45" customHeight="1" x14ac:dyDescent="0.2">
      <c r="A705" s="831" t="s">
        <v>578</v>
      </c>
      <c r="B705" s="832" t="s">
        <v>579</v>
      </c>
      <c r="C705" s="835" t="s">
        <v>606</v>
      </c>
      <c r="D705" s="863" t="s">
        <v>607</v>
      </c>
      <c r="E705" s="835" t="s">
        <v>3250</v>
      </c>
      <c r="F705" s="863" t="s">
        <v>3251</v>
      </c>
      <c r="G705" s="835" t="s">
        <v>3324</v>
      </c>
      <c r="H705" s="835" t="s">
        <v>3325</v>
      </c>
      <c r="I705" s="849">
        <v>4125.625</v>
      </c>
      <c r="J705" s="849">
        <v>2</v>
      </c>
      <c r="K705" s="850">
        <v>8251.25</v>
      </c>
    </row>
    <row r="706" spans="1:11" ht="14.45" customHeight="1" x14ac:dyDescent="0.2">
      <c r="A706" s="831" t="s">
        <v>578</v>
      </c>
      <c r="B706" s="832" t="s">
        <v>579</v>
      </c>
      <c r="C706" s="835" t="s">
        <v>606</v>
      </c>
      <c r="D706" s="863" t="s">
        <v>607</v>
      </c>
      <c r="E706" s="835" t="s">
        <v>3250</v>
      </c>
      <c r="F706" s="863" t="s">
        <v>3251</v>
      </c>
      <c r="G706" s="835" t="s">
        <v>3326</v>
      </c>
      <c r="H706" s="835" t="s">
        <v>3327</v>
      </c>
      <c r="I706" s="849">
        <v>5238.25</v>
      </c>
      <c r="J706" s="849">
        <v>2</v>
      </c>
      <c r="K706" s="850">
        <v>10476.5</v>
      </c>
    </row>
    <row r="707" spans="1:11" ht="14.45" customHeight="1" x14ac:dyDescent="0.2">
      <c r="A707" s="831" t="s">
        <v>578</v>
      </c>
      <c r="B707" s="832" t="s">
        <v>579</v>
      </c>
      <c r="C707" s="835" t="s">
        <v>606</v>
      </c>
      <c r="D707" s="863" t="s">
        <v>607</v>
      </c>
      <c r="E707" s="835" t="s">
        <v>3250</v>
      </c>
      <c r="F707" s="863" t="s">
        <v>3251</v>
      </c>
      <c r="G707" s="835" t="s">
        <v>3328</v>
      </c>
      <c r="H707" s="835" t="s">
        <v>3329</v>
      </c>
      <c r="I707" s="849">
        <v>5648.18505859375</v>
      </c>
      <c r="J707" s="849">
        <v>2</v>
      </c>
      <c r="K707" s="850">
        <v>11296.3701171875</v>
      </c>
    </row>
    <row r="708" spans="1:11" ht="14.45" customHeight="1" x14ac:dyDescent="0.2">
      <c r="A708" s="831" t="s">
        <v>578</v>
      </c>
      <c r="B708" s="832" t="s">
        <v>579</v>
      </c>
      <c r="C708" s="835" t="s">
        <v>606</v>
      </c>
      <c r="D708" s="863" t="s">
        <v>607</v>
      </c>
      <c r="E708" s="835" t="s">
        <v>3250</v>
      </c>
      <c r="F708" s="863" t="s">
        <v>3251</v>
      </c>
      <c r="G708" s="835" t="s">
        <v>3330</v>
      </c>
      <c r="H708" s="835" t="s">
        <v>3331</v>
      </c>
      <c r="I708" s="849">
        <v>5648.18017578125</v>
      </c>
      <c r="J708" s="849">
        <v>1</v>
      </c>
      <c r="K708" s="850">
        <v>5648.18017578125</v>
      </c>
    </row>
    <row r="709" spans="1:11" ht="14.45" customHeight="1" x14ac:dyDescent="0.2">
      <c r="A709" s="831" t="s">
        <v>578</v>
      </c>
      <c r="B709" s="832" t="s">
        <v>579</v>
      </c>
      <c r="C709" s="835" t="s">
        <v>606</v>
      </c>
      <c r="D709" s="863" t="s">
        <v>607</v>
      </c>
      <c r="E709" s="835" t="s">
        <v>3250</v>
      </c>
      <c r="F709" s="863" t="s">
        <v>3251</v>
      </c>
      <c r="G709" s="835" t="s">
        <v>3332</v>
      </c>
      <c r="H709" s="835" t="s">
        <v>3333</v>
      </c>
      <c r="I709" s="849">
        <v>7418.91015625</v>
      </c>
      <c r="J709" s="849">
        <v>1</v>
      </c>
      <c r="K709" s="850">
        <v>7418.91015625</v>
      </c>
    </row>
    <row r="710" spans="1:11" ht="14.45" customHeight="1" x14ac:dyDescent="0.2">
      <c r="A710" s="831" t="s">
        <v>578</v>
      </c>
      <c r="B710" s="832" t="s">
        <v>579</v>
      </c>
      <c r="C710" s="835" t="s">
        <v>606</v>
      </c>
      <c r="D710" s="863" t="s">
        <v>607</v>
      </c>
      <c r="E710" s="835" t="s">
        <v>3250</v>
      </c>
      <c r="F710" s="863" t="s">
        <v>3251</v>
      </c>
      <c r="G710" s="835" t="s">
        <v>3334</v>
      </c>
      <c r="H710" s="835" t="s">
        <v>3335</v>
      </c>
      <c r="I710" s="849">
        <v>473.45999145507813</v>
      </c>
      <c r="J710" s="849">
        <v>1</v>
      </c>
      <c r="K710" s="850">
        <v>473.45999145507813</v>
      </c>
    </row>
    <row r="711" spans="1:11" ht="14.45" customHeight="1" x14ac:dyDescent="0.2">
      <c r="A711" s="831" t="s">
        <v>578</v>
      </c>
      <c r="B711" s="832" t="s">
        <v>579</v>
      </c>
      <c r="C711" s="835" t="s">
        <v>606</v>
      </c>
      <c r="D711" s="863" t="s">
        <v>607</v>
      </c>
      <c r="E711" s="835" t="s">
        <v>3250</v>
      </c>
      <c r="F711" s="863" t="s">
        <v>3251</v>
      </c>
      <c r="G711" s="835" t="s">
        <v>3336</v>
      </c>
      <c r="H711" s="835" t="s">
        <v>3337</v>
      </c>
      <c r="I711" s="849">
        <v>2564.75</v>
      </c>
      <c r="J711" s="849">
        <v>8</v>
      </c>
      <c r="K711" s="850">
        <v>20518</v>
      </c>
    </row>
    <row r="712" spans="1:11" ht="14.45" customHeight="1" x14ac:dyDescent="0.2">
      <c r="A712" s="831" t="s">
        <v>578</v>
      </c>
      <c r="B712" s="832" t="s">
        <v>579</v>
      </c>
      <c r="C712" s="835" t="s">
        <v>606</v>
      </c>
      <c r="D712" s="863" t="s">
        <v>607</v>
      </c>
      <c r="E712" s="835" t="s">
        <v>3250</v>
      </c>
      <c r="F712" s="863" t="s">
        <v>3251</v>
      </c>
      <c r="G712" s="835" t="s">
        <v>3338</v>
      </c>
      <c r="H712" s="835" t="s">
        <v>3339</v>
      </c>
      <c r="I712" s="849">
        <v>2564.56494140625</v>
      </c>
      <c r="J712" s="849">
        <v>8</v>
      </c>
      <c r="K712" s="850">
        <v>20516.5</v>
      </c>
    </row>
    <row r="713" spans="1:11" ht="14.45" customHeight="1" x14ac:dyDescent="0.2">
      <c r="A713" s="831" t="s">
        <v>578</v>
      </c>
      <c r="B713" s="832" t="s">
        <v>579</v>
      </c>
      <c r="C713" s="835" t="s">
        <v>606</v>
      </c>
      <c r="D713" s="863" t="s">
        <v>607</v>
      </c>
      <c r="E713" s="835" t="s">
        <v>3250</v>
      </c>
      <c r="F713" s="863" t="s">
        <v>3251</v>
      </c>
      <c r="G713" s="835" t="s">
        <v>3340</v>
      </c>
      <c r="H713" s="835" t="s">
        <v>3341</v>
      </c>
      <c r="I713" s="849">
        <v>7308.1875</v>
      </c>
      <c r="J713" s="849">
        <v>16</v>
      </c>
      <c r="K713" s="850">
        <v>116931</v>
      </c>
    </row>
    <row r="714" spans="1:11" ht="14.45" customHeight="1" x14ac:dyDescent="0.2">
      <c r="A714" s="831" t="s">
        <v>578</v>
      </c>
      <c r="B714" s="832" t="s">
        <v>579</v>
      </c>
      <c r="C714" s="835" t="s">
        <v>606</v>
      </c>
      <c r="D714" s="863" t="s">
        <v>607</v>
      </c>
      <c r="E714" s="835" t="s">
        <v>3250</v>
      </c>
      <c r="F714" s="863" t="s">
        <v>3251</v>
      </c>
      <c r="G714" s="835" t="s">
        <v>3342</v>
      </c>
      <c r="H714" s="835" t="s">
        <v>3343</v>
      </c>
      <c r="I714" s="849">
        <v>552</v>
      </c>
      <c r="J714" s="849">
        <v>8</v>
      </c>
      <c r="K714" s="850">
        <v>4416</v>
      </c>
    </row>
    <row r="715" spans="1:11" ht="14.45" customHeight="1" x14ac:dyDescent="0.2">
      <c r="A715" s="831" t="s">
        <v>578</v>
      </c>
      <c r="B715" s="832" t="s">
        <v>579</v>
      </c>
      <c r="C715" s="835" t="s">
        <v>606</v>
      </c>
      <c r="D715" s="863" t="s">
        <v>607</v>
      </c>
      <c r="E715" s="835" t="s">
        <v>3250</v>
      </c>
      <c r="F715" s="863" t="s">
        <v>3251</v>
      </c>
      <c r="G715" s="835" t="s">
        <v>3344</v>
      </c>
      <c r="H715" s="835" t="s">
        <v>3345</v>
      </c>
      <c r="I715" s="849">
        <v>552</v>
      </c>
      <c r="J715" s="849">
        <v>10</v>
      </c>
      <c r="K715" s="850">
        <v>5520</v>
      </c>
    </row>
    <row r="716" spans="1:11" ht="14.45" customHeight="1" x14ac:dyDescent="0.2">
      <c r="A716" s="831" t="s">
        <v>578</v>
      </c>
      <c r="B716" s="832" t="s">
        <v>579</v>
      </c>
      <c r="C716" s="835" t="s">
        <v>606</v>
      </c>
      <c r="D716" s="863" t="s">
        <v>607</v>
      </c>
      <c r="E716" s="835" t="s">
        <v>3250</v>
      </c>
      <c r="F716" s="863" t="s">
        <v>3251</v>
      </c>
      <c r="G716" s="835" t="s">
        <v>3346</v>
      </c>
      <c r="H716" s="835" t="s">
        <v>3347</v>
      </c>
      <c r="I716" s="849">
        <v>552</v>
      </c>
      <c r="J716" s="849">
        <v>13</v>
      </c>
      <c r="K716" s="850">
        <v>7176</v>
      </c>
    </row>
    <row r="717" spans="1:11" ht="14.45" customHeight="1" x14ac:dyDescent="0.2">
      <c r="A717" s="831" t="s">
        <v>578</v>
      </c>
      <c r="B717" s="832" t="s">
        <v>579</v>
      </c>
      <c r="C717" s="835" t="s">
        <v>606</v>
      </c>
      <c r="D717" s="863" t="s">
        <v>607</v>
      </c>
      <c r="E717" s="835" t="s">
        <v>3250</v>
      </c>
      <c r="F717" s="863" t="s">
        <v>3251</v>
      </c>
      <c r="G717" s="835" t="s">
        <v>3348</v>
      </c>
      <c r="H717" s="835" t="s">
        <v>3349</v>
      </c>
      <c r="I717" s="849">
        <v>552</v>
      </c>
      <c r="J717" s="849">
        <v>8</v>
      </c>
      <c r="K717" s="850">
        <v>4416</v>
      </c>
    </row>
    <row r="718" spans="1:11" ht="14.45" customHeight="1" x14ac:dyDescent="0.2">
      <c r="A718" s="831" t="s">
        <v>578</v>
      </c>
      <c r="B718" s="832" t="s">
        <v>579</v>
      </c>
      <c r="C718" s="835" t="s">
        <v>606</v>
      </c>
      <c r="D718" s="863" t="s">
        <v>607</v>
      </c>
      <c r="E718" s="835" t="s">
        <v>3250</v>
      </c>
      <c r="F718" s="863" t="s">
        <v>3251</v>
      </c>
      <c r="G718" s="835" t="s">
        <v>3350</v>
      </c>
      <c r="H718" s="835" t="s">
        <v>3351</v>
      </c>
      <c r="I718" s="849">
        <v>552</v>
      </c>
      <c r="J718" s="849">
        <v>88</v>
      </c>
      <c r="K718" s="850">
        <v>48576</v>
      </c>
    </row>
    <row r="719" spans="1:11" ht="14.45" customHeight="1" x14ac:dyDescent="0.2">
      <c r="A719" s="831" t="s">
        <v>578</v>
      </c>
      <c r="B719" s="832" t="s">
        <v>579</v>
      </c>
      <c r="C719" s="835" t="s">
        <v>606</v>
      </c>
      <c r="D719" s="863" t="s">
        <v>607</v>
      </c>
      <c r="E719" s="835" t="s">
        <v>3250</v>
      </c>
      <c r="F719" s="863" t="s">
        <v>3251</v>
      </c>
      <c r="G719" s="835" t="s">
        <v>3352</v>
      </c>
      <c r="H719" s="835" t="s">
        <v>3353</v>
      </c>
      <c r="I719" s="849">
        <v>552</v>
      </c>
      <c r="J719" s="849">
        <v>5</v>
      </c>
      <c r="K719" s="850">
        <v>2760</v>
      </c>
    </row>
    <row r="720" spans="1:11" ht="14.45" customHeight="1" x14ac:dyDescent="0.2">
      <c r="A720" s="831" t="s">
        <v>578</v>
      </c>
      <c r="B720" s="832" t="s">
        <v>579</v>
      </c>
      <c r="C720" s="835" t="s">
        <v>606</v>
      </c>
      <c r="D720" s="863" t="s">
        <v>607</v>
      </c>
      <c r="E720" s="835" t="s">
        <v>3250</v>
      </c>
      <c r="F720" s="863" t="s">
        <v>3251</v>
      </c>
      <c r="G720" s="835" t="s">
        <v>3354</v>
      </c>
      <c r="H720" s="835" t="s">
        <v>3355</v>
      </c>
      <c r="I720" s="849">
        <v>552</v>
      </c>
      <c r="J720" s="849">
        <v>17</v>
      </c>
      <c r="K720" s="850">
        <v>9384</v>
      </c>
    </row>
    <row r="721" spans="1:11" ht="14.45" customHeight="1" x14ac:dyDescent="0.2">
      <c r="A721" s="831" t="s">
        <v>578</v>
      </c>
      <c r="B721" s="832" t="s">
        <v>579</v>
      </c>
      <c r="C721" s="835" t="s">
        <v>606</v>
      </c>
      <c r="D721" s="863" t="s">
        <v>607</v>
      </c>
      <c r="E721" s="835" t="s">
        <v>3250</v>
      </c>
      <c r="F721" s="863" t="s">
        <v>3251</v>
      </c>
      <c r="G721" s="835" t="s">
        <v>3356</v>
      </c>
      <c r="H721" s="835" t="s">
        <v>3357</v>
      </c>
      <c r="I721" s="849">
        <v>552.00066731770835</v>
      </c>
      <c r="J721" s="849">
        <v>29</v>
      </c>
      <c r="K721" s="850">
        <v>16008.010009765625</v>
      </c>
    </row>
    <row r="722" spans="1:11" ht="14.45" customHeight="1" x14ac:dyDescent="0.2">
      <c r="A722" s="831" t="s">
        <v>578</v>
      </c>
      <c r="B722" s="832" t="s">
        <v>579</v>
      </c>
      <c r="C722" s="835" t="s">
        <v>606</v>
      </c>
      <c r="D722" s="863" t="s">
        <v>607</v>
      </c>
      <c r="E722" s="835" t="s">
        <v>3250</v>
      </c>
      <c r="F722" s="863" t="s">
        <v>3251</v>
      </c>
      <c r="G722" s="835" t="s">
        <v>3358</v>
      </c>
      <c r="H722" s="835" t="s">
        <v>3359</v>
      </c>
      <c r="I722" s="849">
        <v>552</v>
      </c>
      <c r="J722" s="849">
        <v>7</v>
      </c>
      <c r="K722" s="850">
        <v>3864</v>
      </c>
    </row>
    <row r="723" spans="1:11" ht="14.45" customHeight="1" x14ac:dyDescent="0.2">
      <c r="A723" s="831" t="s">
        <v>578</v>
      </c>
      <c r="B723" s="832" t="s">
        <v>579</v>
      </c>
      <c r="C723" s="835" t="s">
        <v>606</v>
      </c>
      <c r="D723" s="863" t="s">
        <v>607</v>
      </c>
      <c r="E723" s="835" t="s">
        <v>3250</v>
      </c>
      <c r="F723" s="863" t="s">
        <v>3251</v>
      </c>
      <c r="G723" s="835" t="s">
        <v>3360</v>
      </c>
      <c r="H723" s="835" t="s">
        <v>3361</v>
      </c>
      <c r="I723" s="849">
        <v>552</v>
      </c>
      <c r="J723" s="849">
        <v>4</v>
      </c>
      <c r="K723" s="850">
        <v>2208</v>
      </c>
    </row>
    <row r="724" spans="1:11" ht="14.45" customHeight="1" x14ac:dyDescent="0.2">
      <c r="A724" s="831" t="s">
        <v>578</v>
      </c>
      <c r="B724" s="832" t="s">
        <v>579</v>
      </c>
      <c r="C724" s="835" t="s">
        <v>606</v>
      </c>
      <c r="D724" s="863" t="s">
        <v>607</v>
      </c>
      <c r="E724" s="835" t="s">
        <v>3250</v>
      </c>
      <c r="F724" s="863" t="s">
        <v>3251</v>
      </c>
      <c r="G724" s="835" t="s">
        <v>3362</v>
      </c>
      <c r="H724" s="835" t="s">
        <v>3363</v>
      </c>
      <c r="I724" s="849">
        <v>551.989990234375</v>
      </c>
      <c r="J724" s="849">
        <v>6</v>
      </c>
      <c r="K724" s="850">
        <v>3311.93994140625</v>
      </c>
    </row>
    <row r="725" spans="1:11" ht="14.45" customHeight="1" x14ac:dyDescent="0.2">
      <c r="A725" s="831" t="s">
        <v>578</v>
      </c>
      <c r="B725" s="832" t="s">
        <v>579</v>
      </c>
      <c r="C725" s="835" t="s">
        <v>606</v>
      </c>
      <c r="D725" s="863" t="s">
        <v>607</v>
      </c>
      <c r="E725" s="835" t="s">
        <v>3250</v>
      </c>
      <c r="F725" s="863" t="s">
        <v>3251</v>
      </c>
      <c r="G725" s="835" t="s">
        <v>3364</v>
      </c>
      <c r="H725" s="835" t="s">
        <v>3365</v>
      </c>
      <c r="I725" s="849">
        <v>552</v>
      </c>
      <c r="J725" s="849">
        <v>4</v>
      </c>
      <c r="K725" s="850">
        <v>2208</v>
      </c>
    </row>
    <row r="726" spans="1:11" ht="14.45" customHeight="1" x14ac:dyDescent="0.2">
      <c r="A726" s="831" t="s">
        <v>578</v>
      </c>
      <c r="B726" s="832" t="s">
        <v>579</v>
      </c>
      <c r="C726" s="835" t="s">
        <v>606</v>
      </c>
      <c r="D726" s="863" t="s">
        <v>607</v>
      </c>
      <c r="E726" s="835" t="s">
        <v>3250</v>
      </c>
      <c r="F726" s="863" t="s">
        <v>3251</v>
      </c>
      <c r="G726" s="835" t="s">
        <v>3366</v>
      </c>
      <c r="H726" s="835" t="s">
        <v>3367</v>
      </c>
      <c r="I726" s="849">
        <v>8216.75</v>
      </c>
      <c r="J726" s="849">
        <v>2</v>
      </c>
      <c r="K726" s="850">
        <v>16433.5</v>
      </c>
    </row>
    <row r="727" spans="1:11" ht="14.45" customHeight="1" x14ac:dyDescent="0.2">
      <c r="A727" s="831" t="s">
        <v>578</v>
      </c>
      <c r="B727" s="832" t="s">
        <v>579</v>
      </c>
      <c r="C727" s="835" t="s">
        <v>606</v>
      </c>
      <c r="D727" s="863" t="s">
        <v>607</v>
      </c>
      <c r="E727" s="835" t="s">
        <v>3250</v>
      </c>
      <c r="F727" s="863" t="s">
        <v>3251</v>
      </c>
      <c r="G727" s="835" t="s">
        <v>3368</v>
      </c>
      <c r="H727" s="835" t="s">
        <v>3369</v>
      </c>
      <c r="I727" s="849">
        <v>8216.75</v>
      </c>
      <c r="J727" s="849">
        <v>2</v>
      </c>
      <c r="K727" s="850">
        <v>16433.5</v>
      </c>
    </row>
    <row r="728" spans="1:11" ht="14.45" customHeight="1" x14ac:dyDescent="0.2">
      <c r="A728" s="831" t="s">
        <v>578</v>
      </c>
      <c r="B728" s="832" t="s">
        <v>579</v>
      </c>
      <c r="C728" s="835" t="s">
        <v>606</v>
      </c>
      <c r="D728" s="863" t="s">
        <v>607</v>
      </c>
      <c r="E728" s="835" t="s">
        <v>3250</v>
      </c>
      <c r="F728" s="863" t="s">
        <v>3251</v>
      </c>
      <c r="G728" s="835" t="s">
        <v>3370</v>
      </c>
      <c r="H728" s="835" t="s">
        <v>3371</v>
      </c>
      <c r="I728" s="849">
        <v>8216.75</v>
      </c>
      <c r="J728" s="849">
        <v>5</v>
      </c>
      <c r="K728" s="850">
        <v>41083.75</v>
      </c>
    </row>
    <row r="729" spans="1:11" ht="14.45" customHeight="1" x14ac:dyDescent="0.2">
      <c r="A729" s="831" t="s">
        <v>578</v>
      </c>
      <c r="B729" s="832" t="s">
        <v>579</v>
      </c>
      <c r="C729" s="835" t="s">
        <v>606</v>
      </c>
      <c r="D729" s="863" t="s">
        <v>607</v>
      </c>
      <c r="E729" s="835" t="s">
        <v>3250</v>
      </c>
      <c r="F729" s="863" t="s">
        <v>3251</v>
      </c>
      <c r="G729" s="835" t="s">
        <v>3372</v>
      </c>
      <c r="H729" s="835" t="s">
        <v>3373</v>
      </c>
      <c r="I729" s="849">
        <v>7057.6785714285716</v>
      </c>
      <c r="J729" s="849">
        <v>13</v>
      </c>
      <c r="K729" s="850">
        <v>106817.75</v>
      </c>
    </row>
    <row r="730" spans="1:11" ht="14.45" customHeight="1" x14ac:dyDescent="0.2">
      <c r="A730" s="831" t="s">
        <v>578</v>
      </c>
      <c r="B730" s="832" t="s">
        <v>579</v>
      </c>
      <c r="C730" s="835" t="s">
        <v>606</v>
      </c>
      <c r="D730" s="863" t="s">
        <v>607</v>
      </c>
      <c r="E730" s="835" t="s">
        <v>3250</v>
      </c>
      <c r="F730" s="863" t="s">
        <v>3251</v>
      </c>
      <c r="G730" s="835" t="s">
        <v>3374</v>
      </c>
      <c r="H730" s="835" t="s">
        <v>3375</v>
      </c>
      <c r="I730" s="849">
        <v>6188.375</v>
      </c>
      <c r="J730" s="849">
        <v>15</v>
      </c>
      <c r="K730" s="850">
        <v>123251.25</v>
      </c>
    </row>
    <row r="731" spans="1:11" ht="14.45" customHeight="1" x14ac:dyDescent="0.2">
      <c r="A731" s="831" t="s">
        <v>578</v>
      </c>
      <c r="B731" s="832" t="s">
        <v>579</v>
      </c>
      <c r="C731" s="835" t="s">
        <v>606</v>
      </c>
      <c r="D731" s="863" t="s">
        <v>607</v>
      </c>
      <c r="E731" s="835" t="s">
        <v>3250</v>
      </c>
      <c r="F731" s="863" t="s">
        <v>3251</v>
      </c>
      <c r="G731" s="835" t="s">
        <v>3376</v>
      </c>
      <c r="H731" s="835" t="s">
        <v>3377</v>
      </c>
      <c r="I731" s="849">
        <v>8216.75</v>
      </c>
      <c r="J731" s="849">
        <v>2</v>
      </c>
      <c r="K731" s="850">
        <v>16433.5</v>
      </c>
    </row>
    <row r="732" spans="1:11" ht="14.45" customHeight="1" x14ac:dyDescent="0.2">
      <c r="A732" s="831" t="s">
        <v>578</v>
      </c>
      <c r="B732" s="832" t="s">
        <v>579</v>
      </c>
      <c r="C732" s="835" t="s">
        <v>606</v>
      </c>
      <c r="D732" s="863" t="s">
        <v>607</v>
      </c>
      <c r="E732" s="835" t="s">
        <v>3250</v>
      </c>
      <c r="F732" s="863" t="s">
        <v>3251</v>
      </c>
      <c r="G732" s="835" t="s">
        <v>3378</v>
      </c>
      <c r="H732" s="835" t="s">
        <v>3379</v>
      </c>
      <c r="I732" s="849">
        <v>5477.876627604167</v>
      </c>
      <c r="J732" s="849">
        <v>3</v>
      </c>
      <c r="K732" s="850">
        <v>24650.25</v>
      </c>
    </row>
    <row r="733" spans="1:11" ht="14.45" customHeight="1" x14ac:dyDescent="0.2">
      <c r="A733" s="831" t="s">
        <v>578</v>
      </c>
      <c r="B733" s="832" t="s">
        <v>579</v>
      </c>
      <c r="C733" s="835" t="s">
        <v>606</v>
      </c>
      <c r="D733" s="863" t="s">
        <v>607</v>
      </c>
      <c r="E733" s="835" t="s">
        <v>3250</v>
      </c>
      <c r="F733" s="863" t="s">
        <v>3251</v>
      </c>
      <c r="G733" s="835" t="s">
        <v>3380</v>
      </c>
      <c r="H733" s="835" t="s">
        <v>3381</v>
      </c>
      <c r="I733" s="849">
        <v>1454.75</v>
      </c>
      <c r="J733" s="849">
        <v>44</v>
      </c>
      <c r="K733" s="850">
        <v>64009</v>
      </c>
    </row>
    <row r="734" spans="1:11" ht="14.45" customHeight="1" x14ac:dyDescent="0.2">
      <c r="A734" s="831" t="s">
        <v>578</v>
      </c>
      <c r="B734" s="832" t="s">
        <v>579</v>
      </c>
      <c r="C734" s="835" t="s">
        <v>606</v>
      </c>
      <c r="D734" s="863" t="s">
        <v>607</v>
      </c>
      <c r="E734" s="835" t="s">
        <v>3250</v>
      </c>
      <c r="F734" s="863" t="s">
        <v>3251</v>
      </c>
      <c r="G734" s="835" t="s">
        <v>3382</v>
      </c>
      <c r="H734" s="835" t="s">
        <v>3383</v>
      </c>
      <c r="I734" s="849">
        <v>473.45999145507813</v>
      </c>
      <c r="J734" s="849">
        <v>1</v>
      </c>
      <c r="K734" s="850">
        <v>473.45999145507813</v>
      </c>
    </row>
    <row r="735" spans="1:11" ht="14.45" customHeight="1" x14ac:dyDescent="0.2">
      <c r="A735" s="831" t="s">
        <v>578</v>
      </c>
      <c r="B735" s="832" t="s">
        <v>579</v>
      </c>
      <c r="C735" s="835" t="s">
        <v>606</v>
      </c>
      <c r="D735" s="863" t="s">
        <v>607</v>
      </c>
      <c r="E735" s="835" t="s">
        <v>3250</v>
      </c>
      <c r="F735" s="863" t="s">
        <v>3251</v>
      </c>
      <c r="G735" s="835" t="s">
        <v>3384</v>
      </c>
      <c r="H735" s="835" t="s">
        <v>3385</v>
      </c>
      <c r="I735" s="849">
        <v>394.54999287923175</v>
      </c>
      <c r="J735" s="849">
        <v>14</v>
      </c>
      <c r="K735" s="850">
        <v>6628.3899938967079</v>
      </c>
    </row>
    <row r="736" spans="1:11" ht="14.45" customHeight="1" x14ac:dyDescent="0.2">
      <c r="A736" s="831" t="s">
        <v>578</v>
      </c>
      <c r="B736" s="832" t="s">
        <v>579</v>
      </c>
      <c r="C736" s="835" t="s">
        <v>606</v>
      </c>
      <c r="D736" s="863" t="s">
        <v>607</v>
      </c>
      <c r="E736" s="835" t="s">
        <v>3250</v>
      </c>
      <c r="F736" s="863" t="s">
        <v>3251</v>
      </c>
      <c r="G736" s="835" t="s">
        <v>3386</v>
      </c>
      <c r="H736" s="835" t="s">
        <v>3387</v>
      </c>
      <c r="I736" s="849">
        <v>394.54999287923175</v>
      </c>
      <c r="J736" s="849">
        <v>8</v>
      </c>
      <c r="K736" s="850">
        <v>3787.6599523928016</v>
      </c>
    </row>
    <row r="737" spans="1:11" ht="14.45" customHeight="1" x14ac:dyDescent="0.2">
      <c r="A737" s="831" t="s">
        <v>578</v>
      </c>
      <c r="B737" s="832" t="s">
        <v>579</v>
      </c>
      <c r="C737" s="835" t="s">
        <v>606</v>
      </c>
      <c r="D737" s="863" t="s">
        <v>607</v>
      </c>
      <c r="E737" s="835" t="s">
        <v>3250</v>
      </c>
      <c r="F737" s="863" t="s">
        <v>3251</v>
      </c>
      <c r="G737" s="835" t="s">
        <v>3388</v>
      </c>
      <c r="H737" s="835" t="s">
        <v>3389</v>
      </c>
      <c r="I737" s="849">
        <v>417.75822897518384</v>
      </c>
      <c r="J737" s="849">
        <v>28</v>
      </c>
      <c r="K737" s="850">
        <v>13256.7698254399</v>
      </c>
    </row>
    <row r="738" spans="1:11" ht="14.45" customHeight="1" x14ac:dyDescent="0.2">
      <c r="A738" s="831" t="s">
        <v>578</v>
      </c>
      <c r="B738" s="832" t="s">
        <v>579</v>
      </c>
      <c r="C738" s="835" t="s">
        <v>606</v>
      </c>
      <c r="D738" s="863" t="s">
        <v>607</v>
      </c>
      <c r="E738" s="835" t="s">
        <v>3250</v>
      </c>
      <c r="F738" s="863" t="s">
        <v>3251</v>
      </c>
      <c r="G738" s="835" t="s">
        <v>3390</v>
      </c>
      <c r="H738" s="835" t="s">
        <v>3391</v>
      </c>
      <c r="I738" s="849">
        <v>394.55166117350262</v>
      </c>
      <c r="J738" s="849">
        <v>9</v>
      </c>
      <c r="K738" s="850">
        <v>4261.1199438478798</v>
      </c>
    </row>
    <row r="739" spans="1:11" ht="14.45" customHeight="1" x14ac:dyDescent="0.2">
      <c r="A739" s="831" t="s">
        <v>578</v>
      </c>
      <c r="B739" s="832" t="s">
        <v>579</v>
      </c>
      <c r="C739" s="835" t="s">
        <v>606</v>
      </c>
      <c r="D739" s="863" t="s">
        <v>607</v>
      </c>
      <c r="E739" s="835" t="s">
        <v>3250</v>
      </c>
      <c r="F739" s="863" t="s">
        <v>3251</v>
      </c>
      <c r="G739" s="835" t="s">
        <v>3392</v>
      </c>
      <c r="H739" s="835" t="s">
        <v>3393</v>
      </c>
      <c r="I739" s="849">
        <v>473.45999145507813</v>
      </c>
      <c r="J739" s="849">
        <v>6</v>
      </c>
      <c r="K739" s="850">
        <v>2840.7499389648438</v>
      </c>
    </row>
    <row r="740" spans="1:11" ht="14.45" customHeight="1" x14ac:dyDescent="0.2">
      <c r="A740" s="831" t="s">
        <v>578</v>
      </c>
      <c r="B740" s="832" t="s">
        <v>579</v>
      </c>
      <c r="C740" s="835" t="s">
        <v>606</v>
      </c>
      <c r="D740" s="863" t="s">
        <v>607</v>
      </c>
      <c r="E740" s="835" t="s">
        <v>3250</v>
      </c>
      <c r="F740" s="863" t="s">
        <v>3251</v>
      </c>
      <c r="G740" s="835" t="s">
        <v>3394</v>
      </c>
      <c r="H740" s="835" t="s">
        <v>3395</v>
      </c>
      <c r="I740" s="849">
        <v>473.45999145507813</v>
      </c>
      <c r="J740" s="849">
        <v>7</v>
      </c>
      <c r="K740" s="850">
        <v>3314.1999206542969</v>
      </c>
    </row>
    <row r="741" spans="1:11" ht="14.45" customHeight="1" x14ac:dyDescent="0.2">
      <c r="A741" s="831" t="s">
        <v>578</v>
      </c>
      <c r="B741" s="832" t="s">
        <v>579</v>
      </c>
      <c r="C741" s="835" t="s">
        <v>606</v>
      </c>
      <c r="D741" s="863" t="s">
        <v>607</v>
      </c>
      <c r="E741" s="835" t="s">
        <v>3250</v>
      </c>
      <c r="F741" s="863" t="s">
        <v>3251</v>
      </c>
      <c r="G741" s="835" t="s">
        <v>3396</v>
      </c>
      <c r="H741" s="835" t="s">
        <v>3397</v>
      </c>
      <c r="I741" s="849">
        <v>473.45999145507813</v>
      </c>
      <c r="J741" s="849">
        <v>5</v>
      </c>
      <c r="K741" s="850">
        <v>2367.2899475097656</v>
      </c>
    </row>
    <row r="742" spans="1:11" ht="14.45" customHeight="1" x14ac:dyDescent="0.2">
      <c r="A742" s="831" t="s">
        <v>578</v>
      </c>
      <c r="B742" s="832" t="s">
        <v>579</v>
      </c>
      <c r="C742" s="835" t="s">
        <v>606</v>
      </c>
      <c r="D742" s="863" t="s">
        <v>607</v>
      </c>
      <c r="E742" s="835" t="s">
        <v>3250</v>
      </c>
      <c r="F742" s="863" t="s">
        <v>3251</v>
      </c>
      <c r="G742" s="835" t="s">
        <v>3398</v>
      </c>
      <c r="H742" s="835" t="s">
        <v>3399</v>
      </c>
      <c r="I742" s="849">
        <v>473.45999145507813</v>
      </c>
      <c r="J742" s="849">
        <v>1</v>
      </c>
      <c r="K742" s="850">
        <v>473.45999145507813</v>
      </c>
    </row>
    <row r="743" spans="1:11" ht="14.45" customHeight="1" x14ac:dyDescent="0.2">
      <c r="A743" s="831" t="s">
        <v>578</v>
      </c>
      <c r="B743" s="832" t="s">
        <v>579</v>
      </c>
      <c r="C743" s="835" t="s">
        <v>606</v>
      </c>
      <c r="D743" s="863" t="s">
        <v>607</v>
      </c>
      <c r="E743" s="835" t="s">
        <v>3250</v>
      </c>
      <c r="F743" s="863" t="s">
        <v>3251</v>
      </c>
      <c r="G743" s="835" t="s">
        <v>3400</v>
      </c>
      <c r="H743" s="835" t="s">
        <v>3401</v>
      </c>
      <c r="I743" s="849">
        <v>586.8499755859375</v>
      </c>
      <c r="J743" s="849">
        <v>2</v>
      </c>
      <c r="K743" s="850">
        <v>1173.699951171875</v>
      </c>
    </row>
    <row r="744" spans="1:11" ht="14.45" customHeight="1" x14ac:dyDescent="0.2">
      <c r="A744" s="831" t="s">
        <v>578</v>
      </c>
      <c r="B744" s="832" t="s">
        <v>579</v>
      </c>
      <c r="C744" s="835" t="s">
        <v>606</v>
      </c>
      <c r="D744" s="863" t="s">
        <v>607</v>
      </c>
      <c r="E744" s="835" t="s">
        <v>3250</v>
      </c>
      <c r="F744" s="863" t="s">
        <v>3251</v>
      </c>
      <c r="G744" s="835" t="s">
        <v>3402</v>
      </c>
      <c r="H744" s="835" t="s">
        <v>3403</v>
      </c>
      <c r="I744" s="849">
        <v>586.8499755859375</v>
      </c>
      <c r="J744" s="849">
        <v>3</v>
      </c>
      <c r="K744" s="850">
        <v>1760.5399169921875</v>
      </c>
    </row>
    <row r="745" spans="1:11" ht="14.45" customHeight="1" x14ac:dyDescent="0.2">
      <c r="A745" s="831" t="s">
        <v>578</v>
      </c>
      <c r="B745" s="832" t="s">
        <v>579</v>
      </c>
      <c r="C745" s="835" t="s">
        <v>606</v>
      </c>
      <c r="D745" s="863" t="s">
        <v>607</v>
      </c>
      <c r="E745" s="835" t="s">
        <v>3250</v>
      </c>
      <c r="F745" s="863" t="s">
        <v>3251</v>
      </c>
      <c r="G745" s="835" t="s">
        <v>3404</v>
      </c>
      <c r="H745" s="835" t="s">
        <v>3405</v>
      </c>
      <c r="I745" s="849">
        <v>586.8499755859375</v>
      </c>
      <c r="J745" s="849">
        <v>12</v>
      </c>
      <c r="K745" s="850">
        <v>7042.14990234375</v>
      </c>
    </row>
    <row r="746" spans="1:11" ht="14.45" customHeight="1" x14ac:dyDescent="0.2">
      <c r="A746" s="831" t="s">
        <v>578</v>
      </c>
      <c r="B746" s="832" t="s">
        <v>579</v>
      </c>
      <c r="C746" s="835" t="s">
        <v>606</v>
      </c>
      <c r="D746" s="863" t="s">
        <v>607</v>
      </c>
      <c r="E746" s="835" t="s">
        <v>3250</v>
      </c>
      <c r="F746" s="863" t="s">
        <v>3251</v>
      </c>
      <c r="G746" s="835" t="s">
        <v>3406</v>
      </c>
      <c r="H746" s="835" t="s">
        <v>3407</v>
      </c>
      <c r="I746" s="849">
        <v>586.8499755859375</v>
      </c>
      <c r="J746" s="849">
        <v>1</v>
      </c>
      <c r="K746" s="850">
        <v>586.8499755859375</v>
      </c>
    </row>
    <row r="747" spans="1:11" ht="14.45" customHeight="1" x14ac:dyDescent="0.2">
      <c r="A747" s="831" t="s">
        <v>578</v>
      </c>
      <c r="B747" s="832" t="s">
        <v>579</v>
      </c>
      <c r="C747" s="835" t="s">
        <v>606</v>
      </c>
      <c r="D747" s="863" t="s">
        <v>607</v>
      </c>
      <c r="E747" s="835" t="s">
        <v>3250</v>
      </c>
      <c r="F747" s="863" t="s">
        <v>3251</v>
      </c>
      <c r="G747" s="835" t="s">
        <v>3408</v>
      </c>
      <c r="H747" s="835" t="s">
        <v>3409</v>
      </c>
      <c r="I747" s="849">
        <v>586.8499755859375</v>
      </c>
      <c r="J747" s="849">
        <v>3</v>
      </c>
      <c r="K747" s="850">
        <v>1760.5399169921875</v>
      </c>
    </row>
    <row r="748" spans="1:11" ht="14.45" customHeight="1" x14ac:dyDescent="0.2">
      <c r="A748" s="831" t="s">
        <v>578</v>
      </c>
      <c r="B748" s="832" t="s">
        <v>579</v>
      </c>
      <c r="C748" s="835" t="s">
        <v>606</v>
      </c>
      <c r="D748" s="863" t="s">
        <v>607</v>
      </c>
      <c r="E748" s="835" t="s">
        <v>3250</v>
      </c>
      <c r="F748" s="863" t="s">
        <v>3251</v>
      </c>
      <c r="G748" s="835" t="s">
        <v>3410</v>
      </c>
      <c r="H748" s="835" t="s">
        <v>3411</v>
      </c>
      <c r="I748" s="849">
        <v>586.8499755859375</v>
      </c>
      <c r="J748" s="849">
        <v>2</v>
      </c>
      <c r="K748" s="850">
        <v>1173.699951171875</v>
      </c>
    </row>
    <row r="749" spans="1:11" ht="14.45" customHeight="1" x14ac:dyDescent="0.2">
      <c r="A749" s="831" t="s">
        <v>578</v>
      </c>
      <c r="B749" s="832" t="s">
        <v>579</v>
      </c>
      <c r="C749" s="835" t="s">
        <v>606</v>
      </c>
      <c r="D749" s="863" t="s">
        <v>607</v>
      </c>
      <c r="E749" s="835" t="s">
        <v>3250</v>
      </c>
      <c r="F749" s="863" t="s">
        <v>3251</v>
      </c>
      <c r="G749" s="835" t="s">
        <v>3412</v>
      </c>
      <c r="H749" s="835" t="s">
        <v>3413</v>
      </c>
      <c r="I749" s="849">
        <v>473.45999145507813</v>
      </c>
      <c r="J749" s="849">
        <v>2</v>
      </c>
      <c r="K749" s="850">
        <v>946.90997314453125</v>
      </c>
    </row>
    <row r="750" spans="1:11" ht="14.45" customHeight="1" x14ac:dyDescent="0.2">
      <c r="A750" s="831" t="s">
        <v>578</v>
      </c>
      <c r="B750" s="832" t="s">
        <v>579</v>
      </c>
      <c r="C750" s="835" t="s">
        <v>606</v>
      </c>
      <c r="D750" s="863" t="s">
        <v>607</v>
      </c>
      <c r="E750" s="835" t="s">
        <v>3250</v>
      </c>
      <c r="F750" s="863" t="s">
        <v>3251</v>
      </c>
      <c r="G750" s="835" t="s">
        <v>3414</v>
      </c>
      <c r="H750" s="835" t="s">
        <v>3415</v>
      </c>
      <c r="I750" s="849">
        <v>15697.977272727272</v>
      </c>
      <c r="J750" s="849">
        <v>23</v>
      </c>
      <c r="K750" s="850">
        <v>361053</v>
      </c>
    </row>
    <row r="751" spans="1:11" ht="14.45" customHeight="1" x14ac:dyDescent="0.2">
      <c r="A751" s="831" t="s">
        <v>578</v>
      </c>
      <c r="B751" s="832" t="s">
        <v>579</v>
      </c>
      <c r="C751" s="835" t="s">
        <v>606</v>
      </c>
      <c r="D751" s="863" t="s">
        <v>607</v>
      </c>
      <c r="E751" s="835" t="s">
        <v>3250</v>
      </c>
      <c r="F751" s="863" t="s">
        <v>3251</v>
      </c>
      <c r="G751" s="835" t="s">
        <v>3416</v>
      </c>
      <c r="H751" s="835" t="s">
        <v>3417</v>
      </c>
      <c r="I751" s="849">
        <v>51842</v>
      </c>
      <c r="J751" s="849">
        <v>1</v>
      </c>
      <c r="K751" s="850">
        <v>51842</v>
      </c>
    </row>
    <row r="752" spans="1:11" ht="14.45" customHeight="1" x14ac:dyDescent="0.2">
      <c r="A752" s="831" t="s">
        <v>578</v>
      </c>
      <c r="B752" s="832" t="s">
        <v>579</v>
      </c>
      <c r="C752" s="835" t="s">
        <v>606</v>
      </c>
      <c r="D752" s="863" t="s">
        <v>607</v>
      </c>
      <c r="E752" s="835" t="s">
        <v>3250</v>
      </c>
      <c r="F752" s="863" t="s">
        <v>3251</v>
      </c>
      <c r="G752" s="835" t="s">
        <v>3418</v>
      </c>
      <c r="H752" s="835" t="s">
        <v>3419</v>
      </c>
      <c r="I752" s="849">
        <v>51842</v>
      </c>
      <c r="J752" s="849">
        <v>2</v>
      </c>
      <c r="K752" s="850">
        <v>103684</v>
      </c>
    </row>
    <row r="753" spans="1:11" ht="14.45" customHeight="1" x14ac:dyDescent="0.2">
      <c r="A753" s="831" t="s">
        <v>578</v>
      </c>
      <c r="B753" s="832" t="s">
        <v>579</v>
      </c>
      <c r="C753" s="835" t="s">
        <v>606</v>
      </c>
      <c r="D753" s="863" t="s">
        <v>607</v>
      </c>
      <c r="E753" s="835" t="s">
        <v>3250</v>
      </c>
      <c r="F753" s="863" t="s">
        <v>3251</v>
      </c>
      <c r="G753" s="835" t="s">
        <v>3420</v>
      </c>
      <c r="H753" s="835" t="s">
        <v>3421</v>
      </c>
      <c r="I753" s="849">
        <v>51842</v>
      </c>
      <c r="J753" s="849">
        <v>1</v>
      </c>
      <c r="K753" s="850">
        <v>51842</v>
      </c>
    </row>
    <row r="754" spans="1:11" ht="14.45" customHeight="1" x14ac:dyDescent="0.2">
      <c r="A754" s="831" t="s">
        <v>578</v>
      </c>
      <c r="B754" s="832" t="s">
        <v>579</v>
      </c>
      <c r="C754" s="835" t="s">
        <v>606</v>
      </c>
      <c r="D754" s="863" t="s">
        <v>607</v>
      </c>
      <c r="E754" s="835" t="s">
        <v>3250</v>
      </c>
      <c r="F754" s="863" t="s">
        <v>3251</v>
      </c>
      <c r="G754" s="835" t="s">
        <v>3422</v>
      </c>
      <c r="H754" s="835" t="s">
        <v>3423</v>
      </c>
      <c r="I754" s="849">
        <v>51842</v>
      </c>
      <c r="J754" s="849">
        <v>2</v>
      </c>
      <c r="K754" s="850">
        <v>103684</v>
      </c>
    </row>
    <row r="755" spans="1:11" ht="14.45" customHeight="1" x14ac:dyDescent="0.2">
      <c r="A755" s="831" t="s">
        <v>578</v>
      </c>
      <c r="B755" s="832" t="s">
        <v>579</v>
      </c>
      <c r="C755" s="835" t="s">
        <v>606</v>
      </c>
      <c r="D755" s="863" t="s">
        <v>607</v>
      </c>
      <c r="E755" s="835" t="s">
        <v>3250</v>
      </c>
      <c r="F755" s="863" t="s">
        <v>3251</v>
      </c>
      <c r="G755" s="835" t="s">
        <v>3424</v>
      </c>
      <c r="H755" s="835" t="s">
        <v>3425</v>
      </c>
      <c r="I755" s="849">
        <v>552</v>
      </c>
      <c r="J755" s="849">
        <v>14</v>
      </c>
      <c r="K755" s="850">
        <v>7728</v>
      </c>
    </row>
    <row r="756" spans="1:11" ht="14.45" customHeight="1" x14ac:dyDescent="0.2">
      <c r="A756" s="831" t="s">
        <v>578</v>
      </c>
      <c r="B756" s="832" t="s">
        <v>579</v>
      </c>
      <c r="C756" s="835" t="s">
        <v>606</v>
      </c>
      <c r="D756" s="863" t="s">
        <v>607</v>
      </c>
      <c r="E756" s="835" t="s">
        <v>3250</v>
      </c>
      <c r="F756" s="863" t="s">
        <v>3251</v>
      </c>
      <c r="G756" s="835" t="s">
        <v>3426</v>
      </c>
      <c r="H756" s="835" t="s">
        <v>3427</v>
      </c>
      <c r="I756" s="849">
        <v>45310</v>
      </c>
      <c r="J756" s="849">
        <v>1</v>
      </c>
      <c r="K756" s="850">
        <v>45310</v>
      </c>
    </row>
    <row r="757" spans="1:11" ht="14.45" customHeight="1" x14ac:dyDescent="0.2">
      <c r="A757" s="831" t="s">
        <v>578</v>
      </c>
      <c r="B757" s="832" t="s">
        <v>579</v>
      </c>
      <c r="C757" s="835" t="s">
        <v>606</v>
      </c>
      <c r="D757" s="863" t="s">
        <v>607</v>
      </c>
      <c r="E757" s="835" t="s">
        <v>3250</v>
      </c>
      <c r="F757" s="863" t="s">
        <v>3251</v>
      </c>
      <c r="G757" s="835" t="s">
        <v>3428</v>
      </c>
      <c r="H757" s="835" t="s">
        <v>3429</v>
      </c>
      <c r="I757" s="849">
        <v>2645</v>
      </c>
      <c r="J757" s="849">
        <v>2</v>
      </c>
      <c r="K757" s="850">
        <v>5290</v>
      </c>
    </row>
    <row r="758" spans="1:11" ht="14.45" customHeight="1" x14ac:dyDescent="0.2">
      <c r="A758" s="831" t="s">
        <v>578</v>
      </c>
      <c r="B758" s="832" t="s">
        <v>579</v>
      </c>
      <c r="C758" s="835" t="s">
        <v>606</v>
      </c>
      <c r="D758" s="863" t="s">
        <v>607</v>
      </c>
      <c r="E758" s="835" t="s">
        <v>3250</v>
      </c>
      <c r="F758" s="863" t="s">
        <v>3251</v>
      </c>
      <c r="G758" s="835" t="s">
        <v>3430</v>
      </c>
      <c r="H758" s="835" t="s">
        <v>3431</v>
      </c>
      <c r="I758" s="849">
        <v>50600</v>
      </c>
      <c r="J758" s="849">
        <v>2</v>
      </c>
      <c r="K758" s="850">
        <v>101200</v>
      </c>
    </row>
    <row r="759" spans="1:11" ht="14.45" customHeight="1" x14ac:dyDescent="0.2">
      <c r="A759" s="831" t="s">
        <v>578</v>
      </c>
      <c r="B759" s="832" t="s">
        <v>579</v>
      </c>
      <c r="C759" s="835" t="s">
        <v>606</v>
      </c>
      <c r="D759" s="863" t="s">
        <v>607</v>
      </c>
      <c r="E759" s="835" t="s">
        <v>3250</v>
      </c>
      <c r="F759" s="863" t="s">
        <v>3251</v>
      </c>
      <c r="G759" s="835" t="s">
        <v>3432</v>
      </c>
      <c r="H759" s="835" t="s">
        <v>3433</v>
      </c>
      <c r="I759" s="849">
        <v>50600</v>
      </c>
      <c r="J759" s="849">
        <v>3</v>
      </c>
      <c r="K759" s="850">
        <v>151800</v>
      </c>
    </row>
    <row r="760" spans="1:11" ht="14.45" customHeight="1" x14ac:dyDescent="0.2">
      <c r="A760" s="831" t="s">
        <v>578</v>
      </c>
      <c r="B760" s="832" t="s">
        <v>579</v>
      </c>
      <c r="C760" s="835" t="s">
        <v>606</v>
      </c>
      <c r="D760" s="863" t="s">
        <v>607</v>
      </c>
      <c r="E760" s="835" t="s">
        <v>3250</v>
      </c>
      <c r="F760" s="863" t="s">
        <v>3251</v>
      </c>
      <c r="G760" s="835" t="s">
        <v>3434</v>
      </c>
      <c r="H760" s="835" t="s">
        <v>3435</v>
      </c>
      <c r="I760" s="849">
        <v>50600</v>
      </c>
      <c r="J760" s="849">
        <v>1</v>
      </c>
      <c r="K760" s="850">
        <v>50600</v>
      </c>
    </row>
    <row r="761" spans="1:11" ht="14.45" customHeight="1" x14ac:dyDescent="0.2">
      <c r="A761" s="831" t="s">
        <v>578</v>
      </c>
      <c r="B761" s="832" t="s">
        <v>579</v>
      </c>
      <c r="C761" s="835" t="s">
        <v>606</v>
      </c>
      <c r="D761" s="863" t="s">
        <v>607</v>
      </c>
      <c r="E761" s="835" t="s">
        <v>3250</v>
      </c>
      <c r="F761" s="863" t="s">
        <v>3251</v>
      </c>
      <c r="G761" s="835" t="s">
        <v>3436</v>
      </c>
      <c r="H761" s="835" t="s">
        <v>3437</v>
      </c>
      <c r="I761" s="849">
        <v>19837.5</v>
      </c>
      <c r="J761" s="849">
        <v>1</v>
      </c>
      <c r="K761" s="850">
        <v>35707.320068359375</v>
      </c>
    </row>
    <row r="762" spans="1:11" ht="14.45" customHeight="1" x14ac:dyDescent="0.2">
      <c r="A762" s="831" t="s">
        <v>578</v>
      </c>
      <c r="B762" s="832" t="s">
        <v>579</v>
      </c>
      <c r="C762" s="835" t="s">
        <v>606</v>
      </c>
      <c r="D762" s="863" t="s">
        <v>607</v>
      </c>
      <c r="E762" s="835" t="s">
        <v>3250</v>
      </c>
      <c r="F762" s="863" t="s">
        <v>3251</v>
      </c>
      <c r="G762" s="835" t="s">
        <v>3438</v>
      </c>
      <c r="H762" s="835" t="s">
        <v>3439</v>
      </c>
      <c r="I762" s="849">
        <v>19837.5</v>
      </c>
      <c r="J762" s="849">
        <v>2</v>
      </c>
      <c r="K762" s="850">
        <v>71414.66015625</v>
      </c>
    </row>
    <row r="763" spans="1:11" ht="14.45" customHeight="1" x14ac:dyDescent="0.2">
      <c r="A763" s="831" t="s">
        <v>578</v>
      </c>
      <c r="B763" s="832" t="s">
        <v>579</v>
      </c>
      <c r="C763" s="835" t="s">
        <v>606</v>
      </c>
      <c r="D763" s="863" t="s">
        <v>607</v>
      </c>
      <c r="E763" s="835" t="s">
        <v>3250</v>
      </c>
      <c r="F763" s="863" t="s">
        <v>3251</v>
      </c>
      <c r="G763" s="835" t="s">
        <v>3440</v>
      </c>
      <c r="H763" s="835" t="s">
        <v>3441</v>
      </c>
      <c r="I763" s="849">
        <v>19837.5</v>
      </c>
      <c r="J763" s="849">
        <v>1</v>
      </c>
      <c r="K763" s="850">
        <v>35707.340087890625</v>
      </c>
    </row>
    <row r="764" spans="1:11" ht="14.45" customHeight="1" x14ac:dyDescent="0.2">
      <c r="A764" s="831" t="s">
        <v>578</v>
      </c>
      <c r="B764" s="832" t="s">
        <v>579</v>
      </c>
      <c r="C764" s="835" t="s">
        <v>606</v>
      </c>
      <c r="D764" s="863" t="s">
        <v>607</v>
      </c>
      <c r="E764" s="835" t="s">
        <v>3250</v>
      </c>
      <c r="F764" s="863" t="s">
        <v>3251</v>
      </c>
      <c r="G764" s="835" t="s">
        <v>3442</v>
      </c>
      <c r="H764" s="835" t="s">
        <v>3443</v>
      </c>
      <c r="I764" s="849">
        <v>13225</v>
      </c>
      <c r="J764" s="849">
        <v>1</v>
      </c>
      <c r="K764" s="850">
        <v>31739.68017578125</v>
      </c>
    </row>
    <row r="765" spans="1:11" ht="14.45" customHeight="1" x14ac:dyDescent="0.2">
      <c r="A765" s="831" t="s">
        <v>578</v>
      </c>
      <c r="B765" s="832" t="s">
        <v>579</v>
      </c>
      <c r="C765" s="835" t="s">
        <v>606</v>
      </c>
      <c r="D765" s="863" t="s">
        <v>607</v>
      </c>
      <c r="E765" s="835" t="s">
        <v>3250</v>
      </c>
      <c r="F765" s="863" t="s">
        <v>3251</v>
      </c>
      <c r="G765" s="835" t="s">
        <v>3444</v>
      </c>
      <c r="H765" s="835" t="s">
        <v>3445</v>
      </c>
      <c r="I765" s="849">
        <v>39675</v>
      </c>
      <c r="J765" s="849">
        <v>2</v>
      </c>
      <c r="K765" s="850">
        <v>79350</v>
      </c>
    </row>
    <row r="766" spans="1:11" ht="14.45" customHeight="1" x14ac:dyDescent="0.2">
      <c r="A766" s="831" t="s">
        <v>578</v>
      </c>
      <c r="B766" s="832" t="s">
        <v>579</v>
      </c>
      <c r="C766" s="835" t="s">
        <v>606</v>
      </c>
      <c r="D766" s="863" t="s">
        <v>607</v>
      </c>
      <c r="E766" s="835" t="s">
        <v>3250</v>
      </c>
      <c r="F766" s="863" t="s">
        <v>3251</v>
      </c>
      <c r="G766" s="835" t="s">
        <v>3446</v>
      </c>
      <c r="H766" s="835" t="s">
        <v>3447</v>
      </c>
      <c r="I766" s="849">
        <v>39675</v>
      </c>
      <c r="J766" s="849">
        <v>5</v>
      </c>
      <c r="K766" s="850">
        <v>198375</v>
      </c>
    </row>
    <row r="767" spans="1:11" ht="14.45" customHeight="1" x14ac:dyDescent="0.2">
      <c r="A767" s="831" t="s">
        <v>578</v>
      </c>
      <c r="B767" s="832" t="s">
        <v>579</v>
      </c>
      <c r="C767" s="835" t="s">
        <v>606</v>
      </c>
      <c r="D767" s="863" t="s">
        <v>607</v>
      </c>
      <c r="E767" s="835" t="s">
        <v>3250</v>
      </c>
      <c r="F767" s="863" t="s">
        <v>3251</v>
      </c>
      <c r="G767" s="835" t="s">
        <v>3448</v>
      </c>
      <c r="H767" s="835" t="s">
        <v>3449</v>
      </c>
      <c r="I767" s="849">
        <v>929.95998534560204</v>
      </c>
      <c r="J767" s="849">
        <v>7</v>
      </c>
      <c r="K767" s="850">
        <v>13015.409619092941</v>
      </c>
    </row>
    <row r="768" spans="1:11" ht="14.45" customHeight="1" x14ac:dyDescent="0.2">
      <c r="A768" s="831" t="s">
        <v>578</v>
      </c>
      <c r="B768" s="832" t="s">
        <v>579</v>
      </c>
      <c r="C768" s="835" t="s">
        <v>606</v>
      </c>
      <c r="D768" s="863" t="s">
        <v>607</v>
      </c>
      <c r="E768" s="835" t="s">
        <v>3250</v>
      </c>
      <c r="F768" s="863" t="s">
        <v>3251</v>
      </c>
      <c r="G768" s="835" t="s">
        <v>3450</v>
      </c>
      <c r="H768" s="835" t="s">
        <v>3451</v>
      </c>
      <c r="I768" s="849">
        <v>3999.090087890625</v>
      </c>
      <c r="J768" s="849">
        <v>1</v>
      </c>
      <c r="K768" s="850">
        <v>3999.090087890625</v>
      </c>
    </row>
    <row r="769" spans="1:11" ht="14.45" customHeight="1" x14ac:dyDescent="0.2">
      <c r="A769" s="831" t="s">
        <v>578</v>
      </c>
      <c r="B769" s="832" t="s">
        <v>579</v>
      </c>
      <c r="C769" s="835" t="s">
        <v>606</v>
      </c>
      <c r="D769" s="863" t="s">
        <v>607</v>
      </c>
      <c r="E769" s="835" t="s">
        <v>3250</v>
      </c>
      <c r="F769" s="863" t="s">
        <v>3251</v>
      </c>
      <c r="G769" s="835" t="s">
        <v>3452</v>
      </c>
      <c r="H769" s="835" t="s">
        <v>3453</v>
      </c>
      <c r="I769" s="849">
        <v>3999.090087890625</v>
      </c>
      <c r="J769" s="849">
        <v>2</v>
      </c>
      <c r="K769" s="850">
        <v>7998.18017578125</v>
      </c>
    </row>
    <row r="770" spans="1:11" ht="14.45" customHeight="1" x14ac:dyDescent="0.2">
      <c r="A770" s="831" t="s">
        <v>578</v>
      </c>
      <c r="B770" s="832" t="s">
        <v>579</v>
      </c>
      <c r="C770" s="835" t="s">
        <v>606</v>
      </c>
      <c r="D770" s="863" t="s">
        <v>607</v>
      </c>
      <c r="E770" s="835" t="s">
        <v>3250</v>
      </c>
      <c r="F770" s="863" t="s">
        <v>3251</v>
      </c>
      <c r="G770" s="835" t="s">
        <v>3454</v>
      </c>
      <c r="H770" s="835" t="s">
        <v>3455</v>
      </c>
      <c r="I770" s="849">
        <v>3999.090087890625</v>
      </c>
      <c r="J770" s="849">
        <v>2</v>
      </c>
      <c r="K770" s="850">
        <v>7998.18017578125</v>
      </c>
    </row>
    <row r="771" spans="1:11" ht="14.45" customHeight="1" x14ac:dyDescent="0.2">
      <c r="A771" s="831" t="s">
        <v>578</v>
      </c>
      <c r="B771" s="832" t="s">
        <v>579</v>
      </c>
      <c r="C771" s="835" t="s">
        <v>606</v>
      </c>
      <c r="D771" s="863" t="s">
        <v>607</v>
      </c>
      <c r="E771" s="835" t="s">
        <v>3250</v>
      </c>
      <c r="F771" s="863" t="s">
        <v>3251</v>
      </c>
      <c r="G771" s="835" t="s">
        <v>3456</v>
      </c>
      <c r="H771" s="835" t="s">
        <v>3457</v>
      </c>
      <c r="I771" s="849">
        <v>3999.090087890625</v>
      </c>
      <c r="J771" s="849">
        <v>4</v>
      </c>
      <c r="K771" s="850">
        <v>15996.3603515625</v>
      </c>
    </row>
    <row r="772" spans="1:11" ht="14.45" customHeight="1" x14ac:dyDescent="0.2">
      <c r="A772" s="831" t="s">
        <v>578</v>
      </c>
      <c r="B772" s="832" t="s">
        <v>579</v>
      </c>
      <c r="C772" s="835" t="s">
        <v>606</v>
      </c>
      <c r="D772" s="863" t="s">
        <v>607</v>
      </c>
      <c r="E772" s="835" t="s">
        <v>3250</v>
      </c>
      <c r="F772" s="863" t="s">
        <v>3251</v>
      </c>
      <c r="G772" s="835" t="s">
        <v>3458</v>
      </c>
      <c r="H772" s="835" t="s">
        <v>3459</v>
      </c>
      <c r="I772" s="849">
        <v>3999.090087890625</v>
      </c>
      <c r="J772" s="849">
        <v>2</v>
      </c>
      <c r="K772" s="850">
        <v>7998.18017578125</v>
      </c>
    </row>
    <row r="773" spans="1:11" ht="14.45" customHeight="1" x14ac:dyDescent="0.2">
      <c r="A773" s="831" t="s">
        <v>578</v>
      </c>
      <c r="B773" s="832" t="s">
        <v>579</v>
      </c>
      <c r="C773" s="835" t="s">
        <v>606</v>
      </c>
      <c r="D773" s="863" t="s">
        <v>607</v>
      </c>
      <c r="E773" s="835" t="s">
        <v>3250</v>
      </c>
      <c r="F773" s="863" t="s">
        <v>3251</v>
      </c>
      <c r="G773" s="835" t="s">
        <v>3460</v>
      </c>
      <c r="H773" s="835" t="s">
        <v>3461</v>
      </c>
      <c r="I773" s="849">
        <v>3999.090087890625</v>
      </c>
      <c r="J773" s="849">
        <v>1</v>
      </c>
      <c r="K773" s="850">
        <v>3999.090087890625</v>
      </c>
    </row>
    <row r="774" spans="1:11" ht="14.45" customHeight="1" x14ac:dyDescent="0.2">
      <c r="A774" s="831" t="s">
        <v>578</v>
      </c>
      <c r="B774" s="832" t="s">
        <v>579</v>
      </c>
      <c r="C774" s="835" t="s">
        <v>606</v>
      </c>
      <c r="D774" s="863" t="s">
        <v>607</v>
      </c>
      <c r="E774" s="835" t="s">
        <v>3250</v>
      </c>
      <c r="F774" s="863" t="s">
        <v>3251</v>
      </c>
      <c r="G774" s="835" t="s">
        <v>3462</v>
      </c>
      <c r="H774" s="835" t="s">
        <v>3463</v>
      </c>
      <c r="I774" s="849">
        <v>520.56752014160156</v>
      </c>
      <c r="J774" s="849">
        <v>26</v>
      </c>
      <c r="K774" s="850">
        <v>18046.440156249329</v>
      </c>
    </row>
    <row r="775" spans="1:11" ht="14.45" customHeight="1" x14ac:dyDescent="0.2">
      <c r="A775" s="831" t="s">
        <v>578</v>
      </c>
      <c r="B775" s="832" t="s">
        <v>579</v>
      </c>
      <c r="C775" s="835" t="s">
        <v>606</v>
      </c>
      <c r="D775" s="863" t="s">
        <v>607</v>
      </c>
      <c r="E775" s="835" t="s">
        <v>3250</v>
      </c>
      <c r="F775" s="863" t="s">
        <v>3251</v>
      </c>
      <c r="G775" s="835" t="s">
        <v>3464</v>
      </c>
      <c r="H775" s="835" t="s">
        <v>3465</v>
      </c>
      <c r="I775" s="849">
        <v>5520</v>
      </c>
      <c r="J775" s="849">
        <v>2</v>
      </c>
      <c r="K775" s="850">
        <v>11040</v>
      </c>
    </row>
    <row r="776" spans="1:11" ht="14.45" customHeight="1" x14ac:dyDescent="0.2">
      <c r="A776" s="831" t="s">
        <v>578</v>
      </c>
      <c r="B776" s="832" t="s">
        <v>579</v>
      </c>
      <c r="C776" s="835" t="s">
        <v>606</v>
      </c>
      <c r="D776" s="863" t="s">
        <v>607</v>
      </c>
      <c r="E776" s="835" t="s">
        <v>3250</v>
      </c>
      <c r="F776" s="863" t="s">
        <v>3251</v>
      </c>
      <c r="G776" s="835" t="s">
        <v>3466</v>
      </c>
      <c r="H776" s="835" t="s">
        <v>3467</v>
      </c>
      <c r="I776" s="849">
        <v>4715.045454545455</v>
      </c>
      <c r="J776" s="849">
        <v>18</v>
      </c>
      <c r="K776" s="850">
        <v>93357</v>
      </c>
    </row>
    <row r="777" spans="1:11" ht="14.45" customHeight="1" x14ac:dyDescent="0.2">
      <c r="A777" s="831" t="s">
        <v>578</v>
      </c>
      <c r="B777" s="832" t="s">
        <v>579</v>
      </c>
      <c r="C777" s="835" t="s">
        <v>606</v>
      </c>
      <c r="D777" s="863" t="s">
        <v>607</v>
      </c>
      <c r="E777" s="835" t="s">
        <v>3250</v>
      </c>
      <c r="F777" s="863" t="s">
        <v>3251</v>
      </c>
      <c r="G777" s="835" t="s">
        <v>3468</v>
      </c>
      <c r="H777" s="835" t="s">
        <v>3469</v>
      </c>
      <c r="I777" s="849">
        <v>5186.5</v>
      </c>
      <c r="J777" s="849">
        <v>1</v>
      </c>
      <c r="K777" s="850">
        <v>5186.5</v>
      </c>
    </row>
    <row r="778" spans="1:11" ht="14.45" customHeight="1" x14ac:dyDescent="0.2">
      <c r="A778" s="831" t="s">
        <v>578</v>
      </c>
      <c r="B778" s="832" t="s">
        <v>579</v>
      </c>
      <c r="C778" s="835" t="s">
        <v>606</v>
      </c>
      <c r="D778" s="863" t="s">
        <v>607</v>
      </c>
      <c r="E778" s="835" t="s">
        <v>3250</v>
      </c>
      <c r="F778" s="863" t="s">
        <v>3251</v>
      </c>
      <c r="G778" s="835" t="s">
        <v>3470</v>
      </c>
      <c r="H778" s="835" t="s">
        <v>3471</v>
      </c>
      <c r="I778" s="849">
        <v>5186.5</v>
      </c>
      <c r="J778" s="849">
        <v>1</v>
      </c>
      <c r="K778" s="850">
        <v>5186.5</v>
      </c>
    </row>
    <row r="779" spans="1:11" ht="14.45" customHeight="1" x14ac:dyDescent="0.2">
      <c r="A779" s="831" t="s">
        <v>578</v>
      </c>
      <c r="B779" s="832" t="s">
        <v>579</v>
      </c>
      <c r="C779" s="835" t="s">
        <v>606</v>
      </c>
      <c r="D779" s="863" t="s">
        <v>607</v>
      </c>
      <c r="E779" s="835" t="s">
        <v>3250</v>
      </c>
      <c r="F779" s="863" t="s">
        <v>3251</v>
      </c>
      <c r="G779" s="835" t="s">
        <v>3472</v>
      </c>
      <c r="H779" s="835" t="s">
        <v>3473</v>
      </c>
      <c r="I779" s="849">
        <v>5186.625</v>
      </c>
      <c r="J779" s="849">
        <v>11</v>
      </c>
      <c r="K779" s="850">
        <v>57052</v>
      </c>
    </row>
    <row r="780" spans="1:11" ht="14.45" customHeight="1" x14ac:dyDescent="0.2">
      <c r="A780" s="831" t="s">
        <v>578</v>
      </c>
      <c r="B780" s="832" t="s">
        <v>579</v>
      </c>
      <c r="C780" s="835" t="s">
        <v>606</v>
      </c>
      <c r="D780" s="863" t="s">
        <v>607</v>
      </c>
      <c r="E780" s="835" t="s">
        <v>3250</v>
      </c>
      <c r="F780" s="863" t="s">
        <v>3251</v>
      </c>
      <c r="G780" s="835" t="s">
        <v>3474</v>
      </c>
      <c r="H780" s="835" t="s">
        <v>3475</v>
      </c>
      <c r="I780" s="849">
        <v>5186.51611328125</v>
      </c>
      <c r="J780" s="849">
        <v>42</v>
      </c>
      <c r="K780" s="850">
        <v>217834.0107421875</v>
      </c>
    </row>
    <row r="781" spans="1:11" ht="14.45" customHeight="1" x14ac:dyDescent="0.2">
      <c r="A781" s="831" t="s">
        <v>578</v>
      </c>
      <c r="B781" s="832" t="s">
        <v>579</v>
      </c>
      <c r="C781" s="835" t="s">
        <v>606</v>
      </c>
      <c r="D781" s="863" t="s">
        <v>607</v>
      </c>
      <c r="E781" s="835" t="s">
        <v>3250</v>
      </c>
      <c r="F781" s="863" t="s">
        <v>3251</v>
      </c>
      <c r="G781" s="835" t="s">
        <v>3476</v>
      </c>
      <c r="H781" s="835" t="s">
        <v>3477</v>
      </c>
      <c r="I781" s="849">
        <v>4862.4375</v>
      </c>
      <c r="J781" s="849">
        <v>30</v>
      </c>
      <c r="K781" s="850">
        <v>155597</v>
      </c>
    </row>
    <row r="782" spans="1:11" ht="14.45" customHeight="1" x14ac:dyDescent="0.2">
      <c r="A782" s="831" t="s">
        <v>578</v>
      </c>
      <c r="B782" s="832" t="s">
        <v>579</v>
      </c>
      <c r="C782" s="835" t="s">
        <v>606</v>
      </c>
      <c r="D782" s="863" t="s">
        <v>607</v>
      </c>
      <c r="E782" s="835" t="s">
        <v>3250</v>
      </c>
      <c r="F782" s="863" t="s">
        <v>3251</v>
      </c>
      <c r="G782" s="835" t="s">
        <v>3478</v>
      </c>
      <c r="H782" s="835" t="s">
        <v>3479</v>
      </c>
      <c r="I782" s="849">
        <v>5186.5</v>
      </c>
      <c r="J782" s="849">
        <v>13</v>
      </c>
      <c r="K782" s="850">
        <v>67424.5</v>
      </c>
    </row>
    <row r="783" spans="1:11" ht="14.45" customHeight="1" x14ac:dyDescent="0.2">
      <c r="A783" s="831" t="s">
        <v>578</v>
      </c>
      <c r="B783" s="832" t="s">
        <v>579</v>
      </c>
      <c r="C783" s="835" t="s">
        <v>606</v>
      </c>
      <c r="D783" s="863" t="s">
        <v>607</v>
      </c>
      <c r="E783" s="835" t="s">
        <v>3250</v>
      </c>
      <c r="F783" s="863" t="s">
        <v>3251</v>
      </c>
      <c r="G783" s="835" t="s">
        <v>3480</v>
      </c>
      <c r="H783" s="835" t="s">
        <v>3481</v>
      </c>
      <c r="I783" s="849">
        <v>3889.9375</v>
      </c>
      <c r="J783" s="849">
        <v>5</v>
      </c>
      <c r="K783" s="850">
        <v>25932.5</v>
      </c>
    </row>
    <row r="784" spans="1:11" ht="14.45" customHeight="1" x14ac:dyDescent="0.2">
      <c r="A784" s="831" t="s">
        <v>578</v>
      </c>
      <c r="B784" s="832" t="s">
        <v>579</v>
      </c>
      <c r="C784" s="835" t="s">
        <v>606</v>
      </c>
      <c r="D784" s="863" t="s">
        <v>607</v>
      </c>
      <c r="E784" s="835" t="s">
        <v>3250</v>
      </c>
      <c r="F784" s="863" t="s">
        <v>3251</v>
      </c>
      <c r="G784" s="835" t="s">
        <v>3482</v>
      </c>
      <c r="H784" s="835" t="s">
        <v>3483</v>
      </c>
      <c r="I784" s="849">
        <v>5186.5</v>
      </c>
      <c r="J784" s="849">
        <v>7</v>
      </c>
      <c r="K784" s="850">
        <v>36305.5</v>
      </c>
    </row>
    <row r="785" spans="1:11" ht="14.45" customHeight="1" x14ac:dyDescent="0.2">
      <c r="A785" s="831" t="s">
        <v>578</v>
      </c>
      <c r="B785" s="832" t="s">
        <v>579</v>
      </c>
      <c r="C785" s="835" t="s">
        <v>606</v>
      </c>
      <c r="D785" s="863" t="s">
        <v>607</v>
      </c>
      <c r="E785" s="835" t="s">
        <v>3250</v>
      </c>
      <c r="F785" s="863" t="s">
        <v>3251</v>
      </c>
      <c r="G785" s="835" t="s">
        <v>3484</v>
      </c>
      <c r="H785" s="835" t="s">
        <v>3485</v>
      </c>
      <c r="I785" s="849">
        <v>5186.5</v>
      </c>
      <c r="J785" s="849">
        <v>3</v>
      </c>
      <c r="K785" s="850">
        <v>15559.5</v>
      </c>
    </row>
    <row r="786" spans="1:11" ht="14.45" customHeight="1" x14ac:dyDescent="0.2">
      <c r="A786" s="831" t="s">
        <v>578</v>
      </c>
      <c r="B786" s="832" t="s">
        <v>579</v>
      </c>
      <c r="C786" s="835" t="s">
        <v>606</v>
      </c>
      <c r="D786" s="863" t="s">
        <v>607</v>
      </c>
      <c r="E786" s="835" t="s">
        <v>3250</v>
      </c>
      <c r="F786" s="863" t="s">
        <v>3251</v>
      </c>
      <c r="G786" s="835" t="s">
        <v>3486</v>
      </c>
      <c r="H786" s="835" t="s">
        <v>3487</v>
      </c>
      <c r="I786" s="849">
        <v>5186.5</v>
      </c>
      <c r="J786" s="849">
        <v>12</v>
      </c>
      <c r="K786" s="850">
        <v>62238</v>
      </c>
    </row>
    <row r="787" spans="1:11" ht="14.45" customHeight="1" x14ac:dyDescent="0.2">
      <c r="A787" s="831" t="s">
        <v>578</v>
      </c>
      <c r="B787" s="832" t="s">
        <v>579</v>
      </c>
      <c r="C787" s="835" t="s">
        <v>606</v>
      </c>
      <c r="D787" s="863" t="s">
        <v>607</v>
      </c>
      <c r="E787" s="835" t="s">
        <v>3250</v>
      </c>
      <c r="F787" s="863" t="s">
        <v>3251</v>
      </c>
      <c r="G787" s="835" t="s">
        <v>3488</v>
      </c>
      <c r="H787" s="835" t="s">
        <v>3489</v>
      </c>
      <c r="I787" s="849">
        <v>5186.5</v>
      </c>
      <c r="J787" s="849">
        <v>22</v>
      </c>
      <c r="K787" s="850">
        <v>114103</v>
      </c>
    </row>
    <row r="788" spans="1:11" ht="14.45" customHeight="1" x14ac:dyDescent="0.2">
      <c r="A788" s="831" t="s">
        <v>578</v>
      </c>
      <c r="B788" s="832" t="s">
        <v>579</v>
      </c>
      <c r="C788" s="835" t="s">
        <v>606</v>
      </c>
      <c r="D788" s="863" t="s">
        <v>607</v>
      </c>
      <c r="E788" s="835" t="s">
        <v>3250</v>
      </c>
      <c r="F788" s="863" t="s">
        <v>3251</v>
      </c>
      <c r="G788" s="835" t="s">
        <v>3490</v>
      </c>
      <c r="H788" s="835" t="s">
        <v>3491</v>
      </c>
      <c r="I788" s="849">
        <v>4471.1810344827591</v>
      </c>
      <c r="J788" s="849">
        <v>45</v>
      </c>
      <c r="K788" s="850">
        <v>233392.5</v>
      </c>
    </row>
    <row r="789" spans="1:11" ht="14.45" customHeight="1" x14ac:dyDescent="0.2">
      <c r="A789" s="831" t="s">
        <v>578</v>
      </c>
      <c r="B789" s="832" t="s">
        <v>579</v>
      </c>
      <c r="C789" s="835" t="s">
        <v>606</v>
      </c>
      <c r="D789" s="863" t="s">
        <v>607</v>
      </c>
      <c r="E789" s="835" t="s">
        <v>3250</v>
      </c>
      <c r="F789" s="863" t="s">
        <v>3251</v>
      </c>
      <c r="G789" s="835" t="s">
        <v>3492</v>
      </c>
      <c r="H789" s="835" t="s">
        <v>3493</v>
      </c>
      <c r="I789" s="849">
        <v>5186.5</v>
      </c>
      <c r="J789" s="849">
        <v>83</v>
      </c>
      <c r="K789" s="850">
        <v>430479.5</v>
      </c>
    </row>
    <row r="790" spans="1:11" ht="14.45" customHeight="1" x14ac:dyDescent="0.2">
      <c r="A790" s="831" t="s">
        <v>578</v>
      </c>
      <c r="B790" s="832" t="s">
        <v>579</v>
      </c>
      <c r="C790" s="835" t="s">
        <v>606</v>
      </c>
      <c r="D790" s="863" t="s">
        <v>607</v>
      </c>
      <c r="E790" s="835" t="s">
        <v>3250</v>
      </c>
      <c r="F790" s="863" t="s">
        <v>3251</v>
      </c>
      <c r="G790" s="835" t="s">
        <v>3494</v>
      </c>
      <c r="H790" s="835" t="s">
        <v>3495</v>
      </c>
      <c r="I790" s="849">
        <v>5186.4944747121708</v>
      </c>
      <c r="J790" s="849">
        <v>109</v>
      </c>
      <c r="K790" s="850">
        <v>565328.0703125</v>
      </c>
    </row>
    <row r="791" spans="1:11" ht="14.45" customHeight="1" x14ac:dyDescent="0.2">
      <c r="A791" s="831" t="s">
        <v>578</v>
      </c>
      <c r="B791" s="832" t="s">
        <v>579</v>
      </c>
      <c r="C791" s="835" t="s">
        <v>606</v>
      </c>
      <c r="D791" s="863" t="s">
        <v>607</v>
      </c>
      <c r="E791" s="835" t="s">
        <v>3250</v>
      </c>
      <c r="F791" s="863" t="s">
        <v>3251</v>
      </c>
      <c r="G791" s="835" t="s">
        <v>3496</v>
      </c>
      <c r="H791" s="835" t="s">
        <v>3497</v>
      </c>
      <c r="I791" s="849">
        <v>804.99965553722166</v>
      </c>
      <c r="J791" s="849">
        <v>406</v>
      </c>
      <c r="K791" s="850">
        <v>326829.7802734375</v>
      </c>
    </row>
    <row r="792" spans="1:11" ht="14.45" customHeight="1" x14ac:dyDescent="0.2">
      <c r="A792" s="831" t="s">
        <v>578</v>
      </c>
      <c r="B792" s="832" t="s">
        <v>579</v>
      </c>
      <c r="C792" s="835" t="s">
        <v>606</v>
      </c>
      <c r="D792" s="863" t="s">
        <v>607</v>
      </c>
      <c r="E792" s="835" t="s">
        <v>3250</v>
      </c>
      <c r="F792" s="863" t="s">
        <v>3251</v>
      </c>
      <c r="G792" s="835" t="s">
        <v>3498</v>
      </c>
      <c r="H792" s="835" t="s">
        <v>3499</v>
      </c>
      <c r="I792" s="849">
        <v>1645.9285714285713</v>
      </c>
      <c r="J792" s="849">
        <v>6</v>
      </c>
      <c r="K792" s="850">
        <v>11522</v>
      </c>
    </row>
    <row r="793" spans="1:11" ht="14.45" customHeight="1" x14ac:dyDescent="0.2">
      <c r="A793" s="831" t="s">
        <v>578</v>
      </c>
      <c r="B793" s="832" t="s">
        <v>579</v>
      </c>
      <c r="C793" s="835" t="s">
        <v>606</v>
      </c>
      <c r="D793" s="863" t="s">
        <v>607</v>
      </c>
      <c r="E793" s="835" t="s">
        <v>3250</v>
      </c>
      <c r="F793" s="863" t="s">
        <v>3251</v>
      </c>
      <c r="G793" s="835" t="s">
        <v>3500</v>
      </c>
      <c r="H793" s="835" t="s">
        <v>3501</v>
      </c>
      <c r="I793" s="849">
        <v>1783.2164306640625</v>
      </c>
      <c r="J793" s="849">
        <v>13</v>
      </c>
      <c r="K793" s="850">
        <v>24965.530029296875</v>
      </c>
    </row>
    <row r="794" spans="1:11" ht="14.45" customHeight="1" x14ac:dyDescent="0.2">
      <c r="A794" s="831" t="s">
        <v>578</v>
      </c>
      <c r="B794" s="832" t="s">
        <v>579</v>
      </c>
      <c r="C794" s="835" t="s">
        <v>606</v>
      </c>
      <c r="D794" s="863" t="s">
        <v>607</v>
      </c>
      <c r="E794" s="835" t="s">
        <v>3250</v>
      </c>
      <c r="F794" s="863" t="s">
        <v>3251</v>
      </c>
      <c r="G794" s="835" t="s">
        <v>3464</v>
      </c>
      <c r="H794" s="835" t="s">
        <v>3502</v>
      </c>
      <c r="I794" s="849">
        <v>5520</v>
      </c>
      <c r="J794" s="849">
        <v>2</v>
      </c>
      <c r="K794" s="850">
        <v>11040</v>
      </c>
    </row>
    <row r="795" spans="1:11" ht="14.45" customHeight="1" x14ac:dyDescent="0.2">
      <c r="A795" s="831" t="s">
        <v>578</v>
      </c>
      <c r="B795" s="832" t="s">
        <v>579</v>
      </c>
      <c r="C795" s="835" t="s">
        <v>606</v>
      </c>
      <c r="D795" s="863" t="s">
        <v>607</v>
      </c>
      <c r="E795" s="835" t="s">
        <v>3250</v>
      </c>
      <c r="F795" s="863" t="s">
        <v>3251</v>
      </c>
      <c r="G795" s="835" t="s">
        <v>3503</v>
      </c>
      <c r="H795" s="835" t="s">
        <v>3504</v>
      </c>
      <c r="I795" s="849">
        <v>5520.0050048828125</v>
      </c>
      <c r="J795" s="849">
        <v>34</v>
      </c>
      <c r="K795" s="850">
        <v>187680.16015625</v>
      </c>
    </row>
    <row r="796" spans="1:11" ht="14.45" customHeight="1" x14ac:dyDescent="0.2">
      <c r="A796" s="831" t="s">
        <v>578</v>
      </c>
      <c r="B796" s="832" t="s">
        <v>579</v>
      </c>
      <c r="C796" s="835" t="s">
        <v>606</v>
      </c>
      <c r="D796" s="863" t="s">
        <v>607</v>
      </c>
      <c r="E796" s="835" t="s">
        <v>3250</v>
      </c>
      <c r="F796" s="863" t="s">
        <v>3251</v>
      </c>
      <c r="G796" s="835" t="s">
        <v>3505</v>
      </c>
      <c r="H796" s="835" t="s">
        <v>3506</v>
      </c>
      <c r="I796" s="849">
        <v>2070.800048828125</v>
      </c>
      <c r="J796" s="849">
        <v>1</v>
      </c>
      <c r="K796" s="850">
        <v>2070.800048828125</v>
      </c>
    </row>
    <row r="797" spans="1:11" ht="14.45" customHeight="1" x14ac:dyDescent="0.2">
      <c r="A797" s="831" t="s">
        <v>578</v>
      </c>
      <c r="B797" s="832" t="s">
        <v>579</v>
      </c>
      <c r="C797" s="835" t="s">
        <v>606</v>
      </c>
      <c r="D797" s="863" t="s">
        <v>607</v>
      </c>
      <c r="E797" s="835" t="s">
        <v>3250</v>
      </c>
      <c r="F797" s="863" t="s">
        <v>3251</v>
      </c>
      <c r="G797" s="835" t="s">
        <v>3507</v>
      </c>
      <c r="H797" s="835" t="s">
        <v>3508</v>
      </c>
      <c r="I797" s="849">
        <v>2070.81005859375</v>
      </c>
      <c r="J797" s="849">
        <v>3</v>
      </c>
      <c r="K797" s="850">
        <v>6212.43017578125</v>
      </c>
    </row>
    <row r="798" spans="1:11" ht="14.45" customHeight="1" x14ac:dyDescent="0.2">
      <c r="A798" s="831" t="s">
        <v>578</v>
      </c>
      <c r="B798" s="832" t="s">
        <v>579</v>
      </c>
      <c r="C798" s="835" t="s">
        <v>606</v>
      </c>
      <c r="D798" s="863" t="s">
        <v>607</v>
      </c>
      <c r="E798" s="835" t="s">
        <v>3250</v>
      </c>
      <c r="F798" s="863" t="s">
        <v>3251</v>
      </c>
      <c r="G798" s="835" t="s">
        <v>3509</v>
      </c>
      <c r="H798" s="835" t="s">
        <v>3510</v>
      </c>
      <c r="I798" s="849">
        <v>2070.81005859375</v>
      </c>
      <c r="J798" s="849">
        <v>4</v>
      </c>
      <c r="K798" s="850">
        <v>8283.23046875</v>
      </c>
    </row>
    <row r="799" spans="1:11" ht="14.45" customHeight="1" x14ac:dyDescent="0.2">
      <c r="A799" s="831" t="s">
        <v>578</v>
      </c>
      <c r="B799" s="832" t="s">
        <v>579</v>
      </c>
      <c r="C799" s="835" t="s">
        <v>606</v>
      </c>
      <c r="D799" s="863" t="s">
        <v>607</v>
      </c>
      <c r="E799" s="835" t="s">
        <v>3250</v>
      </c>
      <c r="F799" s="863" t="s">
        <v>3251</v>
      </c>
      <c r="G799" s="835" t="s">
        <v>3270</v>
      </c>
      <c r="H799" s="835" t="s">
        <v>3511</v>
      </c>
      <c r="I799" s="849">
        <v>22885</v>
      </c>
      <c r="J799" s="849">
        <v>10</v>
      </c>
      <c r="K799" s="850">
        <v>228850</v>
      </c>
    </row>
    <row r="800" spans="1:11" ht="14.45" customHeight="1" x14ac:dyDescent="0.2">
      <c r="A800" s="831" t="s">
        <v>578</v>
      </c>
      <c r="B800" s="832" t="s">
        <v>579</v>
      </c>
      <c r="C800" s="835" t="s">
        <v>606</v>
      </c>
      <c r="D800" s="863" t="s">
        <v>607</v>
      </c>
      <c r="E800" s="835" t="s">
        <v>3250</v>
      </c>
      <c r="F800" s="863" t="s">
        <v>3251</v>
      </c>
      <c r="G800" s="835" t="s">
        <v>3272</v>
      </c>
      <c r="H800" s="835" t="s">
        <v>3512</v>
      </c>
      <c r="I800" s="849">
        <v>22885</v>
      </c>
      <c r="J800" s="849">
        <v>2</v>
      </c>
      <c r="K800" s="850">
        <v>45770</v>
      </c>
    </row>
    <row r="801" spans="1:11" ht="14.45" customHeight="1" x14ac:dyDescent="0.2">
      <c r="A801" s="831" t="s">
        <v>578</v>
      </c>
      <c r="B801" s="832" t="s">
        <v>579</v>
      </c>
      <c r="C801" s="835" t="s">
        <v>606</v>
      </c>
      <c r="D801" s="863" t="s">
        <v>607</v>
      </c>
      <c r="E801" s="835" t="s">
        <v>3250</v>
      </c>
      <c r="F801" s="863" t="s">
        <v>3251</v>
      </c>
      <c r="G801" s="835" t="s">
        <v>3274</v>
      </c>
      <c r="H801" s="835" t="s">
        <v>3513</v>
      </c>
      <c r="I801" s="849">
        <v>22885</v>
      </c>
      <c r="J801" s="849">
        <v>1</v>
      </c>
      <c r="K801" s="850">
        <v>22885</v>
      </c>
    </row>
    <row r="802" spans="1:11" ht="14.45" customHeight="1" x14ac:dyDescent="0.2">
      <c r="A802" s="831" t="s">
        <v>578</v>
      </c>
      <c r="B802" s="832" t="s">
        <v>579</v>
      </c>
      <c r="C802" s="835" t="s">
        <v>606</v>
      </c>
      <c r="D802" s="863" t="s">
        <v>607</v>
      </c>
      <c r="E802" s="835" t="s">
        <v>3250</v>
      </c>
      <c r="F802" s="863" t="s">
        <v>3251</v>
      </c>
      <c r="G802" s="835" t="s">
        <v>3278</v>
      </c>
      <c r="H802" s="835" t="s">
        <v>3514</v>
      </c>
      <c r="I802" s="849">
        <v>12420</v>
      </c>
      <c r="J802" s="849">
        <v>6</v>
      </c>
      <c r="K802" s="850">
        <v>74520</v>
      </c>
    </row>
    <row r="803" spans="1:11" ht="14.45" customHeight="1" x14ac:dyDescent="0.2">
      <c r="A803" s="831" t="s">
        <v>578</v>
      </c>
      <c r="B803" s="832" t="s">
        <v>579</v>
      </c>
      <c r="C803" s="835" t="s">
        <v>606</v>
      </c>
      <c r="D803" s="863" t="s">
        <v>607</v>
      </c>
      <c r="E803" s="835" t="s">
        <v>3250</v>
      </c>
      <c r="F803" s="863" t="s">
        <v>3251</v>
      </c>
      <c r="G803" s="835" t="s">
        <v>3280</v>
      </c>
      <c r="H803" s="835" t="s">
        <v>3515</v>
      </c>
      <c r="I803" s="849">
        <v>11116.666666666666</v>
      </c>
      <c r="J803" s="849">
        <v>84</v>
      </c>
      <c r="K803" s="850">
        <v>1043280</v>
      </c>
    </row>
    <row r="804" spans="1:11" ht="14.45" customHeight="1" x14ac:dyDescent="0.2">
      <c r="A804" s="831" t="s">
        <v>578</v>
      </c>
      <c r="B804" s="832" t="s">
        <v>579</v>
      </c>
      <c r="C804" s="835" t="s">
        <v>606</v>
      </c>
      <c r="D804" s="863" t="s">
        <v>607</v>
      </c>
      <c r="E804" s="835" t="s">
        <v>3250</v>
      </c>
      <c r="F804" s="863" t="s">
        <v>3251</v>
      </c>
      <c r="G804" s="835" t="s">
        <v>3282</v>
      </c>
      <c r="H804" s="835" t="s">
        <v>3516</v>
      </c>
      <c r="I804" s="849">
        <v>11890</v>
      </c>
      <c r="J804" s="849">
        <v>58</v>
      </c>
      <c r="K804" s="850">
        <v>720360</v>
      </c>
    </row>
    <row r="805" spans="1:11" ht="14.45" customHeight="1" x14ac:dyDescent="0.2">
      <c r="A805" s="831" t="s">
        <v>578</v>
      </c>
      <c r="B805" s="832" t="s">
        <v>579</v>
      </c>
      <c r="C805" s="835" t="s">
        <v>606</v>
      </c>
      <c r="D805" s="863" t="s">
        <v>607</v>
      </c>
      <c r="E805" s="835" t="s">
        <v>3250</v>
      </c>
      <c r="F805" s="863" t="s">
        <v>3251</v>
      </c>
      <c r="G805" s="835" t="s">
        <v>3284</v>
      </c>
      <c r="H805" s="835" t="s">
        <v>3517</v>
      </c>
      <c r="I805" s="849">
        <v>12420</v>
      </c>
      <c r="J805" s="849">
        <v>7</v>
      </c>
      <c r="K805" s="850">
        <v>86940</v>
      </c>
    </row>
    <row r="806" spans="1:11" ht="14.45" customHeight="1" x14ac:dyDescent="0.2">
      <c r="A806" s="831" t="s">
        <v>578</v>
      </c>
      <c r="B806" s="832" t="s">
        <v>579</v>
      </c>
      <c r="C806" s="835" t="s">
        <v>606</v>
      </c>
      <c r="D806" s="863" t="s">
        <v>607</v>
      </c>
      <c r="E806" s="835" t="s">
        <v>3250</v>
      </c>
      <c r="F806" s="863" t="s">
        <v>3251</v>
      </c>
      <c r="G806" s="835" t="s">
        <v>3286</v>
      </c>
      <c r="H806" s="835" t="s">
        <v>3518</v>
      </c>
      <c r="I806" s="849">
        <v>12420</v>
      </c>
      <c r="J806" s="849">
        <v>9</v>
      </c>
      <c r="K806" s="850">
        <v>111780</v>
      </c>
    </row>
    <row r="807" spans="1:11" ht="14.45" customHeight="1" x14ac:dyDescent="0.2">
      <c r="A807" s="831" t="s">
        <v>578</v>
      </c>
      <c r="B807" s="832" t="s">
        <v>579</v>
      </c>
      <c r="C807" s="835" t="s">
        <v>606</v>
      </c>
      <c r="D807" s="863" t="s">
        <v>607</v>
      </c>
      <c r="E807" s="835" t="s">
        <v>3250</v>
      </c>
      <c r="F807" s="863" t="s">
        <v>3251</v>
      </c>
      <c r="G807" s="835" t="s">
        <v>3288</v>
      </c>
      <c r="H807" s="835" t="s">
        <v>3519</v>
      </c>
      <c r="I807" s="849">
        <v>12420</v>
      </c>
      <c r="J807" s="849">
        <v>1</v>
      </c>
      <c r="K807" s="850">
        <v>12420</v>
      </c>
    </row>
    <row r="808" spans="1:11" ht="14.45" customHeight="1" x14ac:dyDescent="0.2">
      <c r="A808" s="831" t="s">
        <v>578</v>
      </c>
      <c r="B808" s="832" t="s">
        <v>579</v>
      </c>
      <c r="C808" s="835" t="s">
        <v>606</v>
      </c>
      <c r="D808" s="863" t="s">
        <v>607</v>
      </c>
      <c r="E808" s="835" t="s">
        <v>3250</v>
      </c>
      <c r="F808" s="863" t="s">
        <v>3251</v>
      </c>
      <c r="G808" s="835" t="s">
        <v>3290</v>
      </c>
      <c r="H808" s="835" t="s">
        <v>3520</v>
      </c>
      <c r="I808" s="849">
        <v>12420</v>
      </c>
      <c r="J808" s="849">
        <v>4</v>
      </c>
      <c r="K808" s="850">
        <v>49680</v>
      </c>
    </row>
    <row r="809" spans="1:11" ht="14.45" customHeight="1" x14ac:dyDescent="0.2">
      <c r="A809" s="831" t="s">
        <v>578</v>
      </c>
      <c r="B809" s="832" t="s">
        <v>579</v>
      </c>
      <c r="C809" s="835" t="s">
        <v>606</v>
      </c>
      <c r="D809" s="863" t="s">
        <v>607</v>
      </c>
      <c r="E809" s="835" t="s">
        <v>3250</v>
      </c>
      <c r="F809" s="863" t="s">
        <v>3251</v>
      </c>
      <c r="G809" s="835" t="s">
        <v>3292</v>
      </c>
      <c r="H809" s="835" t="s">
        <v>3521</v>
      </c>
      <c r="I809" s="849">
        <v>12420</v>
      </c>
      <c r="J809" s="849">
        <v>10</v>
      </c>
      <c r="K809" s="850">
        <v>124200</v>
      </c>
    </row>
    <row r="810" spans="1:11" ht="14.45" customHeight="1" x14ac:dyDescent="0.2">
      <c r="A810" s="831" t="s">
        <v>578</v>
      </c>
      <c r="B810" s="832" t="s">
        <v>579</v>
      </c>
      <c r="C810" s="835" t="s">
        <v>606</v>
      </c>
      <c r="D810" s="863" t="s">
        <v>607</v>
      </c>
      <c r="E810" s="835" t="s">
        <v>3250</v>
      </c>
      <c r="F810" s="863" t="s">
        <v>3251</v>
      </c>
      <c r="G810" s="835" t="s">
        <v>3296</v>
      </c>
      <c r="H810" s="835" t="s">
        <v>3522</v>
      </c>
      <c r="I810" s="849">
        <v>15698</v>
      </c>
      <c r="J810" s="849">
        <v>5</v>
      </c>
      <c r="K810" s="850">
        <v>78490</v>
      </c>
    </row>
    <row r="811" spans="1:11" ht="14.45" customHeight="1" x14ac:dyDescent="0.2">
      <c r="A811" s="831" t="s">
        <v>578</v>
      </c>
      <c r="B811" s="832" t="s">
        <v>579</v>
      </c>
      <c r="C811" s="835" t="s">
        <v>606</v>
      </c>
      <c r="D811" s="863" t="s">
        <v>607</v>
      </c>
      <c r="E811" s="835" t="s">
        <v>3250</v>
      </c>
      <c r="F811" s="863" t="s">
        <v>3251</v>
      </c>
      <c r="G811" s="835" t="s">
        <v>3298</v>
      </c>
      <c r="H811" s="835" t="s">
        <v>3523</v>
      </c>
      <c r="I811" s="849">
        <v>2580</v>
      </c>
      <c r="J811" s="849">
        <v>67</v>
      </c>
      <c r="K811" s="850">
        <v>172860.078125</v>
      </c>
    </row>
    <row r="812" spans="1:11" ht="14.45" customHeight="1" x14ac:dyDescent="0.2">
      <c r="A812" s="831" t="s">
        <v>578</v>
      </c>
      <c r="B812" s="832" t="s">
        <v>579</v>
      </c>
      <c r="C812" s="835" t="s">
        <v>606</v>
      </c>
      <c r="D812" s="863" t="s">
        <v>607</v>
      </c>
      <c r="E812" s="835" t="s">
        <v>3250</v>
      </c>
      <c r="F812" s="863" t="s">
        <v>3251</v>
      </c>
      <c r="G812" s="835" t="s">
        <v>3300</v>
      </c>
      <c r="H812" s="835" t="s">
        <v>3524</v>
      </c>
      <c r="I812" s="849">
        <v>650</v>
      </c>
      <c r="J812" s="849">
        <v>215</v>
      </c>
      <c r="K812" s="850">
        <v>139749.9013671875</v>
      </c>
    </row>
    <row r="813" spans="1:11" ht="14.45" customHeight="1" x14ac:dyDescent="0.2">
      <c r="A813" s="831" t="s">
        <v>578</v>
      </c>
      <c r="B813" s="832" t="s">
        <v>579</v>
      </c>
      <c r="C813" s="835" t="s">
        <v>606</v>
      </c>
      <c r="D813" s="863" t="s">
        <v>607</v>
      </c>
      <c r="E813" s="835" t="s">
        <v>3250</v>
      </c>
      <c r="F813" s="863" t="s">
        <v>3251</v>
      </c>
      <c r="G813" s="835" t="s">
        <v>3525</v>
      </c>
      <c r="H813" s="835" t="s">
        <v>3526</v>
      </c>
      <c r="I813" s="849">
        <v>650</v>
      </c>
      <c r="J813" s="849">
        <v>60</v>
      </c>
      <c r="K813" s="850">
        <v>39000.1796875</v>
      </c>
    </row>
    <row r="814" spans="1:11" ht="14.45" customHeight="1" x14ac:dyDescent="0.2">
      <c r="A814" s="831" t="s">
        <v>578</v>
      </c>
      <c r="B814" s="832" t="s">
        <v>579</v>
      </c>
      <c r="C814" s="835" t="s">
        <v>606</v>
      </c>
      <c r="D814" s="863" t="s">
        <v>607</v>
      </c>
      <c r="E814" s="835" t="s">
        <v>3250</v>
      </c>
      <c r="F814" s="863" t="s">
        <v>3251</v>
      </c>
      <c r="G814" s="835" t="s">
        <v>3314</v>
      </c>
      <c r="H814" s="835" t="s">
        <v>3527</v>
      </c>
      <c r="I814" s="849">
        <v>6213</v>
      </c>
      <c r="J814" s="849">
        <v>1</v>
      </c>
      <c r="K814" s="850">
        <v>6213</v>
      </c>
    </row>
    <row r="815" spans="1:11" ht="14.45" customHeight="1" x14ac:dyDescent="0.2">
      <c r="A815" s="831" t="s">
        <v>578</v>
      </c>
      <c r="B815" s="832" t="s">
        <v>579</v>
      </c>
      <c r="C815" s="835" t="s">
        <v>606</v>
      </c>
      <c r="D815" s="863" t="s">
        <v>607</v>
      </c>
      <c r="E815" s="835" t="s">
        <v>3250</v>
      </c>
      <c r="F815" s="863" t="s">
        <v>3251</v>
      </c>
      <c r="G815" s="835" t="s">
        <v>3318</v>
      </c>
      <c r="H815" s="835" t="s">
        <v>3528</v>
      </c>
      <c r="I815" s="849">
        <v>4125.6298828125</v>
      </c>
      <c r="J815" s="849">
        <v>1</v>
      </c>
      <c r="K815" s="850">
        <v>4125.6298828125</v>
      </c>
    </row>
    <row r="816" spans="1:11" ht="14.45" customHeight="1" x14ac:dyDescent="0.2">
      <c r="A816" s="831" t="s">
        <v>578</v>
      </c>
      <c r="B816" s="832" t="s">
        <v>579</v>
      </c>
      <c r="C816" s="835" t="s">
        <v>606</v>
      </c>
      <c r="D816" s="863" t="s">
        <v>607</v>
      </c>
      <c r="E816" s="835" t="s">
        <v>3250</v>
      </c>
      <c r="F816" s="863" t="s">
        <v>3251</v>
      </c>
      <c r="G816" s="835" t="s">
        <v>3320</v>
      </c>
      <c r="H816" s="835" t="s">
        <v>3529</v>
      </c>
      <c r="I816" s="849">
        <v>4125.6240234375</v>
      </c>
      <c r="J816" s="849">
        <v>5</v>
      </c>
      <c r="K816" s="850">
        <v>20628.1201171875</v>
      </c>
    </row>
    <row r="817" spans="1:11" ht="14.45" customHeight="1" x14ac:dyDescent="0.2">
      <c r="A817" s="831" t="s">
        <v>578</v>
      </c>
      <c r="B817" s="832" t="s">
        <v>579</v>
      </c>
      <c r="C817" s="835" t="s">
        <v>606</v>
      </c>
      <c r="D817" s="863" t="s">
        <v>607</v>
      </c>
      <c r="E817" s="835" t="s">
        <v>3250</v>
      </c>
      <c r="F817" s="863" t="s">
        <v>3251</v>
      </c>
      <c r="G817" s="835" t="s">
        <v>3322</v>
      </c>
      <c r="H817" s="835" t="s">
        <v>3530</v>
      </c>
      <c r="I817" s="849">
        <v>4125.61669921875</v>
      </c>
      <c r="J817" s="849">
        <v>3</v>
      </c>
      <c r="K817" s="850">
        <v>12376.85009765625</v>
      </c>
    </row>
    <row r="818" spans="1:11" ht="14.45" customHeight="1" x14ac:dyDescent="0.2">
      <c r="A818" s="831" t="s">
        <v>578</v>
      </c>
      <c r="B818" s="832" t="s">
        <v>579</v>
      </c>
      <c r="C818" s="835" t="s">
        <v>606</v>
      </c>
      <c r="D818" s="863" t="s">
        <v>607</v>
      </c>
      <c r="E818" s="835" t="s">
        <v>3250</v>
      </c>
      <c r="F818" s="863" t="s">
        <v>3251</v>
      </c>
      <c r="G818" s="835" t="s">
        <v>3326</v>
      </c>
      <c r="H818" s="835" t="s">
        <v>3531</v>
      </c>
      <c r="I818" s="849">
        <v>5238.240234375</v>
      </c>
      <c r="J818" s="849">
        <v>1</v>
      </c>
      <c r="K818" s="850">
        <v>5238.240234375</v>
      </c>
    </row>
    <row r="819" spans="1:11" ht="14.45" customHeight="1" x14ac:dyDescent="0.2">
      <c r="A819" s="831" t="s">
        <v>578</v>
      </c>
      <c r="B819" s="832" t="s">
        <v>579</v>
      </c>
      <c r="C819" s="835" t="s">
        <v>606</v>
      </c>
      <c r="D819" s="863" t="s">
        <v>607</v>
      </c>
      <c r="E819" s="835" t="s">
        <v>3250</v>
      </c>
      <c r="F819" s="863" t="s">
        <v>3251</v>
      </c>
      <c r="G819" s="835" t="s">
        <v>3328</v>
      </c>
      <c r="H819" s="835" t="s">
        <v>3532</v>
      </c>
      <c r="I819" s="849">
        <v>5648.1839843750004</v>
      </c>
      <c r="J819" s="849">
        <v>5</v>
      </c>
      <c r="K819" s="850">
        <v>28240.919921875</v>
      </c>
    </row>
    <row r="820" spans="1:11" ht="14.45" customHeight="1" x14ac:dyDescent="0.2">
      <c r="A820" s="831" t="s">
        <v>578</v>
      </c>
      <c r="B820" s="832" t="s">
        <v>579</v>
      </c>
      <c r="C820" s="835" t="s">
        <v>606</v>
      </c>
      <c r="D820" s="863" t="s">
        <v>607</v>
      </c>
      <c r="E820" s="835" t="s">
        <v>3250</v>
      </c>
      <c r="F820" s="863" t="s">
        <v>3251</v>
      </c>
      <c r="G820" s="835" t="s">
        <v>3330</v>
      </c>
      <c r="H820" s="835" t="s">
        <v>3533</v>
      </c>
      <c r="I820" s="849">
        <v>5648.169921875</v>
      </c>
      <c r="J820" s="849">
        <v>1</v>
      </c>
      <c r="K820" s="850">
        <v>5648.169921875</v>
      </c>
    </row>
    <row r="821" spans="1:11" ht="14.45" customHeight="1" x14ac:dyDescent="0.2">
      <c r="A821" s="831" t="s">
        <v>578</v>
      </c>
      <c r="B821" s="832" t="s">
        <v>579</v>
      </c>
      <c r="C821" s="835" t="s">
        <v>606</v>
      </c>
      <c r="D821" s="863" t="s">
        <v>607</v>
      </c>
      <c r="E821" s="835" t="s">
        <v>3250</v>
      </c>
      <c r="F821" s="863" t="s">
        <v>3251</v>
      </c>
      <c r="G821" s="835" t="s">
        <v>3534</v>
      </c>
      <c r="H821" s="835" t="s">
        <v>3535</v>
      </c>
      <c r="I821" s="849">
        <v>6213</v>
      </c>
      <c r="J821" s="849">
        <v>2</v>
      </c>
      <c r="K821" s="850">
        <v>12426</v>
      </c>
    </row>
    <row r="822" spans="1:11" ht="14.45" customHeight="1" x14ac:dyDescent="0.2">
      <c r="A822" s="831" t="s">
        <v>578</v>
      </c>
      <c r="B822" s="832" t="s">
        <v>579</v>
      </c>
      <c r="C822" s="835" t="s">
        <v>606</v>
      </c>
      <c r="D822" s="863" t="s">
        <v>607</v>
      </c>
      <c r="E822" s="835" t="s">
        <v>3250</v>
      </c>
      <c r="F822" s="863" t="s">
        <v>3251</v>
      </c>
      <c r="G822" s="835" t="s">
        <v>3536</v>
      </c>
      <c r="H822" s="835" t="s">
        <v>3537</v>
      </c>
      <c r="I822" s="849">
        <v>6858.81982421875</v>
      </c>
      <c r="J822" s="849">
        <v>1</v>
      </c>
      <c r="K822" s="850">
        <v>6858.81982421875</v>
      </c>
    </row>
    <row r="823" spans="1:11" ht="14.45" customHeight="1" x14ac:dyDescent="0.2">
      <c r="A823" s="831" t="s">
        <v>578</v>
      </c>
      <c r="B823" s="832" t="s">
        <v>579</v>
      </c>
      <c r="C823" s="835" t="s">
        <v>606</v>
      </c>
      <c r="D823" s="863" t="s">
        <v>607</v>
      </c>
      <c r="E823" s="835" t="s">
        <v>3250</v>
      </c>
      <c r="F823" s="863" t="s">
        <v>3251</v>
      </c>
      <c r="G823" s="835" t="s">
        <v>3340</v>
      </c>
      <c r="H823" s="835" t="s">
        <v>3538</v>
      </c>
      <c r="I823" s="849">
        <v>7308.15</v>
      </c>
      <c r="J823" s="849">
        <v>20</v>
      </c>
      <c r="K823" s="850">
        <v>146163</v>
      </c>
    </row>
    <row r="824" spans="1:11" ht="14.45" customHeight="1" x14ac:dyDescent="0.2">
      <c r="A824" s="831" t="s">
        <v>578</v>
      </c>
      <c r="B824" s="832" t="s">
        <v>579</v>
      </c>
      <c r="C824" s="835" t="s">
        <v>606</v>
      </c>
      <c r="D824" s="863" t="s">
        <v>607</v>
      </c>
      <c r="E824" s="835" t="s">
        <v>3250</v>
      </c>
      <c r="F824" s="863" t="s">
        <v>3251</v>
      </c>
      <c r="G824" s="835" t="s">
        <v>3539</v>
      </c>
      <c r="H824" s="835" t="s">
        <v>3540</v>
      </c>
      <c r="I824" s="849">
        <v>2564.6666666666665</v>
      </c>
      <c r="J824" s="849">
        <v>9</v>
      </c>
      <c r="K824" s="850">
        <v>23082.5</v>
      </c>
    </row>
    <row r="825" spans="1:11" ht="14.45" customHeight="1" x14ac:dyDescent="0.2">
      <c r="A825" s="831" t="s">
        <v>578</v>
      </c>
      <c r="B825" s="832" t="s">
        <v>579</v>
      </c>
      <c r="C825" s="835" t="s">
        <v>606</v>
      </c>
      <c r="D825" s="863" t="s">
        <v>607</v>
      </c>
      <c r="E825" s="835" t="s">
        <v>3250</v>
      </c>
      <c r="F825" s="863" t="s">
        <v>3251</v>
      </c>
      <c r="G825" s="835" t="s">
        <v>3336</v>
      </c>
      <c r="H825" s="835" t="s">
        <v>3541</v>
      </c>
      <c r="I825" s="849">
        <v>2564.75</v>
      </c>
      <c r="J825" s="849">
        <v>7</v>
      </c>
      <c r="K825" s="850">
        <v>17953.5</v>
      </c>
    </row>
    <row r="826" spans="1:11" ht="14.45" customHeight="1" x14ac:dyDescent="0.2">
      <c r="A826" s="831" t="s">
        <v>578</v>
      </c>
      <c r="B826" s="832" t="s">
        <v>579</v>
      </c>
      <c r="C826" s="835" t="s">
        <v>606</v>
      </c>
      <c r="D826" s="863" t="s">
        <v>607</v>
      </c>
      <c r="E826" s="835" t="s">
        <v>3250</v>
      </c>
      <c r="F826" s="863" t="s">
        <v>3251</v>
      </c>
      <c r="G826" s="835" t="s">
        <v>3338</v>
      </c>
      <c r="H826" s="835" t="s">
        <v>3542</v>
      </c>
      <c r="I826" s="849">
        <v>1837.699951171875</v>
      </c>
      <c r="J826" s="849">
        <v>4</v>
      </c>
      <c r="K826" s="850">
        <v>7350.7998046875</v>
      </c>
    </row>
    <row r="827" spans="1:11" ht="14.45" customHeight="1" x14ac:dyDescent="0.2">
      <c r="A827" s="831" t="s">
        <v>578</v>
      </c>
      <c r="B827" s="832" t="s">
        <v>579</v>
      </c>
      <c r="C827" s="835" t="s">
        <v>606</v>
      </c>
      <c r="D827" s="863" t="s">
        <v>607</v>
      </c>
      <c r="E827" s="835" t="s">
        <v>3250</v>
      </c>
      <c r="F827" s="863" t="s">
        <v>3251</v>
      </c>
      <c r="G827" s="835" t="s">
        <v>3342</v>
      </c>
      <c r="H827" s="835" t="s">
        <v>3543</v>
      </c>
      <c r="I827" s="849">
        <v>552</v>
      </c>
      <c r="J827" s="849">
        <v>4</v>
      </c>
      <c r="K827" s="850">
        <v>2208</v>
      </c>
    </row>
    <row r="828" spans="1:11" ht="14.45" customHeight="1" x14ac:dyDescent="0.2">
      <c r="A828" s="831" t="s">
        <v>578</v>
      </c>
      <c r="B828" s="832" t="s">
        <v>579</v>
      </c>
      <c r="C828" s="835" t="s">
        <v>606</v>
      </c>
      <c r="D828" s="863" t="s">
        <v>607</v>
      </c>
      <c r="E828" s="835" t="s">
        <v>3250</v>
      </c>
      <c r="F828" s="863" t="s">
        <v>3251</v>
      </c>
      <c r="G828" s="835" t="s">
        <v>3544</v>
      </c>
      <c r="H828" s="835" t="s">
        <v>3545</v>
      </c>
      <c r="I828" s="849">
        <v>552</v>
      </c>
      <c r="J828" s="849">
        <v>4</v>
      </c>
      <c r="K828" s="850">
        <v>2208</v>
      </c>
    </row>
    <row r="829" spans="1:11" ht="14.45" customHeight="1" x14ac:dyDescent="0.2">
      <c r="A829" s="831" t="s">
        <v>578</v>
      </c>
      <c r="B829" s="832" t="s">
        <v>579</v>
      </c>
      <c r="C829" s="835" t="s">
        <v>606</v>
      </c>
      <c r="D829" s="863" t="s">
        <v>607</v>
      </c>
      <c r="E829" s="835" t="s">
        <v>3250</v>
      </c>
      <c r="F829" s="863" t="s">
        <v>3251</v>
      </c>
      <c r="G829" s="835" t="s">
        <v>3344</v>
      </c>
      <c r="H829" s="835" t="s">
        <v>3546</v>
      </c>
      <c r="I829" s="849">
        <v>552</v>
      </c>
      <c r="J829" s="849">
        <v>40</v>
      </c>
      <c r="K829" s="850">
        <v>22080</v>
      </c>
    </row>
    <row r="830" spans="1:11" ht="14.45" customHeight="1" x14ac:dyDescent="0.2">
      <c r="A830" s="831" t="s">
        <v>578</v>
      </c>
      <c r="B830" s="832" t="s">
        <v>579</v>
      </c>
      <c r="C830" s="835" t="s">
        <v>606</v>
      </c>
      <c r="D830" s="863" t="s">
        <v>607</v>
      </c>
      <c r="E830" s="835" t="s">
        <v>3250</v>
      </c>
      <c r="F830" s="863" t="s">
        <v>3251</v>
      </c>
      <c r="G830" s="835" t="s">
        <v>3346</v>
      </c>
      <c r="H830" s="835" t="s">
        <v>3547</v>
      </c>
      <c r="I830" s="849">
        <v>552</v>
      </c>
      <c r="J830" s="849">
        <v>11</v>
      </c>
      <c r="K830" s="850">
        <v>6072</v>
      </c>
    </row>
    <row r="831" spans="1:11" ht="14.45" customHeight="1" x14ac:dyDescent="0.2">
      <c r="A831" s="831" t="s">
        <v>578</v>
      </c>
      <c r="B831" s="832" t="s">
        <v>579</v>
      </c>
      <c r="C831" s="835" t="s">
        <v>606</v>
      </c>
      <c r="D831" s="863" t="s">
        <v>607</v>
      </c>
      <c r="E831" s="835" t="s">
        <v>3250</v>
      </c>
      <c r="F831" s="863" t="s">
        <v>3251</v>
      </c>
      <c r="G831" s="835" t="s">
        <v>3348</v>
      </c>
      <c r="H831" s="835" t="s">
        <v>3548</v>
      </c>
      <c r="I831" s="849">
        <v>552</v>
      </c>
      <c r="J831" s="849">
        <v>3</v>
      </c>
      <c r="K831" s="850">
        <v>1656</v>
      </c>
    </row>
    <row r="832" spans="1:11" ht="14.45" customHeight="1" x14ac:dyDescent="0.2">
      <c r="A832" s="831" t="s">
        <v>578</v>
      </c>
      <c r="B832" s="832" t="s">
        <v>579</v>
      </c>
      <c r="C832" s="835" t="s">
        <v>606</v>
      </c>
      <c r="D832" s="863" t="s">
        <v>607</v>
      </c>
      <c r="E832" s="835" t="s">
        <v>3250</v>
      </c>
      <c r="F832" s="863" t="s">
        <v>3251</v>
      </c>
      <c r="G832" s="835" t="s">
        <v>3350</v>
      </c>
      <c r="H832" s="835" t="s">
        <v>3549</v>
      </c>
      <c r="I832" s="849">
        <v>552</v>
      </c>
      <c r="J832" s="849">
        <v>80</v>
      </c>
      <c r="K832" s="850">
        <v>44160</v>
      </c>
    </row>
    <row r="833" spans="1:11" ht="14.45" customHeight="1" x14ac:dyDescent="0.2">
      <c r="A833" s="831" t="s">
        <v>578</v>
      </c>
      <c r="B833" s="832" t="s">
        <v>579</v>
      </c>
      <c r="C833" s="835" t="s">
        <v>606</v>
      </c>
      <c r="D833" s="863" t="s">
        <v>607</v>
      </c>
      <c r="E833" s="835" t="s">
        <v>3250</v>
      </c>
      <c r="F833" s="863" t="s">
        <v>3251</v>
      </c>
      <c r="G833" s="835" t="s">
        <v>3352</v>
      </c>
      <c r="H833" s="835" t="s">
        <v>3550</v>
      </c>
      <c r="I833" s="849">
        <v>552</v>
      </c>
      <c r="J833" s="849">
        <v>12</v>
      </c>
      <c r="K833" s="850">
        <v>6624</v>
      </c>
    </row>
    <row r="834" spans="1:11" ht="14.45" customHeight="1" x14ac:dyDescent="0.2">
      <c r="A834" s="831" t="s">
        <v>578</v>
      </c>
      <c r="B834" s="832" t="s">
        <v>579</v>
      </c>
      <c r="C834" s="835" t="s">
        <v>606</v>
      </c>
      <c r="D834" s="863" t="s">
        <v>607</v>
      </c>
      <c r="E834" s="835" t="s">
        <v>3250</v>
      </c>
      <c r="F834" s="863" t="s">
        <v>3251</v>
      </c>
      <c r="G834" s="835" t="s">
        <v>3354</v>
      </c>
      <c r="H834" s="835" t="s">
        <v>3551</v>
      </c>
      <c r="I834" s="849">
        <v>515.20000000000005</v>
      </c>
      <c r="J834" s="849">
        <v>24</v>
      </c>
      <c r="K834" s="850">
        <v>13248.029999999329</v>
      </c>
    </row>
    <row r="835" spans="1:11" ht="14.45" customHeight="1" x14ac:dyDescent="0.2">
      <c r="A835" s="831" t="s">
        <v>578</v>
      </c>
      <c r="B835" s="832" t="s">
        <v>579</v>
      </c>
      <c r="C835" s="835" t="s">
        <v>606</v>
      </c>
      <c r="D835" s="863" t="s">
        <v>607</v>
      </c>
      <c r="E835" s="835" t="s">
        <v>3250</v>
      </c>
      <c r="F835" s="863" t="s">
        <v>3251</v>
      </c>
      <c r="G835" s="835" t="s">
        <v>3356</v>
      </c>
      <c r="H835" s="835" t="s">
        <v>3552</v>
      </c>
      <c r="I835" s="849">
        <v>552</v>
      </c>
      <c r="J835" s="849">
        <v>22</v>
      </c>
      <c r="K835" s="850">
        <v>12144</v>
      </c>
    </row>
    <row r="836" spans="1:11" ht="14.45" customHeight="1" x14ac:dyDescent="0.2">
      <c r="A836" s="831" t="s">
        <v>578</v>
      </c>
      <c r="B836" s="832" t="s">
        <v>579</v>
      </c>
      <c r="C836" s="835" t="s">
        <v>606</v>
      </c>
      <c r="D836" s="863" t="s">
        <v>607</v>
      </c>
      <c r="E836" s="835" t="s">
        <v>3250</v>
      </c>
      <c r="F836" s="863" t="s">
        <v>3251</v>
      </c>
      <c r="G836" s="835" t="s">
        <v>3358</v>
      </c>
      <c r="H836" s="835" t="s">
        <v>3553</v>
      </c>
      <c r="I836" s="849">
        <v>552</v>
      </c>
      <c r="J836" s="849">
        <v>9</v>
      </c>
      <c r="K836" s="850">
        <v>4968</v>
      </c>
    </row>
    <row r="837" spans="1:11" ht="14.45" customHeight="1" x14ac:dyDescent="0.2">
      <c r="A837" s="831" t="s">
        <v>578</v>
      </c>
      <c r="B837" s="832" t="s">
        <v>579</v>
      </c>
      <c r="C837" s="835" t="s">
        <v>606</v>
      </c>
      <c r="D837" s="863" t="s">
        <v>607</v>
      </c>
      <c r="E837" s="835" t="s">
        <v>3250</v>
      </c>
      <c r="F837" s="863" t="s">
        <v>3251</v>
      </c>
      <c r="G837" s="835" t="s">
        <v>3554</v>
      </c>
      <c r="H837" s="835" t="s">
        <v>3555</v>
      </c>
      <c r="I837" s="849">
        <v>552</v>
      </c>
      <c r="J837" s="849">
        <v>1</v>
      </c>
      <c r="K837" s="850">
        <v>552</v>
      </c>
    </row>
    <row r="838" spans="1:11" ht="14.45" customHeight="1" x14ac:dyDescent="0.2">
      <c r="A838" s="831" t="s">
        <v>578</v>
      </c>
      <c r="B838" s="832" t="s">
        <v>579</v>
      </c>
      <c r="C838" s="835" t="s">
        <v>606</v>
      </c>
      <c r="D838" s="863" t="s">
        <v>607</v>
      </c>
      <c r="E838" s="835" t="s">
        <v>3250</v>
      </c>
      <c r="F838" s="863" t="s">
        <v>3251</v>
      </c>
      <c r="G838" s="835" t="s">
        <v>3362</v>
      </c>
      <c r="H838" s="835" t="s">
        <v>3556</v>
      </c>
      <c r="I838" s="849">
        <v>552</v>
      </c>
      <c r="J838" s="849">
        <v>6</v>
      </c>
      <c r="K838" s="850">
        <v>3312</v>
      </c>
    </row>
    <row r="839" spans="1:11" ht="14.45" customHeight="1" x14ac:dyDescent="0.2">
      <c r="A839" s="831" t="s">
        <v>578</v>
      </c>
      <c r="B839" s="832" t="s">
        <v>579</v>
      </c>
      <c r="C839" s="835" t="s">
        <v>606</v>
      </c>
      <c r="D839" s="863" t="s">
        <v>607</v>
      </c>
      <c r="E839" s="835" t="s">
        <v>3250</v>
      </c>
      <c r="F839" s="863" t="s">
        <v>3251</v>
      </c>
      <c r="G839" s="835" t="s">
        <v>3366</v>
      </c>
      <c r="H839" s="835" t="s">
        <v>3557</v>
      </c>
      <c r="I839" s="849">
        <v>8216.75</v>
      </c>
      <c r="J839" s="849">
        <v>1</v>
      </c>
      <c r="K839" s="850">
        <v>8216.75</v>
      </c>
    </row>
    <row r="840" spans="1:11" ht="14.45" customHeight="1" x14ac:dyDescent="0.2">
      <c r="A840" s="831" t="s">
        <v>578</v>
      </c>
      <c r="B840" s="832" t="s">
        <v>579</v>
      </c>
      <c r="C840" s="835" t="s">
        <v>606</v>
      </c>
      <c r="D840" s="863" t="s">
        <v>607</v>
      </c>
      <c r="E840" s="835" t="s">
        <v>3250</v>
      </c>
      <c r="F840" s="863" t="s">
        <v>3251</v>
      </c>
      <c r="G840" s="835" t="s">
        <v>3368</v>
      </c>
      <c r="H840" s="835" t="s">
        <v>3558</v>
      </c>
      <c r="I840" s="849">
        <v>8216.75</v>
      </c>
      <c r="J840" s="849">
        <v>4</v>
      </c>
      <c r="K840" s="850">
        <v>32867</v>
      </c>
    </row>
    <row r="841" spans="1:11" ht="14.45" customHeight="1" x14ac:dyDescent="0.2">
      <c r="A841" s="831" t="s">
        <v>578</v>
      </c>
      <c r="B841" s="832" t="s">
        <v>579</v>
      </c>
      <c r="C841" s="835" t="s">
        <v>606</v>
      </c>
      <c r="D841" s="863" t="s">
        <v>607</v>
      </c>
      <c r="E841" s="835" t="s">
        <v>3250</v>
      </c>
      <c r="F841" s="863" t="s">
        <v>3251</v>
      </c>
      <c r="G841" s="835" t="s">
        <v>3559</v>
      </c>
      <c r="H841" s="835" t="s">
        <v>3560</v>
      </c>
      <c r="I841" s="849">
        <v>8216.75</v>
      </c>
      <c r="J841" s="849">
        <v>3</v>
      </c>
      <c r="K841" s="850">
        <v>24650.25</v>
      </c>
    </row>
    <row r="842" spans="1:11" ht="14.45" customHeight="1" x14ac:dyDescent="0.2">
      <c r="A842" s="831" t="s">
        <v>578</v>
      </c>
      <c r="B842" s="832" t="s">
        <v>579</v>
      </c>
      <c r="C842" s="835" t="s">
        <v>606</v>
      </c>
      <c r="D842" s="863" t="s">
        <v>607</v>
      </c>
      <c r="E842" s="835" t="s">
        <v>3250</v>
      </c>
      <c r="F842" s="863" t="s">
        <v>3251</v>
      </c>
      <c r="G842" s="835" t="s">
        <v>3370</v>
      </c>
      <c r="H842" s="835" t="s">
        <v>3561</v>
      </c>
      <c r="I842" s="849">
        <v>8216.75</v>
      </c>
      <c r="J842" s="849">
        <v>4</v>
      </c>
      <c r="K842" s="850">
        <v>32867</v>
      </c>
    </row>
    <row r="843" spans="1:11" ht="14.45" customHeight="1" x14ac:dyDescent="0.2">
      <c r="A843" s="831" t="s">
        <v>578</v>
      </c>
      <c r="B843" s="832" t="s">
        <v>579</v>
      </c>
      <c r="C843" s="835" t="s">
        <v>606</v>
      </c>
      <c r="D843" s="863" t="s">
        <v>607</v>
      </c>
      <c r="E843" s="835" t="s">
        <v>3250</v>
      </c>
      <c r="F843" s="863" t="s">
        <v>3251</v>
      </c>
      <c r="G843" s="835" t="s">
        <v>3372</v>
      </c>
      <c r="H843" s="835" t="s">
        <v>3562</v>
      </c>
      <c r="I843" s="849">
        <v>8216.75</v>
      </c>
      <c r="J843" s="849">
        <v>4</v>
      </c>
      <c r="K843" s="850">
        <v>32867</v>
      </c>
    </row>
    <row r="844" spans="1:11" ht="14.45" customHeight="1" x14ac:dyDescent="0.2">
      <c r="A844" s="831" t="s">
        <v>578</v>
      </c>
      <c r="B844" s="832" t="s">
        <v>579</v>
      </c>
      <c r="C844" s="835" t="s">
        <v>606</v>
      </c>
      <c r="D844" s="863" t="s">
        <v>607</v>
      </c>
      <c r="E844" s="835" t="s">
        <v>3250</v>
      </c>
      <c r="F844" s="863" t="s">
        <v>3251</v>
      </c>
      <c r="G844" s="835" t="s">
        <v>3374</v>
      </c>
      <c r="H844" s="835" t="s">
        <v>3563</v>
      </c>
      <c r="I844" s="849">
        <v>8216.75</v>
      </c>
      <c r="J844" s="849">
        <v>4</v>
      </c>
      <c r="K844" s="850">
        <v>32867</v>
      </c>
    </row>
    <row r="845" spans="1:11" ht="14.45" customHeight="1" x14ac:dyDescent="0.2">
      <c r="A845" s="831" t="s">
        <v>578</v>
      </c>
      <c r="B845" s="832" t="s">
        <v>579</v>
      </c>
      <c r="C845" s="835" t="s">
        <v>606</v>
      </c>
      <c r="D845" s="863" t="s">
        <v>607</v>
      </c>
      <c r="E845" s="835" t="s">
        <v>3250</v>
      </c>
      <c r="F845" s="863" t="s">
        <v>3251</v>
      </c>
      <c r="G845" s="835" t="s">
        <v>3380</v>
      </c>
      <c r="H845" s="835" t="s">
        <v>3564</v>
      </c>
      <c r="I845" s="849">
        <v>1454.75</v>
      </c>
      <c r="J845" s="849">
        <v>20</v>
      </c>
      <c r="K845" s="850">
        <v>29095</v>
      </c>
    </row>
    <row r="846" spans="1:11" ht="14.45" customHeight="1" x14ac:dyDescent="0.2">
      <c r="A846" s="831" t="s">
        <v>578</v>
      </c>
      <c r="B846" s="832" t="s">
        <v>579</v>
      </c>
      <c r="C846" s="835" t="s">
        <v>606</v>
      </c>
      <c r="D846" s="863" t="s">
        <v>607</v>
      </c>
      <c r="E846" s="835" t="s">
        <v>3250</v>
      </c>
      <c r="F846" s="863" t="s">
        <v>3251</v>
      </c>
      <c r="G846" s="835" t="s">
        <v>3565</v>
      </c>
      <c r="H846" s="835" t="s">
        <v>3566</v>
      </c>
      <c r="I846" s="849">
        <v>11000</v>
      </c>
      <c r="J846" s="849">
        <v>1</v>
      </c>
      <c r="K846" s="850">
        <v>11000</v>
      </c>
    </row>
    <row r="847" spans="1:11" ht="14.45" customHeight="1" x14ac:dyDescent="0.2">
      <c r="A847" s="831" t="s">
        <v>578</v>
      </c>
      <c r="B847" s="832" t="s">
        <v>579</v>
      </c>
      <c r="C847" s="835" t="s">
        <v>606</v>
      </c>
      <c r="D847" s="863" t="s">
        <v>607</v>
      </c>
      <c r="E847" s="835" t="s">
        <v>3250</v>
      </c>
      <c r="F847" s="863" t="s">
        <v>3251</v>
      </c>
      <c r="G847" s="835" t="s">
        <v>3567</v>
      </c>
      <c r="H847" s="835" t="s">
        <v>3568</v>
      </c>
      <c r="I847" s="849">
        <v>11000</v>
      </c>
      <c r="J847" s="849">
        <v>1</v>
      </c>
      <c r="K847" s="850">
        <v>11000</v>
      </c>
    </row>
    <row r="848" spans="1:11" ht="14.45" customHeight="1" x14ac:dyDescent="0.2">
      <c r="A848" s="831" t="s">
        <v>578</v>
      </c>
      <c r="B848" s="832" t="s">
        <v>579</v>
      </c>
      <c r="C848" s="835" t="s">
        <v>606</v>
      </c>
      <c r="D848" s="863" t="s">
        <v>607</v>
      </c>
      <c r="E848" s="835" t="s">
        <v>3250</v>
      </c>
      <c r="F848" s="863" t="s">
        <v>3251</v>
      </c>
      <c r="G848" s="835" t="s">
        <v>3569</v>
      </c>
      <c r="H848" s="835" t="s">
        <v>3570</v>
      </c>
      <c r="I848" s="849">
        <v>16000</v>
      </c>
      <c r="J848" s="849">
        <v>1</v>
      </c>
      <c r="K848" s="850">
        <v>16000</v>
      </c>
    </row>
    <row r="849" spans="1:11" ht="14.45" customHeight="1" x14ac:dyDescent="0.2">
      <c r="A849" s="831" t="s">
        <v>578</v>
      </c>
      <c r="B849" s="832" t="s">
        <v>579</v>
      </c>
      <c r="C849" s="835" t="s">
        <v>606</v>
      </c>
      <c r="D849" s="863" t="s">
        <v>607</v>
      </c>
      <c r="E849" s="835" t="s">
        <v>3250</v>
      </c>
      <c r="F849" s="863" t="s">
        <v>3251</v>
      </c>
      <c r="G849" s="835" t="s">
        <v>3571</v>
      </c>
      <c r="H849" s="835" t="s">
        <v>3572</v>
      </c>
      <c r="I849" s="849">
        <v>2463</v>
      </c>
      <c r="J849" s="849">
        <v>2</v>
      </c>
      <c r="K849" s="850">
        <v>4926</v>
      </c>
    </row>
    <row r="850" spans="1:11" ht="14.45" customHeight="1" x14ac:dyDescent="0.2">
      <c r="A850" s="831" t="s">
        <v>578</v>
      </c>
      <c r="B850" s="832" t="s">
        <v>579</v>
      </c>
      <c r="C850" s="835" t="s">
        <v>606</v>
      </c>
      <c r="D850" s="863" t="s">
        <v>607</v>
      </c>
      <c r="E850" s="835" t="s">
        <v>3250</v>
      </c>
      <c r="F850" s="863" t="s">
        <v>3251</v>
      </c>
      <c r="G850" s="835" t="s">
        <v>3573</v>
      </c>
      <c r="H850" s="835" t="s">
        <v>3574</v>
      </c>
      <c r="I850" s="849">
        <v>2463</v>
      </c>
      <c r="J850" s="849">
        <v>6</v>
      </c>
      <c r="K850" s="850">
        <v>14778</v>
      </c>
    </row>
    <row r="851" spans="1:11" ht="14.45" customHeight="1" x14ac:dyDescent="0.2">
      <c r="A851" s="831" t="s">
        <v>578</v>
      </c>
      <c r="B851" s="832" t="s">
        <v>579</v>
      </c>
      <c r="C851" s="835" t="s">
        <v>606</v>
      </c>
      <c r="D851" s="863" t="s">
        <v>607</v>
      </c>
      <c r="E851" s="835" t="s">
        <v>3250</v>
      </c>
      <c r="F851" s="863" t="s">
        <v>3251</v>
      </c>
      <c r="G851" s="835" t="s">
        <v>3575</v>
      </c>
      <c r="H851" s="835" t="s">
        <v>3576</v>
      </c>
      <c r="I851" s="849">
        <v>2209</v>
      </c>
      <c r="J851" s="849">
        <v>2</v>
      </c>
      <c r="K851" s="850">
        <v>4418</v>
      </c>
    </row>
    <row r="852" spans="1:11" ht="14.45" customHeight="1" x14ac:dyDescent="0.2">
      <c r="A852" s="831" t="s">
        <v>578</v>
      </c>
      <c r="B852" s="832" t="s">
        <v>579</v>
      </c>
      <c r="C852" s="835" t="s">
        <v>606</v>
      </c>
      <c r="D852" s="863" t="s">
        <v>607</v>
      </c>
      <c r="E852" s="835" t="s">
        <v>3250</v>
      </c>
      <c r="F852" s="863" t="s">
        <v>3251</v>
      </c>
      <c r="G852" s="835" t="s">
        <v>3577</v>
      </c>
      <c r="H852" s="835" t="s">
        <v>3578</v>
      </c>
      <c r="I852" s="849">
        <v>2209</v>
      </c>
      <c r="J852" s="849">
        <v>5</v>
      </c>
      <c r="K852" s="850">
        <v>11045</v>
      </c>
    </row>
    <row r="853" spans="1:11" ht="14.45" customHeight="1" x14ac:dyDescent="0.2">
      <c r="A853" s="831" t="s">
        <v>578</v>
      </c>
      <c r="B853" s="832" t="s">
        <v>579</v>
      </c>
      <c r="C853" s="835" t="s">
        <v>606</v>
      </c>
      <c r="D853" s="863" t="s">
        <v>607</v>
      </c>
      <c r="E853" s="835" t="s">
        <v>3250</v>
      </c>
      <c r="F853" s="863" t="s">
        <v>3251</v>
      </c>
      <c r="G853" s="835" t="s">
        <v>3579</v>
      </c>
      <c r="H853" s="835" t="s">
        <v>3580</v>
      </c>
      <c r="I853" s="849">
        <v>2209</v>
      </c>
      <c r="J853" s="849">
        <v>1</v>
      </c>
      <c r="K853" s="850">
        <v>2209</v>
      </c>
    </row>
    <row r="854" spans="1:11" ht="14.45" customHeight="1" x14ac:dyDescent="0.2">
      <c r="A854" s="831" t="s">
        <v>578</v>
      </c>
      <c r="B854" s="832" t="s">
        <v>579</v>
      </c>
      <c r="C854" s="835" t="s">
        <v>606</v>
      </c>
      <c r="D854" s="863" t="s">
        <v>607</v>
      </c>
      <c r="E854" s="835" t="s">
        <v>3250</v>
      </c>
      <c r="F854" s="863" t="s">
        <v>3251</v>
      </c>
      <c r="G854" s="835" t="s">
        <v>3414</v>
      </c>
      <c r="H854" s="835" t="s">
        <v>3581</v>
      </c>
      <c r="I854" s="849">
        <v>14719.9375</v>
      </c>
      <c r="J854" s="849">
        <v>15</v>
      </c>
      <c r="K854" s="850">
        <v>235469.5</v>
      </c>
    </row>
    <row r="855" spans="1:11" ht="14.45" customHeight="1" x14ac:dyDescent="0.2">
      <c r="A855" s="831" t="s">
        <v>578</v>
      </c>
      <c r="B855" s="832" t="s">
        <v>579</v>
      </c>
      <c r="C855" s="835" t="s">
        <v>606</v>
      </c>
      <c r="D855" s="863" t="s">
        <v>607</v>
      </c>
      <c r="E855" s="835" t="s">
        <v>3250</v>
      </c>
      <c r="F855" s="863" t="s">
        <v>3251</v>
      </c>
      <c r="G855" s="835" t="s">
        <v>3416</v>
      </c>
      <c r="H855" s="835" t="s">
        <v>3582</v>
      </c>
      <c r="I855" s="849">
        <v>51842</v>
      </c>
      <c r="J855" s="849">
        <v>2</v>
      </c>
      <c r="K855" s="850">
        <v>103684</v>
      </c>
    </row>
    <row r="856" spans="1:11" ht="14.45" customHeight="1" x14ac:dyDescent="0.2">
      <c r="A856" s="831" t="s">
        <v>578</v>
      </c>
      <c r="B856" s="832" t="s">
        <v>579</v>
      </c>
      <c r="C856" s="835" t="s">
        <v>606</v>
      </c>
      <c r="D856" s="863" t="s">
        <v>607</v>
      </c>
      <c r="E856" s="835" t="s">
        <v>3250</v>
      </c>
      <c r="F856" s="863" t="s">
        <v>3251</v>
      </c>
      <c r="G856" s="835" t="s">
        <v>3583</v>
      </c>
      <c r="H856" s="835" t="s">
        <v>3584</v>
      </c>
      <c r="I856" s="849">
        <v>51842</v>
      </c>
      <c r="J856" s="849">
        <v>2</v>
      </c>
      <c r="K856" s="850">
        <v>103684</v>
      </c>
    </row>
    <row r="857" spans="1:11" ht="14.45" customHeight="1" x14ac:dyDescent="0.2">
      <c r="A857" s="831" t="s">
        <v>578</v>
      </c>
      <c r="B857" s="832" t="s">
        <v>579</v>
      </c>
      <c r="C857" s="835" t="s">
        <v>606</v>
      </c>
      <c r="D857" s="863" t="s">
        <v>607</v>
      </c>
      <c r="E857" s="835" t="s">
        <v>3250</v>
      </c>
      <c r="F857" s="863" t="s">
        <v>3251</v>
      </c>
      <c r="G857" s="835" t="s">
        <v>3418</v>
      </c>
      <c r="H857" s="835" t="s">
        <v>3585</v>
      </c>
      <c r="I857" s="849">
        <v>51842</v>
      </c>
      <c r="J857" s="849">
        <v>3</v>
      </c>
      <c r="K857" s="850">
        <v>155526</v>
      </c>
    </row>
    <row r="858" spans="1:11" ht="14.45" customHeight="1" x14ac:dyDescent="0.2">
      <c r="A858" s="831" t="s">
        <v>578</v>
      </c>
      <c r="B858" s="832" t="s">
        <v>579</v>
      </c>
      <c r="C858" s="835" t="s">
        <v>606</v>
      </c>
      <c r="D858" s="863" t="s">
        <v>607</v>
      </c>
      <c r="E858" s="835" t="s">
        <v>3250</v>
      </c>
      <c r="F858" s="863" t="s">
        <v>3251</v>
      </c>
      <c r="G858" s="835" t="s">
        <v>3420</v>
      </c>
      <c r="H858" s="835" t="s">
        <v>3586</v>
      </c>
      <c r="I858" s="849">
        <v>51842</v>
      </c>
      <c r="J858" s="849">
        <v>1</v>
      </c>
      <c r="K858" s="850">
        <v>51842</v>
      </c>
    </row>
    <row r="859" spans="1:11" ht="14.45" customHeight="1" x14ac:dyDescent="0.2">
      <c r="A859" s="831" t="s">
        <v>578</v>
      </c>
      <c r="B859" s="832" t="s">
        <v>579</v>
      </c>
      <c r="C859" s="835" t="s">
        <v>606</v>
      </c>
      <c r="D859" s="863" t="s">
        <v>607</v>
      </c>
      <c r="E859" s="835" t="s">
        <v>3250</v>
      </c>
      <c r="F859" s="863" t="s">
        <v>3251</v>
      </c>
      <c r="G859" s="835" t="s">
        <v>3587</v>
      </c>
      <c r="H859" s="835" t="s">
        <v>3588</v>
      </c>
      <c r="I859" s="849">
        <v>51842</v>
      </c>
      <c r="J859" s="849">
        <v>1</v>
      </c>
      <c r="K859" s="850">
        <v>51842</v>
      </c>
    </row>
    <row r="860" spans="1:11" ht="14.45" customHeight="1" x14ac:dyDescent="0.2">
      <c r="A860" s="831" t="s">
        <v>578</v>
      </c>
      <c r="B860" s="832" t="s">
        <v>579</v>
      </c>
      <c r="C860" s="835" t="s">
        <v>606</v>
      </c>
      <c r="D860" s="863" t="s">
        <v>607</v>
      </c>
      <c r="E860" s="835" t="s">
        <v>3250</v>
      </c>
      <c r="F860" s="863" t="s">
        <v>3251</v>
      </c>
      <c r="G860" s="835" t="s">
        <v>3422</v>
      </c>
      <c r="H860" s="835" t="s">
        <v>3589</v>
      </c>
      <c r="I860" s="849">
        <v>51842</v>
      </c>
      <c r="J860" s="849">
        <v>1</v>
      </c>
      <c r="K860" s="850">
        <v>51842</v>
      </c>
    </row>
    <row r="861" spans="1:11" ht="14.45" customHeight="1" x14ac:dyDescent="0.2">
      <c r="A861" s="831" t="s">
        <v>578</v>
      </c>
      <c r="B861" s="832" t="s">
        <v>579</v>
      </c>
      <c r="C861" s="835" t="s">
        <v>606</v>
      </c>
      <c r="D861" s="863" t="s">
        <v>607</v>
      </c>
      <c r="E861" s="835" t="s">
        <v>3250</v>
      </c>
      <c r="F861" s="863" t="s">
        <v>3251</v>
      </c>
      <c r="G861" s="835" t="s">
        <v>3590</v>
      </c>
      <c r="H861" s="835" t="s">
        <v>3591</v>
      </c>
      <c r="I861" s="849">
        <v>51842</v>
      </c>
      <c r="J861" s="849">
        <v>1</v>
      </c>
      <c r="K861" s="850">
        <v>51842</v>
      </c>
    </row>
    <row r="862" spans="1:11" ht="14.45" customHeight="1" x14ac:dyDescent="0.2">
      <c r="A862" s="831" t="s">
        <v>578</v>
      </c>
      <c r="B862" s="832" t="s">
        <v>579</v>
      </c>
      <c r="C862" s="835" t="s">
        <v>606</v>
      </c>
      <c r="D862" s="863" t="s">
        <v>607</v>
      </c>
      <c r="E862" s="835" t="s">
        <v>3250</v>
      </c>
      <c r="F862" s="863" t="s">
        <v>3251</v>
      </c>
      <c r="G862" s="835" t="s">
        <v>3592</v>
      </c>
      <c r="H862" s="835" t="s">
        <v>3593</v>
      </c>
      <c r="I862" s="849">
        <v>552</v>
      </c>
      <c r="J862" s="849">
        <v>3</v>
      </c>
      <c r="K862" s="850">
        <v>1656</v>
      </c>
    </row>
    <row r="863" spans="1:11" ht="14.45" customHeight="1" x14ac:dyDescent="0.2">
      <c r="A863" s="831" t="s">
        <v>578</v>
      </c>
      <c r="B863" s="832" t="s">
        <v>579</v>
      </c>
      <c r="C863" s="835" t="s">
        <v>606</v>
      </c>
      <c r="D863" s="863" t="s">
        <v>607</v>
      </c>
      <c r="E863" s="835" t="s">
        <v>3250</v>
      </c>
      <c r="F863" s="863" t="s">
        <v>3251</v>
      </c>
      <c r="G863" s="835" t="s">
        <v>3424</v>
      </c>
      <c r="H863" s="835" t="s">
        <v>3594</v>
      </c>
      <c r="I863" s="849">
        <v>552</v>
      </c>
      <c r="J863" s="849">
        <v>13</v>
      </c>
      <c r="K863" s="850">
        <v>7176</v>
      </c>
    </row>
    <row r="864" spans="1:11" ht="14.45" customHeight="1" x14ac:dyDescent="0.2">
      <c r="A864" s="831" t="s">
        <v>578</v>
      </c>
      <c r="B864" s="832" t="s">
        <v>579</v>
      </c>
      <c r="C864" s="835" t="s">
        <v>606</v>
      </c>
      <c r="D864" s="863" t="s">
        <v>607</v>
      </c>
      <c r="E864" s="835" t="s">
        <v>3250</v>
      </c>
      <c r="F864" s="863" t="s">
        <v>3251</v>
      </c>
      <c r="G864" s="835" t="s">
        <v>3426</v>
      </c>
      <c r="H864" s="835" t="s">
        <v>3595</v>
      </c>
      <c r="I864" s="849">
        <v>45310</v>
      </c>
      <c r="J864" s="849">
        <v>1</v>
      </c>
      <c r="K864" s="850">
        <v>45310</v>
      </c>
    </row>
    <row r="865" spans="1:11" ht="14.45" customHeight="1" x14ac:dyDescent="0.2">
      <c r="A865" s="831" t="s">
        <v>578</v>
      </c>
      <c r="B865" s="832" t="s">
        <v>579</v>
      </c>
      <c r="C865" s="835" t="s">
        <v>606</v>
      </c>
      <c r="D865" s="863" t="s">
        <v>607</v>
      </c>
      <c r="E865" s="835" t="s">
        <v>3250</v>
      </c>
      <c r="F865" s="863" t="s">
        <v>3251</v>
      </c>
      <c r="G865" s="835" t="s">
        <v>3428</v>
      </c>
      <c r="H865" s="835" t="s">
        <v>3596</v>
      </c>
      <c r="I865" s="849">
        <v>2645</v>
      </c>
      <c r="J865" s="849">
        <v>2</v>
      </c>
      <c r="K865" s="850">
        <v>5290</v>
      </c>
    </row>
    <row r="866" spans="1:11" ht="14.45" customHeight="1" x14ac:dyDescent="0.2">
      <c r="A866" s="831" t="s">
        <v>578</v>
      </c>
      <c r="B866" s="832" t="s">
        <v>579</v>
      </c>
      <c r="C866" s="835" t="s">
        <v>606</v>
      </c>
      <c r="D866" s="863" t="s">
        <v>607</v>
      </c>
      <c r="E866" s="835" t="s">
        <v>3250</v>
      </c>
      <c r="F866" s="863" t="s">
        <v>3251</v>
      </c>
      <c r="G866" s="835" t="s">
        <v>3432</v>
      </c>
      <c r="H866" s="835" t="s">
        <v>3597</v>
      </c>
      <c r="I866" s="849">
        <v>50600</v>
      </c>
      <c r="J866" s="849">
        <v>4</v>
      </c>
      <c r="K866" s="850">
        <v>202400</v>
      </c>
    </row>
    <row r="867" spans="1:11" ht="14.45" customHeight="1" x14ac:dyDescent="0.2">
      <c r="A867" s="831" t="s">
        <v>578</v>
      </c>
      <c r="B867" s="832" t="s">
        <v>579</v>
      </c>
      <c r="C867" s="835" t="s">
        <v>606</v>
      </c>
      <c r="D867" s="863" t="s">
        <v>607</v>
      </c>
      <c r="E867" s="835" t="s">
        <v>3250</v>
      </c>
      <c r="F867" s="863" t="s">
        <v>3251</v>
      </c>
      <c r="G867" s="835" t="s">
        <v>3436</v>
      </c>
      <c r="H867" s="835" t="s">
        <v>3598</v>
      </c>
      <c r="I867" s="849">
        <v>26450</v>
      </c>
      <c r="J867" s="849">
        <v>2</v>
      </c>
      <c r="K867" s="850">
        <v>75382.340087890625</v>
      </c>
    </row>
    <row r="868" spans="1:11" ht="14.45" customHeight="1" x14ac:dyDescent="0.2">
      <c r="A868" s="831" t="s">
        <v>578</v>
      </c>
      <c r="B868" s="832" t="s">
        <v>579</v>
      </c>
      <c r="C868" s="835" t="s">
        <v>606</v>
      </c>
      <c r="D868" s="863" t="s">
        <v>607</v>
      </c>
      <c r="E868" s="835" t="s">
        <v>3250</v>
      </c>
      <c r="F868" s="863" t="s">
        <v>3251</v>
      </c>
      <c r="G868" s="835" t="s">
        <v>3438</v>
      </c>
      <c r="H868" s="835" t="s">
        <v>3599</v>
      </c>
      <c r="I868" s="849">
        <v>19837.5</v>
      </c>
      <c r="J868" s="849">
        <v>1</v>
      </c>
      <c r="K868" s="850">
        <v>31739.66015625</v>
      </c>
    </row>
    <row r="869" spans="1:11" ht="14.45" customHeight="1" x14ac:dyDescent="0.2">
      <c r="A869" s="831" t="s">
        <v>578</v>
      </c>
      <c r="B869" s="832" t="s">
        <v>579</v>
      </c>
      <c r="C869" s="835" t="s">
        <v>606</v>
      </c>
      <c r="D869" s="863" t="s">
        <v>607</v>
      </c>
      <c r="E869" s="835" t="s">
        <v>3250</v>
      </c>
      <c r="F869" s="863" t="s">
        <v>3251</v>
      </c>
      <c r="G869" s="835" t="s">
        <v>3440</v>
      </c>
      <c r="H869" s="835" t="s">
        <v>3600</v>
      </c>
      <c r="I869" s="849">
        <v>19837.5</v>
      </c>
      <c r="J869" s="849">
        <v>4</v>
      </c>
      <c r="K869" s="850">
        <v>142829.50024414063</v>
      </c>
    </row>
    <row r="870" spans="1:11" ht="14.45" customHeight="1" x14ac:dyDescent="0.2">
      <c r="A870" s="831" t="s">
        <v>578</v>
      </c>
      <c r="B870" s="832" t="s">
        <v>579</v>
      </c>
      <c r="C870" s="835" t="s">
        <v>606</v>
      </c>
      <c r="D870" s="863" t="s">
        <v>607</v>
      </c>
      <c r="E870" s="835" t="s">
        <v>3250</v>
      </c>
      <c r="F870" s="863" t="s">
        <v>3251</v>
      </c>
      <c r="G870" s="835" t="s">
        <v>3442</v>
      </c>
      <c r="H870" s="835" t="s">
        <v>3601</v>
      </c>
      <c r="I870" s="849">
        <v>19837.5</v>
      </c>
      <c r="J870" s="849">
        <v>1</v>
      </c>
      <c r="K870" s="850">
        <v>35707.340087890625</v>
      </c>
    </row>
    <row r="871" spans="1:11" ht="14.45" customHeight="1" x14ac:dyDescent="0.2">
      <c r="A871" s="831" t="s">
        <v>578</v>
      </c>
      <c r="B871" s="832" t="s">
        <v>579</v>
      </c>
      <c r="C871" s="835" t="s">
        <v>606</v>
      </c>
      <c r="D871" s="863" t="s">
        <v>607</v>
      </c>
      <c r="E871" s="835" t="s">
        <v>3250</v>
      </c>
      <c r="F871" s="863" t="s">
        <v>3251</v>
      </c>
      <c r="G871" s="835" t="s">
        <v>3602</v>
      </c>
      <c r="H871" s="835" t="s">
        <v>3603</v>
      </c>
      <c r="I871" s="849">
        <v>19837.5</v>
      </c>
      <c r="J871" s="849">
        <v>3</v>
      </c>
      <c r="K871" s="850">
        <v>107122.16015625</v>
      </c>
    </row>
    <row r="872" spans="1:11" ht="14.45" customHeight="1" x14ac:dyDescent="0.2">
      <c r="A872" s="831" t="s">
        <v>578</v>
      </c>
      <c r="B872" s="832" t="s">
        <v>579</v>
      </c>
      <c r="C872" s="835" t="s">
        <v>606</v>
      </c>
      <c r="D872" s="863" t="s">
        <v>607</v>
      </c>
      <c r="E872" s="835" t="s">
        <v>3250</v>
      </c>
      <c r="F872" s="863" t="s">
        <v>3251</v>
      </c>
      <c r="G872" s="835" t="s">
        <v>3384</v>
      </c>
      <c r="H872" s="835" t="s">
        <v>3604</v>
      </c>
      <c r="I872" s="849">
        <v>355.09499359130859</v>
      </c>
      <c r="J872" s="849">
        <v>9</v>
      </c>
      <c r="K872" s="850">
        <v>4261.0999340824783</v>
      </c>
    </row>
    <row r="873" spans="1:11" ht="14.45" customHeight="1" x14ac:dyDescent="0.2">
      <c r="A873" s="831" t="s">
        <v>578</v>
      </c>
      <c r="B873" s="832" t="s">
        <v>579</v>
      </c>
      <c r="C873" s="835" t="s">
        <v>606</v>
      </c>
      <c r="D873" s="863" t="s">
        <v>607</v>
      </c>
      <c r="E873" s="835" t="s">
        <v>3250</v>
      </c>
      <c r="F873" s="863" t="s">
        <v>3251</v>
      </c>
      <c r="G873" s="835" t="s">
        <v>3386</v>
      </c>
      <c r="H873" s="835" t="s">
        <v>3605</v>
      </c>
      <c r="I873" s="849">
        <v>394.54999287923175</v>
      </c>
      <c r="J873" s="849">
        <v>8</v>
      </c>
      <c r="K873" s="850">
        <v>3787.6499121095985</v>
      </c>
    </row>
    <row r="874" spans="1:11" ht="14.45" customHeight="1" x14ac:dyDescent="0.2">
      <c r="A874" s="831" t="s">
        <v>578</v>
      </c>
      <c r="B874" s="832" t="s">
        <v>579</v>
      </c>
      <c r="C874" s="835" t="s">
        <v>606</v>
      </c>
      <c r="D874" s="863" t="s">
        <v>607</v>
      </c>
      <c r="E874" s="835" t="s">
        <v>3250</v>
      </c>
      <c r="F874" s="863" t="s">
        <v>3251</v>
      </c>
      <c r="G874" s="835" t="s">
        <v>3388</v>
      </c>
      <c r="H874" s="835" t="s">
        <v>3606</v>
      </c>
      <c r="I874" s="849">
        <v>473.45999145507813</v>
      </c>
      <c r="J874" s="849">
        <v>15</v>
      </c>
      <c r="K874" s="850">
        <v>7101.8398742675781</v>
      </c>
    </row>
    <row r="875" spans="1:11" ht="14.45" customHeight="1" x14ac:dyDescent="0.2">
      <c r="A875" s="831" t="s">
        <v>578</v>
      </c>
      <c r="B875" s="832" t="s">
        <v>579</v>
      </c>
      <c r="C875" s="835" t="s">
        <v>606</v>
      </c>
      <c r="D875" s="863" t="s">
        <v>607</v>
      </c>
      <c r="E875" s="835" t="s">
        <v>3250</v>
      </c>
      <c r="F875" s="863" t="s">
        <v>3251</v>
      </c>
      <c r="G875" s="835" t="s">
        <v>3392</v>
      </c>
      <c r="H875" s="835" t="s">
        <v>3607</v>
      </c>
      <c r="I875" s="849">
        <v>473.45999145507813</v>
      </c>
      <c r="J875" s="849">
        <v>12</v>
      </c>
      <c r="K875" s="850">
        <v>5681.4899291992188</v>
      </c>
    </row>
    <row r="876" spans="1:11" ht="14.45" customHeight="1" x14ac:dyDescent="0.2">
      <c r="A876" s="831" t="s">
        <v>578</v>
      </c>
      <c r="B876" s="832" t="s">
        <v>579</v>
      </c>
      <c r="C876" s="835" t="s">
        <v>606</v>
      </c>
      <c r="D876" s="863" t="s">
        <v>607</v>
      </c>
      <c r="E876" s="835" t="s">
        <v>3250</v>
      </c>
      <c r="F876" s="863" t="s">
        <v>3251</v>
      </c>
      <c r="G876" s="835" t="s">
        <v>3394</v>
      </c>
      <c r="H876" s="835" t="s">
        <v>3608</v>
      </c>
      <c r="I876" s="849">
        <v>473.45999145507813</v>
      </c>
      <c r="J876" s="849">
        <v>6</v>
      </c>
      <c r="K876" s="850">
        <v>2840.7499694824219</v>
      </c>
    </row>
    <row r="877" spans="1:11" ht="14.45" customHeight="1" x14ac:dyDescent="0.2">
      <c r="A877" s="831" t="s">
        <v>578</v>
      </c>
      <c r="B877" s="832" t="s">
        <v>579</v>
      </c>
      <c r="C877" s="835" t="s">
        <v>606</v>
      </c>
      <c r="D877" s="863" t="s">
        <v>607</v>
      </c>
      <c r="E877" s="835" t="s">
        <v>3250</v>
      </c>
      <c r="F877" s="863" t="s">
        <v>3251</v>
      </c>
      <c r="G877" s="835" t="s">
        <v>3609</v>
      </c>
      <c r="H877" s="835" t="s">
        <v>3610</v>
      </c>
      <c r="I877" s="849">
        <v>473.45999145507813</v>
      </c>
      <c r="J877" s="849">
        <v>2</v>
      </c>
      <c r="K877" s="850">
        <v>946.90997314453125</v>
      </c>
    </row>
    <row r="878" spans="1:11" ht="14.45" customHeight="1" x14ac:dyDescent="0.2">
      <c r="A878" s="831" t="s">
        <v>578</v>
      </c>
      <c r="B878" s="832" t="s">
        <v>579</v>
      </c>
      <c r="C878" s="835" t="s">
        <v>606</v>
      </c>
      <c r="D878" s="863" t="s">
        <v>607</v>
      </c>
      <c r="E878" s="835" t="s">
        <v>3250</v>
      </c>
      <c r="F878" s="863" t="s">
        <v>3251</v>
      </c>
      <c r="G878" s="835" t="s">
        <v>3396</v>
      </c>
      <c r="H878" s="835" t="s">
        <v>3611</v>
      </c>
      <c r="I878" s="849">
        <v>473.45999145507813</v>
      </c>
      <c r="J878" s="849">
        <v>1</v>
      </c>
      <c r="K878" s="850">
        <v>473.45999145507813</v>
      </c>
    </row>
    <row r="879" spans="1:11" ht="14.45" customHeight="1" x14ac:dyDescent="0.2">
      <c r="A879" s="831" t="s">
        <v>578</v>
      </c>
      <c r="B879" s="832" t="s">
        <v>579</v>
      </c>
      <c r="C879" s="835" t="s">
        <v>606</v>
      </c>
      <c r="D879" s="863" t="s">
        <v>607</v>
      </c>
      <c r="E879" s="835" t="s">
        <v>3250</v>
      </c>
      <c r="F879" s="863" t="s">
        <v>3251</v>
      </c>
      <c r="G879" s="835" t="s">
        <v>3398</v>
      </c>
      <c r="H879" s="835" t="s">
        <v>3612</v>
      </c>
      <c r="I879" s="849">
        <v>473.45999145507813</v>
      </c>
      <c r="J879" s="849">
        <v>2</v>
      </c>
      <c r="K879" s="850">
        <v>946.90997314453125</v>
      </c>
    </row>
    <row r="880" spans="1:11" ht="14.45" customHeight="1" x14ac:dyDescent="0.2">
      <c r="A880" s="831" t="s">
        <v>578</v>
      </c>
      <c r="B880" s="832" t="s">
        <v>579</v>
      </c>
      <c r="C880" s="835" t="s">
        <v>606</v>
      </c>
      <c r="D880" s="863" t="s">
        <v>607</v>
      </c>
      <c r="E880" s="835" t="s">
        <v>3250</v>
      </c>
      <c r="F880" s="863" t="s">
        <v>3251</v>
      </c>
      <c r="G880" s="835" t="s">
        <v>3613</v>
      </c>
      <c r="H880" s="835" t="s">
        <v>3614</v>
      </c>
      <c r="I880" s="849">
        <v>586.8499755859375</v>
      </c>
      <c r="J880" s="849">
        <v>2</v>
      </c>
      <c r="K880" s="850">
        <v>1173.68994140625</v>
      </c>
    </row>
    <row r="881" spans="1:11" ht="14.45" customHeight="1" x14ac:dyDescent="0.2">
      <c r="A881" s="831" t="s">
        <v>578</v>
      </c>
      <c r="B881" s="832" t="s">
        <v>579</v>
      </c>
      <c r="C881" s="835" t="s">
        <v>606</v>
      </c>
      <c r="D881" s="863" t="s">
        <v>607</v>
      </c>
      <c r="E881" s="835" t="s">
        <v>3250</v>
      </c>
      <c r="F881" s="863" t="s">
        <v>3251</v>
      </c>
      <c r="G881" s="835" t="s">
        <v>3400</v>
      </c>
      <c r="H881" s="835" t="s">
        <v>3615</v>
      </c>
      <c r="I881" s="849">
        <v>586.8499755859375</v>
      </c>
      <c r="J881" s="849">
        <v>2</v>
      </c>
      <c r="K881" s="850">
        <v>1173.68994140625</v>
      </c>
    </row>
    <row r="882" spans="1:11" ht="14.45" customHeight="1" x14ac:dyDescent="0.2">
      <c r="A882" s="831" t="s">
        <v>578</v>
      </c>
      <c r="B882" s="832" t="s">
        <v>579</v>
      </c>
      <c r="C882" s="835" t="s">
        <v>606</v>
      </c>
      <c r="D882" s="863" t="s">
        <v>607</v>
      </c>
      <c r="E882" s="835" t="s">
        <v>3250</v>
      </c>
      <c r="F882" s="863" t="s">
        <v>3251</v>
      </c>
      <c r="G882" s="835" t="s">
        <v>3616</v>
      </c>
      <c r="H882" s="835" t="s">
        <v>3617</v>
      </c>
      <c r="I882" s="849">
        <v>272.2449951171875</v>
      </c>
      <c r="J882" s="849">
        <v>2</v>
      </c>
      <c r="K882" s="850">
        <v>1173.6899795532227</v>
      </c>
    </row>
    <row r="883" spans="1:11" ht="14.45" customHeight="1" x14ac:dyDescent="0.2">
      <c r="A883" s="831" t="s">
        <v>578</v>
      </c>
      <c r="B883" s="832" t="s">
        <v>579</v>
      </c>
      <c r="C883" s="835" t="s">
        <v>606</v>
      </c>
      <c r="D883" s="863" t="s">
        <v>607</v>
      </c>
      <c r="E883" s="835" t="s">
        <v>3250</v>
      </c>
      <c r="F883" s="863" t="s">
        <v>3251</v>
      </c>
      <c r="G883" s="835" t="s">
        <v>3404</v>
      </c>
      <c r="H883" s="835" t="s">
        <v>3618</v>
      </c>
      <c r="I883" s="849">
        <v>489.04164632161456</v>
      </c>
      <c r="J883" s="849">
        <v>10</v>
      </c>
      <c r="K883" s="850">
        <v>5868.459848633036</v>
      </c>
    </row>
    <row r="884" spans="1:11" ht="14.45" customHeight="1" x14ac:dyDescent="0.2">
      <c r="A884" s="831" t="s">
        <v>578</v>
      </c>
      <c r="B884" s="832" t="s">
        <v>579</v>
      </c>
      <c r="C884" s="835" t="s">
        <v>606</v>
      </c>
      <c r="D884" s="863" t="s">
        <v>607</v>
      </c>
      <c r="E884" s="835" t="s">
        <v>3250</v>
      </c>
      <c r="F884" s="863" t="s">
        <v>3251</v>
      </c>
      <c r="G884" s="835" t="s">
        <v>3408</v>
      </c>
      <c r="H884" s="835" t="s">
        <v>3619</v>
      </c>
      <c r="I884" s="849">
        <v>586.8499755859375</v>
      </c>
      <c r="J884" s="849">
        <v>4</v>
      </c>
      <c r="K884" s="850">
        <v>2347.3900146484375</v>
      </c>
    </row>
    <row r="885" spans="1:11" ht="14.45" customHeight="1" x14ac:dyDescent="0.2">
      <c r="A885" s="831" t="s">
        <v>578</v>
      </c>
      <c r="B885" s="832" t="s">
        <v>579</v>
      </c>
      <c r="C885" s="835" t="s">
        <v>606</v>
      </c>
      <c r="D885" s="863" t="s">
        <v>607</v>
      </c>
      <c r="E885" s="835" t="s">
        <v>3250</v>
      </c>
      <c r="F885" s="863" t="s">
        <v>3251</v>
      </c>
      <c r="G885" s="835" t="s">
        <v>3410</v>
      </c>
      <c r="H885" s="835" t="s">
        <v>3620</v>
      </c>
      <c r="I885" s="849">
        <v>586.8499755859375</v>
      </c>
      <c r="J885" s="849">
        <v>2</v>
      </c>
      <c r="K885" s="850">
        <v>1173.699951171875</v>
      </c>
    </row>
    <row r="886" spans="1:11" ht="14.45" customHeight="1" x14ac:dyDescent="0.2">
      <c r="A886" s="831" t="s">
        <v>578</v>
      </c>
      <c r="B886" s="832" t="s">
        <v>579</v>
      </c>
      <c r="C886" s="835" t="s">
        <v>606</v>
      </c>
      <c r="D886" s="863" t="s">
        <v>607</v>
      </c>
      <c r="E886" s="835" t="s">
        <v>3250</v>
      </c>
      <c r="F886" s="863" t="s">
        <v>3251</v>
      </c>
      <c r="G886" s="835" t="s">
        <v>3412</v>
      </c>
      <c r="H886" s="835" t="s">
        <v>3621</v>
      </c>
      <c r="I886" s="849">
        <v>473.45999145507813</v>
      </c>
      <c r="J886" s="849">
        <v>9</v>
      </c>
      <c r="K886" s="850">
        <v>4261.0999755859375</v>
      </c>
    </row>
    <row r="887" spans="1:11" ht="14.45" customHeight="1" x14ac:dyDescent="0.2">
      <c r="A887" s="831" t="s">
        <v>578</v>
      </c>
      <c r="B887" s="832" t="s">
        <v>579</v>
      </c>
      <c r="C887" s="835" t="s">
        <v>606</v>
      </c>
      <c r="D887" s="863" t="s">
        <v>607</v>
      </c>
      <c r="E887" s="835" t="s">
        <v>3250</v>
      </c>
      <c r="F887" s="863" t="s">
        <v>3251</v>
      </c>
      <c r="G887" s="835" t="s">
        <v>3464</v>
      </c>
      <c r="H887" s="835" t="s">
        <v>3622</v>
      </c>
      <c r="I887" s="849">
        <v>5520</v>
      </c>
      <c r="J887" s="849">
        <v>6</v>
      </c>
      <c r="K887" s="850">
        <v>33120</v>
      </c>
    </row>
    <row r="888" spans="1:11" ht="14.45" customHeight="1" x14ac:dyDescent="0.2">
      <c r="A888" s="831" t="s">
        <v>578</v>
      </c>
      <c r="B888" s="832" t="s">
        <v>579</v>
      </c>
      <c r="C888" s="835" t="s">
        <v>606</v>
      </c>
      <c r="D888" s="863" t="s">
        <v>607</v>
      </c>
      <c r="E888" s="835" t="s">
        <v>3250</v>
      </c>
      <c r="F888" s="863" t="s">
        <v>3251</v>
      </c>
      <c r="G888" s="835" t="s">
        <v>3466</v>
      </c>
      <c r="H888" s="835" t="s">
        <v>3623</v>
      </c>
      <c r="I888" s="849">
        <v>4214.125</v>
      </c>
      <c r="J888" s="849">
        <v>24</v>
      </c>
      <c r="K888" s="850">
        <v>124476</v>
      </c>
    </row>
    <row r="889" spans="1:11" ht="14.45" customHeight="1" x14ac:dyDescent="0.2">
      <c r="A889" s="831" t="s">
        <v>578</v>
      </c>
      <c r="B889" s="832" t="s">
        <v>579</v>
      </c>
      <c r="C889" s="835" t="s">
        <v>606</v>
      </c>
      <c r="D889" s="863" t="s">
        <v>607</v>
      </c>
      <c r="E889" s="835" t="s">
        <v>3250</v>
      </c>
      <c r="F889" s="863" t="s">
        <v>3251</v>
      </c>
      <c r="G889" s="835" t="s">
        <v>3624</v>
      </c>
      <c r="H889" s="835" t="s">
        <v>3625</v>
      </c>
      <c r="I889" s="849">
        <v>5186.5</v>
      </c>
      <c r="J889" s="849">
        <v>2</v>
      </c>
      <c r="K889" s="850">
        <v>10373</v>
      </c>
    </row>
    <row r="890" spans="1:11" ht="14.45" customHeight="1" x14ac:dyDescent="0.2">
      <c r="A890" s="831" t="s">
        <v>578</v>
      </c>
      <c r="B890" s="832" t="s">
        <v>579</v>
      </c>
      <c r="C890" s="835" t="s">
        <v>606</v>
      </c>
      <c r="D890" s="863" t="s">
        <v>607</v>
      </c>
      <c r="E890" s="835" t="s">
        <v>3250</v>
      </c>
      <c r="F890" s="863" t="s">
        <v>3251</v>
      </c>
      <c r="G890" s="835" t="s">
        <v>3626</v>
      </c>
      <c r="H890" s="835" t="s">
        <v>3627</v>
      </c>
      <c r="I890" s="849">
        <v>5186.5</v>
      </c>
      <c r="J890" s="849">
        <v>2</v>
      </c>
      <c r="K890" s="850">
        <v>10373</v>
      </c>
    </row>
    <row r="891" spans="1:11" ht="14.45" customHeight="1" x14ac:dyDescent="0.2">
      <c r="A891" s="831" t="s">
        <v>578</v>
      </c>
      <c r="B891" s="832" t="s">
        <v>579</v>
      </c>
      <c r="C891" s="835" t="s">
        <v>606</v>
      </c>
      <c r="D891" s="863" t="s">
        <v>607</v>
      </c>
      <c r="E891" s="835" t="s">
        <v>3250</v>
      </c>
      <c r="F891" s="863" t="s">
        <v>3251</v>
      </c>
      <c r="G891" s="835" t="s">
        <v>3468</v>
      </c>
      <c r="H891" s="835" t="s">
        <v>3628</v>
      </c>
      <c r="I891" s="849">
        <v>5186.5</v>
      </c>
      <c r="J891" s="849">
        <v>4</v>
      </c>
      <c r="K891" s="850">
        <v>20746</v>
      </c>
    </row>
    <row r="892" spans="1:11" ht="14.45" customHeight="1" x14ac:dyDescent="0.2">
      <c r="A892" s="831" t="s">
        <v>578</v>
      </c>
      <c r="B892" s="832" t="s">
        <v>579</v>
      </c>
      <c r="C892" s="835" t="s">
        <v>606</v>
      </c>
      <c r="D892" s="863" t="s">
        <v>607</v>
      </c>
      <c r="E892" s="835" t="s">
        <v>3250</v>
      </c>
      <c r="F892" s="863" t="s">
        <v>3251</v>
      </c>
      <c r="G892" s="835" t="s">
        <v>3470</v>
      </c>
      <c r="H892" s="835" t="s">
        <v>3629</v>
      </c>
      <c r="I892" s="849">
        <v>5186.5</v>
      </c>
      <c r="J892" s="849">
        <v>2</v>
      </c>
      <c r="K892" s="850">
        <v>10373</v>
      </c>
    </row>
    <row r="893" spans="1:11" ht="14.45" customHeight="1" x14ac:dyDescent="0.2">
      <c r="A893" s="831" t="s">
        <v>578</v>
      </c>
      <c r="B893" s="832" t="s">
        <v>579</v>
      </c>
      <c r="C893" s="835" t="s">
        <v>606</v>
      </c>
      <c r="D893" s="863" t="s">
        <v>607</v>
      </c>
      <c r="E893" s="835" t="s">
        <v>3250</v>
      </c>
      <c r="F893" s="863" t="s">
        <v>3251</v>
      </c>
      <c r="G893" s="835" t="s">
        <v>3472</v>
      </c>
      <c r="H893" s="835" t="s">
        <v>3630</v>
      </c>
      <c r="I893" s="849">
        <v>5186.5</v>
      </c>
      <c r="J893" s="849">
        <v>8</v>
      </c>
      <c r="K893" s="850">
        <v>41492</v>
      </c>
    </row>
    <row r="894" spans="1:11" ht="14.45" customHeight="1" x14ac:dyDescent="0.2">
      <c r="A894" s="831" t="s">
        <v>578</v>
      </c>
      <c r="B894" s="832" t="s">
        <v>579</v>
      </c>
      <c r="C894" s="835" t="s">
        <v>606</v>
      </c>
      <c r="D894" s="863" t="s">
        <v>607</v>
      </c>
      <c r="E894" s="835" t="s">
        <v>3250</v>
      </c>
      <c r="F894" s="863" t="s">
        <v>3251</v>
      </c>
      <c r="G894" s="835" t="s">
        <v>3474</v>
      </c>
      <c r="H894" s="835" t="s">
        <v>3631</v>
      </c>
      <c r="I894" s="849">
        <v>4576.3823529411766</v>
      </c>
      <c r="J894" s="849">
        <v>40</v>
      </c>
      <c r="K894" s="850">
        <v>207460</v>
      </c>
    </row>
    <row r="895" spans="1:11" ht="14.45" customHeight="1" x14ac:dyDescent="0.2">
      <c r="A895" s="831" t="s">
        <v>578</v>
      </c>
      <c r="B895" s="832" t="s">
        <v>579</v>
      </c>
      <c r="C895" s="835" t="s">
        <v>606</v>
      </c>
      <c r="D895" s="863" t="s">
        <v>607</v>
      </c>
      <c r="E895" s="835" t="s">
        <v>3250</v>
      </c>
      <c r="F895" s="863" t="s">
        <v>3251</v>
      </c>
      <c r="G895" s="835" t="s">
        <v>3476</v>
      </c>
      <c r="H895" s="835" t="s">
        <v>3632</v>
      </c>
      <c r="I895" s="849">
        <v>4149.2749999999996</v>
      </c>
      <c r="J895" s="849">
        <v>14</v>
      </c>
      <c r="K895" s="850">
        <v>72611</v>
      </c>
    </row>
    <row r="896" spans="1:11" ht="14.45" customHeight="1" x14ac:dyDescent="0.2">
      <c r="A896" s="831" t="s">
        <v>578</v>
      </c>
      <c r="B896" s="832" t="s">
        <v>579</v>
      </c>
      <c r="C896" s="835" t="s">
        <v>606</v>
      </c>
      <c r="D896" s="863" t="s">
        <v>607</v>
      </c>
      <c r="E896" s="835" t="s">
        <v>3250</v>
      </c>
      <c r="F896" s="863" t="s">
        <v>3251</v>
      </c>
      <c r="G896" s="835" t="s">
        <v>3478</v>
      </c>
      <c r="H896" s="835" t="s">
        <v>3633</v>
      </c>
      <c r="I896" s="849">
        <v>4538.25</v>
      </c>
      <c r="J896" s="849">
        <v>12</v>
      </c>
      <c r="K896" s="850">
        <v>62238</v>
      </c>
    </row>
    <row r="897" spans="1:11" ht="14.45" customHeight="1" x14ac:dyDescent="0.2">
      <c r="A897" s="831" t="s">
        <v>578</v>
      </c>
      <c r="B897" s="832" t="s">
        <v>579</v>
      </c>
      <c r="C897" s="835" t="s">
        <v>606</v>
      </c>
      <c r="D897" s="863" t="s">
        <v>607</v>
      </c>
      <c r="E897" s="835" t="s">
        <v>3250</v>
      </c>
      <c r="F897" s="863" t="s">
        <v>3251</v>
      </c>
      <c r="G897" s="835" t="s">
        <v>3482</v>
      </c>
      <c r="H897" s="835" t="s">
        <v>3634</v>
      </c>
      <c r="I897" s="849">
        <v>5186.5</v>
      </c>
      <c r="J897" s="849">
        <v>6</v>
      </c>
      <c r="K897" s="850">
        <v>31119</v>
      </c>
    </row>
    <row r="898" spans="1:11" ht="14.45" customHeight="1" x14ac:dyDescent="0.2">
      <c r="A898" s="831" t="s">
        <v>578</v>
      </c>
      <c r="B898" s="832" t="s">
        <v>579</v>
      </c>
      <c r="C898" s="835" t="s">
        <v>606</v>
      </c>
      <c r="D898" s="863" t="s">
        <v>607</v>
      </c>
      <c r="E898" s="835" t="s">
        <v>3250</v>
      </c>
      <c r="F898" s="863" t="s">
        <v>3251</v>
      </c>
      <c r="G898" s="835" t="s">
        <v>3484</v>
      </c>
      <c r="H898" s="835" t="s">
        <v>3635</v>
      </c>
      <c r="I898" s="849">
        <v>5186.5</v>
      </c>
      <c r="J898" s="849">
        <v>4</v>
      </c>
      <c r="K898" s="850">
        <v>20746</v>
      </c>
    </row>
    <row r="899" spans="1:11" ht="14.45" customHeight="1" x14ac:dyDescent="0.2">
      <c r="A899" s="831" t="s">
        <v>578</v>
      </c>
      <c r="B899" s="832" t="s">
        <v>579</v>
      </c>
      <c r="C899" s="835" t="s">
        <v>606</v>
      </c>
      <c r="D899" s="863" t="s">
        <v>607</v>
      </c>
      <c r="E899" s="835" t="s">
        <v>3250</v>
      </c>
      <c r="F899" s="863" t="s">
        <v>3251</v>
      </c>
      <c r="G899" s="835" t="s">
        <v>3486</v>
      </c>
      <c r="H899" s="835" t="s">
        <v>3636</v>
      </c>
      <c r="I899" s="849">
        <v>5186.5</v>
      </c>
      <c r="J899" s="849">
        <v>10</v>
      </c>
      <c r="K899" s="850">
        <v>51865</v>
      </c>
    </row>
    <row r="900" spans="1:11" ht="14.45" customHeight="1" x14ac:dyDescent="0.2">
      <c r="A900" s="831" t="s">
        <v>578</v>
      </c>
      <c r="B900" s="832" t="s">
        <v>579</v>
      </c>
      <c r="C900" s="835" t="s">
        <v>606</v>
      </c>
      <c r="D900" s="863" t="s">
        <v>607</v>
      </c>
      <c r="E900" s="835" t="s">
        <v>3250</v>
      </c>
      <c r="F900" s="863" t="s">
        <v>3251</v>
      </c>
      <c r="G900" s="835" t="s">
        <v>3488</v>
      </c>
      <c r="H900" s="835" t="s">
        <v>3637</v>
      </c>
      <c r="I900" s="849">
        <v>5186.5</v>
      </c>
      <c r="J900" s="849">
        <v>14</v>
      </c>
      <c r="K900" s="850">
        <v>72611</v>
      </c>
    </row>
    <row r="901" spans="1:11" ht="14.45" customHeight="1" x14ac:dyDescent="0.2">
      <c r="A901" s="831" t="s">
        <v>578</v>
      </c>
      <c r="B901" s="832" t="s">
        <v>579</v>
      </c>
      <c r="C901" s="835" t="s">
        <v>606</v>
      </c>
      <c r="D901" s="863" t="s">
        <v>607</v>
      </c>
      <c r="E901" s="835" t="s">
        <v>3250</v>
      </c>
      <c r="F901" s="863" t="s">
        <v>3251</v>
      </c>
      <c r="G901" s="835" t="s">
        <v>3490</v>
      </c>
      <c r="H901" s="835" t="s">
        <v>3638</v>
      </c>
      <c r="I901" s="849">
        <v>3848.1719380040322</v>
      </c>
      <c r="J901" s="849">
        <v>48</v>
      </c>
      <c r="K901" s="850">
        <v>248952</v>
      </c>
    </row>
    <row r="902" spans="1:11" ht="14.45" customHeight="1" x14ac:dyDescent="0.2">
      <c r="A902" s="831" t="s">
        <v>578</v>
      </c>
      <c r="B902" s="832" t="s">
        <v>579</v>
      </c>
      <c r="C902" s="835" t="s">
        <v>606</v>
      </c>
      <c r="D902" s="863" t="s">
        <v>607</v>
      </c>
      <c r="E902" s="835" t="s">
        <v>3250</v>
      </c>
      <c r="F902" s="863" t="s">
        <v>3251</v>
      </c>
      <c r="G902" s="835" t="s">
        <v>3492</v>
      </c>
      <c r="H902" s="835" t="s">
        <v>3639</v>
      </c>
      <c r="I902" s="849">
        <v>4308.8615384615387</v>
      </c>
      <c r="J902" s="849">
        <v>123</v>
      </c>
      <c r="K902" s="850">
        <v>637939.73999999464</v>
      </c>
    </row>
    <row r="903" spans="1:11" ht="14.45" customHeight="1" x14ac:dyDescent="0.2">
      <c r="A903" s="831" t="s">
        <v>578</v>
      </c>
      <c r="B903" s="832" t="s">
        <v>579</v>
      </c>
      <c r="C903" s="835" t="s">
        <v>606</v>
      </c>
      <c r="D903" s="863" t="s">
        <v>607</v>
      </c>
      <c r="E903" s="835" t="s">
        <v>3250</v>
      </c>
      <c r="F903" s="863" t="s">
        <v>3251</v>
      </c>
      <c r="G903" s="835" t="s">
        <v>3494</v>
      </c>
      <c r="H903" s="835" t="s">
        <v>3640</v>
      </c>
      <c r="I903" s="849">
        <v>4779.7450980392159</v>
      </c>
      <c r="J903" s="849">
        <v>117</v>
      </c>
      <c r="K903" s="850">
        <v>606820.73999999464</v>
      </c>
    </row>
    <row r="904" spans="1:11" ht="14.45" customHeight="1" x14ac:dyDescent="0.2">
      <c r="A904" s="831" t="s">
        <v>578</v>
      </c>
      <c r="B904" s="832" t="s">
        <v>579</v>
      </c>
      <c r="C904" s="835" t="s">
        <v>606</v>
      </c>
      <c r="D904" s="863" t="s">
        <v>607</v>
      </c>
      <c r="E904" s="835" t="s">
        <v>3250</v>
      </c>
      <c r="F904" s="863" t="s">
        <v>3251</v>
      </c>
      <c r="G904" s="835" t="s">
        <v>3496</v>
      </c>
      <c r="H904" s="835" t="s">
        <v>3641</v>
      </c>
      <c r="I904" s="849">
        <v>786.55660377358492</v>
      </c>
      <c r="J904" s="849">
        <v>431</v>
      </c>
      <c r="K904" s="850">
        <v>346955.0700000003</v>
      </c>
    </row>
    <row r="905" spans="1:11" ht="14.45" customHeight="1" x14ac:dyDescent="0.2">
      <c r="A905" s="831" t="s">
        <v>578</v>
      </c>
      <c r="B905" s="832" t="s">
        <v>579</v>
      </c>
      <c r="C905" s="835" t="s">
        <v>606</v>
      </c>
      <c r="D905" s="863" t="s">
        <v>607</v>
      </c>
      <c r="E905" s="835" t="s">
        <v>3250</v>
      </c>
      <c r="F905" s="863" t="s">
        <v>3251</v>
      </c>
      <c r="G905" s="835" t="s">
        <v>3498</v>
      </c>
      <c r="H905" s="835" t="s">
        <v>3642</v>
      </c>
      <c r="I905" s="849">
        <v>1477.1923076923076</v>
      </c>
      <c r="J905" s="849">
        <v>10</v>
      </c>
      <c r="K905" s="850">
        <v>19204.539999999106</v>
      </c>
    </row>
    <row r="906" spans="1:11" ht="14.45" customHeight="1" x14ac:dyDescent="0.2">
      <c r="A906" s="831" t="s">
        <v>578</v>
      </c>
      <c r="B906" s="832" t="s">
        <v>579</v>
      </c>
      <c r="C906" s="835" t="s">
        <v>606</v>
      </c>
      <c r="D906" s="863" t="s">
        <v>607</v>
      </c>
      <c r="E906" s="835" t="s">
        <v>3250</v>
      </c>
      <c r="F906" s="863" t="s">
        <v>3251</v>
      </c>
      <c r="G906" s="835" t="s">
        <v>3500</v>
      </c>
      <c r="H906" s="835" t="s">
        <v>3643</v>
      </c>
      <c r="I906" s="849">
        <v>1536.2333333333333</v>
      </c>
      <c r="J906" s="849">
        <v>12</v>
      </c>
      <c r="K906" s="850">
        <v>23045</v>
      </c>
    </row>
    <row r="907" spans="1:11" ht="14.45" customHeight="1" x14ac:dyDescent="0.2">
      <c r="A907" s="831" t="s">
        <v>578</v>
      </c>
      <c r="B907" s="832" t="s">
        <v>579</v>
      </c>
      <c r="C907" s="835" t="s">
        <v>606</v>
      </c>
      <c r="D907" s="863" t="s">
        <v>607</v>
      </c>
      <c r="E907" s="835" t="s">
        <v>3250</v>
      </c>
      <c r="F907" s="863" t="s">
        <v>3251</v>
      </c>
      <c r="G907" s="835" t="s">
        <v>3503</v>
      </c>
      <c r="H907" s="835" t="s">
        <v>3644</v>
      </c>
      <c r="I907" s="849">
        <v>4994.2857142857147</v>
      </c>
      <c r="J907" s="849">
        <v>40</v>
      </c>
      <c r="K907" s="850">
        <v>220800.37999999523</v>
      </c>
    </row>
    <row r="908" spans="1:11" ht="14.45" customHeight="1" x14ac:dyDescent="0.2">
      <c r="A908" s="831" t="s">
        <v>578</v>
      </c>
      <c r="B908" s="832" t="s">
        <v>579</v>
      </c>
      <c r="C908" s="835" t="s">
        <v>606</v>
      </c>
      <c r="D908" s="863" t="s">
        <v>607</v>
      </c>
      <c r="E908" s="835" t="s">
        <v>3250</v>
      </c>
      <c r="F908" s="863" t="s">
        <v>3251</v>
      </c>
      <c r="G908" s="835" t="s">
        <v>3645</v>
      </c>
      <c r="H908" s="835" t="s">
        <v>3646</v>
      </c>
      <c r="I908" s="849">
        <v>2659.949951171875</v>
      </c>
      <c r="J908" s="849">
        <v>2</v>
      </c>
      <c r="K908" s="850">
        <v>5319.89990234375</v>
      </c>
    </row>
    <row r="909" spans="1:11" ht="14.45" customHeight="1" x14ac:dyDescent="0.2">
      <c r="A909" s="831" t="s">
        <v>578</v>
      </c>
      <c r="B909" s="832" t="s">
        <v>579</v>
      </c>
      <c r="C909" s="835" t="s">
        <v>606</v>
      </c>
      <c r="D909" s="863" t="s">
        <v>607</v>
      </c>
      <c r="E909" s="835" t="s">
        <v>3250</v>
      </c>
      <c r="F909" s="863" t="s">
        <v>3251</v>
      </c>
      <c r="G909" s="835" t="s">
        <v>3507</v>
      </c>
      <c r="H909" s="835" t="s">
        <v>3647</v>
      </c>
      <c r="I909" s="849">
        <v>2070.800048828125</v>
      </c>
      <c r="J909" s="849">
        <v>5</v>
      </c>
      <c r="K909" s="850">
        <v>10354.01953125</v>
      </c>
    </row>
    <row r="910" spans="1:11" ht="14.45" customHeight="1" x14ac:dyDescent="0.2">
      <c r="A910" s="831" t="s">
        <v>578</v>
      </c>
      <c r="B910" s="832" t="s">
        <v>579</v>
      </c>
      <c r="C910" s="835" t="s">
        <v>606</v>
      </c>
      <c r="D910" s="863" t="s">
        <v>607</v>
      </c>
      <c r="E910" s="835" t="s">
        <v>3250</v>
      </c>
      <c r="F910" s="863" t="s">
        <v>3251</v>
      </c>
      <c r="G910" s="835" t="s">
        <v>3509</v>
      </c>
      <c r="H910" s="835" t="s">
        <v>3648</v>
      </c>
      <c r="I910" s="849">
        <v>2070.81005859375</v>
      </c>
      <c r="J910" s="849">
        <v>2</v>
      </c>
      <c r="K910" s="850">
        <v>4141.60986328125</v>
      </c>
    </row>
    <row r="911" spans="1:11" ht="14.45" customHeight="1" x14ac:dyDescent="0.2">
      <c r="A911" s="831" t="s">
        <v>578</v>
      </c>
      <c r="B911" s="832" t="s">
        <v>579</v>
      </c>
      <c r="C911" s="835" t="s">
        <v>606</v>
      </c>
      <c r="D911" s="863" t="s">
        <v>607</v>
      </c>
      <c r="E911" s="835" t="s">
        <v>3250</v>
      </c>
      <c r="F911" s="863" t="s">
        <v>3251</v>
      </c>
      <c r="G911" s="835" t="s">
        <v>3649</v>
      </c>
      <c r="H911" s="835" t="s">
        <v>3650</v>
      </c>
      <c r="I911" s="849">
        <v>2057</v>
      </c>
      <c r="J911" s="849">
        <v>2</v>
      </c>
      <c r="K911" s="850">
        <v>4114</v>
      </c>
    </row>
    <row r="912" spans="1:11" ht="14.45" customHeight="1" x14ac:dyDescent="0.2">
      <c r="A912" s="831" t="s">
        <v>578</v>
      </c>
      <c r="B912" s="832" t="s">
        <v>579</v>
      </c>
      <c r="C912" s="835" t="s">
        <v>606</v>
      </c>
      <c r="D912" s="863" t="s">
        <v>607</v>
      </c>
      <c r="E912" s="835" t="s">
        <v>3250</v>
      </c>
      <c r="F912" s="863" t="s">
        <v>3251</v>
      </c>
      <c r="G912" s="835" t="s">
        <v>3649</v>
      </c>
      <c r="H912" s="835" t="s">
        <v>3651</v>
      </c>
      <c r="I912" s="849">
        <v>2092.800048828125</v>
      </c>
      <c r="J912" s="849">
        <v>2</v>
      </c>
      <c r="K912" s="850">
        <v>4185.60009765625</v>
      </c>
    </row>
    <row r="913" spans="1:11" ht="14.45" customHeight="1" x14ac:dyDescent="0.2">
      <c r="A913" s="831" t="s">
        <v>578</v>
      </c>
      <c r="B913" s="832" t="s">
        <v>579</v>
      </c>
      <c r="C913" s="835" t="s">
        <v>606</v>
      </c>
      <c r="D913" s="863" t="s">
        <v>607</v>
      </c>
      <c r="E913" s="835" t="s">
        <v>3250</v>
      </c>
      <c r="F913" s="863" t="s">
        <v>3251</v>
      </c>
      <c r="G913" s="835" t="s">
        <v>3652</v>
      </c>
      <c r="H913" s="835" t="s">
        <v>3653</v>
      </c>
      <c r="I913" s="849">
        <v>3437.298828125</v>
      </c>
      <c r="J913" s="849">
        <v>11</v>
      </c>
      <c r="K913" s="850">
        <v>43211.760732421651</v>
      </c>
    </row>
    <row r="914" spans="1:11" ht="14.45" customHeight="1" x14ac:dyDescent="0.2">
      <c r="A914" s="831" t="s">
        <v>578</v>
      </c>
      <c r="B914" s="832" t="s">
        <v>579</v>
      </c>
      <c r="C914" s="835" t="s">
        <v>606</v>
      </c>
      <c r="D914" s="863" t="s">
        <v>607</v>
      </c>
      <c r="E914" s="835" t="s">
        <v>3250</v>
      </c>
      <c r="F914" s="863" t="s">
        <v>3251</v>
      </c>
      <c r="G914" s="835" t="s">
        <v>3654</v>
      </c>
      <c r="H914" s="835" t="s">
        <v>3655</v>
      </c>
      <c r="I914" s="849">
        <v>3939.219970703125</v>
      </c>
      <c r="J914" s="849">
        <v>2</v>
      </c>
      <c r="K914" s="850">
        <v>7878.43994140625</v>
      </c>
    </row>
    <row r="915" spans="1:11" ht="14.45" customHeight="1" x14ac:dyDescent="0.2">
      <c r="A915" s="831" t="s">
        <v>578</v>
      </c>
      <c r="B915" s="832" t="s">
        <v>579</v>
      </c>
      <c r="C915" s="835" t="s">
        <v>606</v>
      </c>
      <c r="D915" s="863" t="s">
        <v>607</v>
      </c>
      <c r="E915" s="835" t="s">
        <v>3250</v>
      </c>
      <c r="F915" s="863" t="s">
        <v>3251</v>
      </c>
      <c r="G915" s="835" t="s">
        <v>3656</v>
      </c>
      <c r="H915" s="835" t="s">
        <v>3657</v>
      </c>
      <c r="I915" s="849">
        <v>3928.3467610677085</v>
      </c>
      <c r="J915" s="849">
        <v>6</v>
      </c>
      <c r="K915" s="850">
        <v>23570.06005859375</v>
      </c>
    </row>
    <row r="916" spans="1:11" ht="14.45" customHeight="1" x14ac:dyDescent="0.2">
      <c r="A916" s="831" t="s">
        <v>578</v>
      </c>
      <c r="B916" s="832" t="s">
        <v>579</v>
      </c>
      <c r="C916" s="835" t="s">
        <v>606</v>
      </c>
      <c r="D916" s="863" t="s">
        <v>607</v>
      </c>
      <c r="E916" s="835" t="s">
        <v>3250</v>
      </c>
      <c r="F916" s="863" t="s">
        <v>3251</v>
      </c>
      <c r="G916" s="835" t="s">
        <v>3658</v>
      </c>
      <c r="H916" s="835" t="s">
        <v>3659</v>
      </c>
      <c r="I916" s="849">
        <v>4385.3798828125</v>
      </c>
      <c r="J916" s="849">
        <v>3</v>
      </c>
      <c r="K916" s="850">
        <v>13156.1298828125</v>
      </c>
    </row>
    <row r="917" spans="1:11" ht="14.45" customHeight="1" x14ac:dyDescent="0.2">
      <c r="A917" s="831" t="s">
        <v>578</v>
      </c>
      <c r="B917" s="832" t="s">
        <v>579</v>
      </c>
      <c r="C917" s="835" t="s">
        <v>606</v>
      </c>
      <c r="D917" s="863" t="s">
        <v>607</v>
      </c>
      <c r="E917" s="835" t="s">
        <v>3250</v>
      </c>
      <c r="F917" s="863" t="s">
        <v>3251</v>
      </c>
      <c r="G917" s="835" t="s">
        <v>3660</v>
      </c>
      <c r="H917" s="835" t="s">
        <v>3661</v>
      </c>
      <c r="I917" s="849">
        <v>5255.93017578125</v>
      </c>
      <c r="J917" s="849">
        <v>1</v>
      </c>
      <c r="K917" s="850">
        <v>5255.93017578125</v>
      </c>
    </row>
    <row r="918" spans="1:11" ht="14.45" customHeight="1" x14ac:dyDescent="0.2">
      <c r="A918" s="831" t="s">
        <v>578</v>
      </c>
      <c r="B918" s="832" t="s">
        <v>579</v>
      </c>
      <c r="C918" s="835" t="s">
        <v>606</v>
      </c>
      <c r="D918" s="863" t="s">
        <v>607</v>
      </c>
      <c r="E918" s="835" t="s">
        <v>3250</v>
      </c>
      <c r="F918" s="863" t="s">
        <v>3251</v>
      </c>
      <c r="G918" s="835" t="s">
        <v>3662</v>
      </c>
      <c r="H918" s="835" t="s">
        <v>3663</v>
      </c>
      <c r="I918" s="849">
        <v>3928.3434244791665</v>
      </c>
      <c r="J918" s="849">
        <v>6</v>
      </c>
      <c r="K918" s="850">
        <v>23570.060546875</v>
      </c>
    </row>
    <row r="919" spans="1:11" ht="14.45" customHeight="1" x14ac:dyDescent="0.2">
      <c r="A919" s="831" t="s">
        <v>578</v>
      </c>
      <c r="B919" s="832" t="s">
        <v>579</v>
      </c>
      <c r="C919" s="835" t="s">
        <v>606</v>
      </c>
      <c r="D919" s="863" t="s">
        <v>607</v>
      </c>
      <c r="E919" s="835" t="s">
        <v>3250</v>
      </c>
      <c r="F919" s="863" t="s">
        <v>3251</v>
      </c>
      <c r="G919" s="835" t="s">
        <v>3664</v>
      </c>
      <c r="H919" s="835" t="s">
        <v>3665</v>
      </c>
      <c r="I919" s="849">
        <v>3928.3425903320313</v>
      </c>
      <c r="J919" s="849">
        <v>5</v>
      </c>
      <c r="K919" s="850">
        <v>19641.710205078125</v>
      </c>
    </row>
    <row r="920" spans="1:11" ht="14.45" customHeight="1" x14ac:dyDescent="0.2">
      <c r="A920" s="831" t="s">
        <v>578</v>
      </c>
      <c r="B920" s="832" t="s">
        <v>579</v>
      </c>
      <c r="C920" s="835" t="s">
        <v>606</v>
      </c>
      <c r="D920" s="863" t="s">
        <v>607</v>
      </c>
      <c r="E920" s="835" t="s">
        <v>3250</v>
      </c>
      <c r="F920" s="863" t="s">
        <v>3251</v>
      </c>
      <c r="G920" s="835" t="s">
        <v>3666</v>
      </c>
      <c r="H920" s="835" t="s">
        <v>3667</v>
      </c>
      <c r="I920" s="849">
        <v>3928.3450927734375</v>
      </c>
      <c r="J920" s="849">
        <v>2</v>
      </c>
      <c r="K920" s="850">
        <v>7856.690185546875</v>
      </c>
    </row>
    <row r="921" spans="1:11" ht="14.45" customHeight="1" x14ac:dyDescent="0.2">
      <c r="A921" s="831" t="s">
        <v>578</v>
      </c>
      <c r="B921" s="832" t="s">
        <v>579</v>
      </c>
      <c r="C921" s="835" t="s">
        <v>606</v>
      </c>
      <c r="D921" s="863" t="s">
        <v>607</v>
      </c>
      <c r="E921" s="835" t="s">
        <v>3250</v>
      </c>
      <c r="F921" s="863" t="s">
        <v>3251</v>
      </c>
      <c r="G921" s="835" t="s">
        <v>3668</v>
      </c>
      <c r="H921" s="835" t="s">
        <v>3669</v>
      </c>
      <c r="I921" s="849">
        <v>3928.340087890625</v>
      </c>
      <c r="J921" s="849">
        <v>1</v>
      </c>
      <c r="K921" s="850">
        <v>3928.340087890625</v>
      </c>
    </row>
    <row r="922" spans="1:11" ht="14.45" customHeight="1" x14ac:dyDescent="0.2">
      <c r="A922" s="831" t="s">
        <v>578</v>
      </c>
      <c r="B922" s="832" t="s">
        <v>579</v>
      </c>
      <c r="C922" s="835" t="s">
        <v>606</v>
      </c>
      <c r="D922" s="863" t="s">
        <v>607</v>
      </c>
      <c r="E922" s="835" t="s">
        <v>3250</v>
      </c>
      <c r="F922" s="863" t="s">
        <v>3251</v>
      </c>
      <c r="G922" s="835" t="s">
        <v>3670</v>
      </c>
      <c r="H922" s="835" t="s">
        <v>3671</v>
      </c>
      <c r="I922" s="849">
        <v>4385.3798828125</v>
      </c>
      <c r="J922" s="849">
        <v>1</v>
      </c>
      <c r="K922" s="850">
        <v>4385.3798828125</v>
      </c>
    </row>
    <row r="923" spans="1:11" ht="14.45" customHeight="1" x14ac:dyDescent="0.2">
      <c r="A923" s="831" t="s">
        <v>578</v>
      </c>
      <c r="B923" s="832" t="s">
        <v>579</v>
      </c>
      <c r="C923" s="835" t="s">
        <v>606</v>
      </c>
      <c r="D923" s="863" t="s">
        <v>607</v>
      </c>
      <c r="E923" s="835" t="s">
        <v>3250</v>
      </c>
      <c r="F923" s="863" t="s">
        <v>3251</v>
      </c>
      <c r="G923" s="835" t="s">
        <v>3672</v>
      </c>
      <c r="H923" s="835" t="s">
        <v>3673</v>
      </c>
      <c r="I923" s="849">
        <v>270.31333414713544</v>
      </c>
      <c r="J923" s="849">
        <v>8</v>
      </c>
      <c r="K923" s="850">
        <v>3243.7400708012283</v>
      </c>
    </row>
    <row r="924" spans="1:11" ht="14.45" customHeight="1" x14ac:dyDescent="0.2">
      <c r="A924" s="831" t="s">
        <v>578</v>
      </c>
      <c r="B924" s="832" t="s">
        <v>579</v>
      </c>
      <c r="C924" s="835" t="s">
        <v>606</v>
      </c>
      <c r="D924" s="863" t="s">
        <v>607</v>
      </c>
      <c r="E924" s="835" t="s">
        <v>3250</v>
      </c>
      <c r="F924" s="863" t="s">
        <v>3251</v>
      </c>
      <c r="G924" s="835" t="s">
        <v>3674</v>
      </c>
      <c r="H924" s="835" t="s">
        <v>3675</v>
      </c>
      <c r="I924" s="849">
        <v>405.47000122070313</v>
      </c>
      <c r="J924" s="849">
        <v>23</v>
      </c>
      <c r="K924" s="850">
        <v>9325.7900390625</v>
      </c>
    </row>
    <row r="925" spans="1:11" ht="14.45" customHeight="1" x14ac:dyDescent="0.2">
      <c r="A925" s="831" t="s">
        <v>578</v>
      </c>
      <c r="B925" s="832" t="s">
        <v>579</v>
      </c>
      <c r="C925" s="835" t="s">
        <v>606</v>
      </c>
      <c r="D925" s="863" t="s">
        <v>607</v>
      </c>
      <c r="E925" s="835" t="s">
        <v>3250</v>
      </c>
      <c r="F925" s="863" t="s">
        <v>3251</v>
      </c>
      <c r="G925" s="835" t="s">
        <v>3676</v>
      </c>
      <c r="H925" s="835" t="s">
        <v>3677</v>
      </c>
      <c r="I925" s="849">
        <v>2174.60009765625</v>
      </c>
      <c r="J925" s="849">
        <v>2</v>
      </c>
      <c r="K925" s="850">
        <v>4349.2001953125</v>
      </c>
    </row>
    <row r="926" spans="1:11" ht="14.45" customHeight="1" x14ac:dyDescent="0.2">
      <c r="A926" s="831" t="s">
        <v>578</v>
      </c>
      <c r="B926" s="832" t="s">
        <v>579</v>
      </c>
      <c r="C926" s="835" t="s">
        <v>606</v>
      </c>
      <c r="D926" s="863" t="s">
        <v>607</v>
      </c>
      <c r="E926" s="835" t="s">
        <v>3250</v>
      </c>
      <c r="F926" s="863" t="s">
        <v>3251</v>
      </c>
      <c r="G926" s="835" t="s">
        <v>3678</v>
      </c>
      <c r="H926" s="835" t="s">
        <v>3679</v>
      </c>
      <c r="I926" s="849">
        <v>473.45999145507813</v>
      </c>
      <c r="J926" s="849">
        <v>7</v>
      </c>
      <c r="K926" s="850">
        <v>3314.2099304199219</v>
      </c>
    </row>
    <row r="927" spans="1:11" ht="14.45" customHeight="1" x14ac:dyDescent="0.2">
      <c r="A927" s="831" t="s">
        <v>578</v>
      </c>
      <c r="B927" s="832" t="s">
        <v>579</v>
      </c>
      <c r="C927" s="835" t="s">
        <v>606</v>
      </c>
      <c r="D927" s="863" t="s">
        <v>607</v>
      </c>
      <c r="E927" s="835" t="s">
        <v>3250</v>
      </c>
      <c r="F927" s="863" t="s">
        <v>3251</v>
      </c>
      <c r="G927" s="835" t="s">
        <v>3680</v>
      </c>
      <c r="H927" s="835" t="s">
        <v>3681</v>
      </c>
      <c r="I927" s="849">
        <v>51842</v>
      </c>
      <c r="J927" s="849">
        <v>2</v>
      </c>
      <c r="K927" s="850">
        <v>103684</v>
      </c>
    </row>
    <row r="928" spans="1:11" ht="14.45" customHeight="1" x14ac:dyDescent="0.2">
      <c r="A928" s="831" t="s">
        <v>578</v>
      </c>
      <c r="B928" s="832" t="s">
        <v>579</v>
      </c>
      <c r="C928" s="835" t="s">
        <v>606</v>
      </c>
      <c r="D928" s="863" t="s">
        <v>607</v>
      </c>
      <c r="E928" s="835" t="s">
        <v>3250</v>
      </c>
      <c r="F928" s="863" t="s">
        <v>3251</v>
      </c>
      <c r="G928" s="835" t="s">
        <v>3682</v>
      </c>
      <c r="H928" s="835" t="s">
        <v>3683</v>
      </c>
      <c r="I928" s="849">
        <v>552</v>
      </c>
      <c r="J928" s="849">
        <v>12</v>
      </c>
      <c r="K928" s="850">
        <v>6624</v>
      </c>
    </row>
    <row r="929" spans="1:11" ht="14.45" customHeight="1" x14ac:dyDescent="0.2">
      <c r="A929" s="831" t="s">
        <v>578</v>
      </c>
      <c r="B929" s="832" t="s">
        <v>579</v>
      </c>
      <c r="C929" s="835" t="s">
        <v>606</v>
      </c>
      <c r="D929" s="863" t="s">
        <v>607</v>
      </c>
      <c r="E929" s="835" t="s">
        <v>3250</v>
      </c>
      <c r="F929" s="863" t="s">
        <v>3251</v>
      </c>
      <c r="G929" s="835" t="s">
        <v>3680</v>
      </c>
      <c r="H929" s="835" t="s">
        <v>3684</v>
      </c>
      <c r="I929" s="849">
        <v>51842</v>
      </c>
      <c r="J929" s="849">
        <v>1</v>
      </c>
      <c r="K929" s="850">
        <v>51842</v>
      </c>
    </row>
    <row r="930" spans="1:11" ht="14.45" customHeight="1" x14ac:dyDescent="0.2">
      <c r="A930" s="831" t="s">
        <v>578</v>
      </c>
      <c r="B930" s="832" t="s">
        <v>579</v>
      </c>
      <c r="C930" s="835" t="s">
        <v>606</v>
      </c>
      <c r="D930" s="863" t="s">
        <v>607</v>
      </c>
      <c r="E930" s="835" t="s">
        <v>3250</v>
      </c>
      <c r="F930" s="863" t="s">
        <v>3251</v>
      </c>
      <c r="G930" s="835" t="s">
        <v>3682</v>
      </c>
      <c r="H930" s="835" t="s">
        <v>3685</v>
      </c>
      <c r="I930" s="849">
        <v>552</v>
      </c>
      <c r="J930" s="849">
        <v>23</v>
      </c>
      <c r="K930" s="850">
        <v>12696</v>
      </c>
    </row>
    <row r="931" spans="1:11" ht="14.45" customHeight="1" x14ac:dyDescent="0.2">
      <c r="A931" s="831" t="s">
        <v>578</v>
      </c>
      <c r="B931" s="832" t="s">
        <v>579</v>
      </c>
      <c r="C931" s="835" t="s">
        <v>606</v>
      </c>
      <c r="D931" s="863" t="s">
        <v>607</v>
      </c>
      <c r="E931" s="835" t="s">
        <v>3250</v>
      </c>
      <c r="F931" s="863" t="s">
        <v>3251</v>
      </c>
      <c r="G931" s="835" t="s">
        <v>3686</v>
      </c>
      <c r="H931" s="835" t="s">
        <v>3687</v>
      </c>
      <c r="I931" s="849">
        <v>2057.0005888097426</v>
      </c>
      <c r="J931" s="849">
        <v>19</v>
      </c>
      <c r="K931" s="850">
        <v>39083.010009765625</v>
      </c>
    </row>
    <row r="932" spans="1:11" ht="14.45" customHeight="1" x14ac:dyDescent="0.2">
      <c r="A932" s="831" t="s">
        <v>578</v>
      </c>
      <c r="B932" s="832" t="s">
        <v>579</v>
      </c>
      <c r="C932" s="835" t="s">
        <v>606</v>
      </c>
      <c r="D932" s="863" t="s">
        <v>607</v>
      </c>
      <c r="E932" s="835" t="s">
        <v>3250</v>
      </c>
      <c r="F932" s="863" t="s">
        <v>3251</v>
      </c>
      <c r="G932" s="835" t="s">
        <v>3686</v>
      </c>
      <c r="H932" s="835" t="s">
        <v>3688</v>
      </c>
      <c r="I932" s="849">
        <v>2092.7850341796875</v>
      </c>
      <c r="J932" s="849">
        <v>18</v>
      </c>
      <c r="K932" s="850">
        <v>37670.130615234375</v>
      </c>
    </row>
    <row r="933" spans="1:11" ht="14.45" customHeight="1" x14ac:dyDescent="0.2">
      <c r="A933" s="831" t="s">
        <v>578</v>
      </c>
      <c r="B933" s="832" t="s">
        <v>579</v>
      </c>
      <c r="C933" s="835" t="s">
        <v>606</v>
      </c>
      <c r="D933" s="863" t="s">
        <v>607</v>
      </c>
      <c r="E933" s="835" t="s">
        <v>3250</v>
      </c>
      <c r="F933" s="863" t="s">
        <v>3251</v>
      </c>
      <c r="G933" s="835" t="s">
        <v>3689</v>
      </c>
      <c r="H933" s="835" t="s">
        <v>3690</v>
      </c>
      <c r="I933" s="849">
        <v>62658</v>
      </c>
      <c r="J933" s="849">
        <v>1</v>
      </c>
      <c r="K933" s="850">
        <v>62658</v>
      </c>
    </row>
    <row r="934" spans="1:11" ht="14.45" customHeight="1" x14ac:dyDescent="0.2">
      <c r="A934" s="831" t="s">
        <v>578</v>
      </c>
      <c r="B934" s="832" t="s">
        <v>579</v>
      </c>
      <c r="C934" s="835" t="s">
        <v>606</v>
      </c>
      <c r="D934" s="863" t="s">
        <v>607</v>
      </c>
      <c r="E934" s="835" t="s">
        <v>3250</v>
      </c>
      <c r="F934" s="863" t="s">
        <v>3251</v>
      </c>
      <c r="G934" s="835" t="s">
        <v>3689</v>
      </c>
      <c r="H934" s="835" t="s">
        <v>3691</v>
      </c>
      <c r="I934" s="849">
        <v>62658</v>
      </c>
      <c r="J934" s="849">
        <v>1</v>
      </c>
      <c r="K934" s="850">
        <v>62658</v>
      </c>
    </row>
    <row r="935" spans="1:11" ht="14.45" customHeight="1" x14ac:dyDescent="0.2">
      <c r="A935" s="831" t="s">
        <v>578</v>
      </c>
      <c r="B935" s="832" t="s">
        <v>579</v>
      </c>
      <c r="C935" s="835" t="s">
        <v>606</v>
      </c>
      <c r="D935" s="863" t="s">
        <v>607</v>
      </c>
      <c r="E935" s="835" t="s">
        <v>3250</v>
      </c>
      <c r="F935" s="863" t="s">
        <v>3251</v>
      </c>
      <c r="G935" s="835" t="s">
        <v>3692</v>
      </c>
      <c r="H935" s="835" t="s">
        <v>3693</v>
      </c>
      <c r="I935" s="849">
        <v>2174.6051025390625</v>
      </c>
      <c r="J935" s="849">
        <v>2</v>
      </c>
      <c r="K935" s="850">
        <v>4349.210205078125</v>
      </c>
    </row>
    <row r="936" spans="1:11" ht="14.45" customHeight="1" x14ac:dyDescent="0.2">
      <c r="A936" s="831" t="s">
        <v>578</v>
      </c>
      <c r="B936" s="832" t="s">
        <v>579</v>
      </c>
      <c r="C936" s="835" t="s">
        <v>606</v>
      </c>
      <c r="D936" s="863" t="s">
        <v>607</v>
      </c>
      <c r="E936" s="835" t="s">
        <v>3250</v>
      </c>
      <c r="F936" s="863" t="s">
        <v>3251</v>
      </c>
      <c r="G936" s="835" t="s">
        <v>3694</v>
      </c>
      <c r="H936" s="835" t="s">
        <v>3695</v>
      </c>
      <c r="I936" s="849">
        <v>2174.6026000976563</v>
      </c>
      <c r="J936" s="849">
        <v>4</v>
      </c>
      <c r="K936" s="850">
        <v>8698.410400390625</v>
      </c>
    </row>
    <row r="937" spans="1:11" ht="14.45" customHeight="1" x14ac:dyDescent="0.2">
      <c r="A937" s="831" t="s">
        <v>578</v>
      </c>
      <c r="B937" s="832" t="s">
        <v>579</v>
      </c>
      <c r="C937" s="835" t="s">
        <v>606</v>
      </c>
      <c r="D937" s="863" t="s">
        <v>607</v>
      </c>
      <c r="E937" s="835" t="s">
        <v>3250</v>
      </c>
      <c r="F937" s="863" t="s">
        <v>3251</v>
      </c>
      <c r="G937" s="835" t="s">
        <v>3696</v>
      </c>
      <c r="H937" s="835" t="s">
        <v>3697</v>
      </c>
      <c r="I937" s="849">
        <v>805.77001953125</v>
      </c>
      <c r="J937" s="849">
        <v>10</v>
      </c>
      <c r="K937" s="850">
        <v>8057.72998046875</v>
      </c>
    </row>
    <row r="938" spans="1:11" ht="14.45" customHeight="1" x14ac:dyDescent="0.2">
      <c r="A938" s="831" t="s">
        <v>578</v>
      </c>
      <c r="B938" s="832" t="s">
        <v>579</v>
      </c>
      <c r="C938" s="835" t="s">
        <v>606</v>
      </c>
      <c r="D938" s="863" t="s">
        <v>607</v>
      </c>
      <c r="E938" s="835" t="s">
        <v>3250</v>
      </c>
      <c r="F938" s="863" t="s">
        <v>3251</v>
      </c>
      <c r="G938" s="835" t="s">
        <v>3674</v>
      </c>
      <c r="H938" s="835" t="s">
        <v>3698</v>
      </c>
      <c r="I938" s="849">
        <v>405.47000122070313</v>
      </c>
      <c r="J938" s="849">
        <v>4</v>
      </c>
      <c r="K938" s="850">
        <v>1621.8699951171875</v>
      </c>
    </row>
    <row r="939" spans="1:11" ht="14.45" customHeight="1" x14ac:dyDescent="0.2">
      <c r="A939" s="831" t="s">
        <v>578</v>
      </c>
      <c r="B939" s="832" t="s">
        <v>579</v>
      </c>
      <c r="C939" s="835" t="s">
        <v>606</v>
      </c>
      <c r="D939" s="863" t="s">
        <v>607</v>
      </c>
      <c r="E939" s="835" t="s">
        <v>3250</v>
      </c>
      <c r="F939" s="863" t="s">
        <v>3251</v>
      </c>
      <c r="G939" s="835" t="s">
        <v>3699</v>
      </c>
      <c r="H939" s="835" t="s">
        <v>3700</v>
      </c>
      <c r="I939" s="849">
        <v>205.19000244140625</v>
      </c>
      <c r="J939" s="849">
        <v>400</v>
      </c>
      <c r="K939" s="850">
        <v>82077.796875</v>
      </c>
    </row>
    <row r="940" spans="1:11" ht="14.45" customHeight="1" x14ac:dyDescent="0.2">
      <c r="A940" s="831" t="s">
        <v>578</v>
      </c>
      <c r="B940" s="832" t="s">
        <v>579</v>
      </c>
      <c r="C940" s="835" t="s">
        <v>606</v>
      </c>
      <c r="D940" s="863" t="s">
        <v>607</v>
      </c>
      <c r="E940" s="835" t="s">
        <v>3250</v>
      </c>
      <c r="F940" s="863" t="s">
        <v>3251</v>
      </c>
      <c r="G940" s="835" t="s">
        <v>3701</v>
      </c>
      <c r="H940" s="835" t="s">
        <v>3702</v>
      </c>
      <c r="I940" s="849">
        <v>1087.3050537109375</v>
      </c>
      <c r="J940" s="849">
        <v>1</v>
      </c>
      <c r="K940" s="850">
        <v>2174.6001074220985</v>
      </c>
    </row>
    <row r="941" spans="1:11" ht="14.45" customHeight="1" x14ac:dyDescent="0.2">
      <c r="A941" s="831" t="s">
        <v>578</v>
      </c>
      <c r="B941" s="832" t="s">
        <v>579</v>
      </c>
      <c r="C941" s="835" t="s">
        <v>606</v>
      </c>
      <c r="D941" s="863" t="s">
        <v>607</v>
      </c>
      <c r="E941" s="835" t="s">
        <v>3250</v>
      </c>
      <c r="F941" s="863" t="s">
        <v>3251</v>
      </c>
      <c r="G941" s="835" t="s">
        <v>3678</v>
      </c>
      <c r="H941" s="835" t="s">
        <v>3703</v>
      </c>
      <c r="I941" s="849">
        <v>473.45999145507813</v>
      </c>
      <c r="J941" s="849">
        <v>9</v>
      </c>
      <c r="K941" s="850">
        <v>4261.1199035644531</v>
      </c>
    </row>
    <row r="942" spans="1:11" ht="14.45" customHeight="1" x14ac:dyDescent="0.2">
      <c r="A942" s="831" t="s">
        <v>578</v>
      </c>
      <c r="B942" s="832" t="s">
        <v>579</v>
      </c>
      <c r="C942" s="835" t="s">
        <v>606</v>
      </c>
      <c r="D942" s="863" t="s">
        <v>607</v>
      </c>
      <c r="E942" s="835" t="s">
        <v>3250</v>
      </c>
      <c r="F942" s="863" t="s">
        <v>3251</v>
      </c>
      <c r="G942" s="835" t="s">
        <v>3704</v>
      </c>
      <c r="H942" s="835" t="s">
        <v>3705</v>
      </c>
      <c r="I942" s="849">
        <v>2078.06005859375</v>
      </c>
      <c r="J942" s="849">
        <v>3</v>
      </c>
      <c r="K942" s="850">
        <v>6234.18994140625</v>
      </c>
    </row>
    <row r="943" spans="1:11" ht="14.45" customHeight="1" x14ac:dyDescent="0.2">
      <c r="A943" s="831" t="s">
        <v>578</v>
      </c>
      <c r="B943" s="832" t="s">
        <v>579</v>
      </c>
      <c r="C943" s="835" t="s">
        <v>606</v>
      </c>
      <c r="D943" s="863" t="s">
        <v>607</v>
      </c>
      <c r="E943" s="835" t="s">
        <v>3706</v>
      </c>
      <c r="F943" s="863" t="s">
        <v>3707</v>
      </c>
      <c r="G943" s="835" t="s">
        <v>3708</v>
      </c>
      <c r="H943" s="835" t="s">
        <v>3709</v>
      </c>
      <c r="I943" s="849">
        <v>9.9999997764825821E-3</v>
      </c>
      <c r="J943" s="849">
        <v>1</v>
      </c>
      <c r="K943" s="850">
        <v>9.9999997764825821E-3</v>
      </c>
    </row>
    <row r="944" spans="1:11" ht="14.45" customHeight="1" x14ac:dyDescent="0.2">
      <c r="A944" s="831" t="s">
        <v>578</v>
      </c>
      <c r="B944" s="832" t="s">
        <v>579</v>
      </c>
      <c r="C944" s="835" t="s">
        <v>606</v>
      </c>
      <c r="D944" s="863" t="s">
        <v>607</v>
      </c>
      <c r="E944" s="835" t="s">
        <v>3706</v>
      </c>
      <c r="F944" s="863" t="s">
        <v>3707</v>
      </c>
      <c r="G944" s="835" t="s">
        <v>3710</v>
      </c>
      <c r="H944" s="835" t="s">
        <v>3711</v>
      </c>
      <c r="I944" s="849">
        <v>9.9999997764825821E-3</v>
      </c>
      <c r="J944" s="849">
        <v>9</v>
      </c>
      <c r="K944" s="850">
        <v>8.9999997988343239E-2</v>
      </c>
    </row>
    <row r="945" spans="1:11" ht="14.45" customHeight="1" x14ac:dyDescent="0.2">
      <c r="A945" s="831" t="s">
        <v>578</v>
      </c>
      <c r="B945" s="832" t="s">
        <v>579</v>
      </c>
      <c r="C945" s="835" t="s">
        <v>606</v>
      </c>
      <c r="D945" s="863" t="s">
        <v>607</v>
      </c>
      <c r="E945" s="835" t="s">
        <v>3706</v>
      </c>
      <c r="F945" s="863" t="s">
        <v>3707</v>
      </c>
      <c r="G945" s="835" t="s">
        <v>3712</v>
      </c>
      <c r="H945" s="835" t="s">
        <v>3713</v>
      </c>
      <c r="I945" s="849">
        <v>1.1499999761581421</v>
      </c>
      <c r="J945" s="849">
        <v>1</v>
      </c>
      <c r="K945" s="850">
        <v>1.1499999761581421</v>
      </c>
    </row>
    <row r="946" spans="1:11" ht="14.45" customHeight="1" x14ac:dyDescent="0.2">
      <c r="A946" s="831" t="s">
        <v>578</v>
      </c>
      <c r="B946" s="832" t="s">
        <v>579</v>
      </c>
      <c r="C946" s="835" t="s">
        <v>606</v>
      </c>
      <c r="D946" s="863" t="s">
        <v>607</v>
      </c>
      <c r="E946" s="835" t="s">
        <v>3706</v>
      </c>
      <c r="F946" s="863" t="s">
        <v>3707</v>
      </c>
      <c r="G946" s="835" t="s">
        <v>3714</v>
      </c>
      <c r="H946" s="835" t="s">
        <v>3715</v>
      </c>
      <c r="I946" s="849">
        <v>9.9999997764825821E-3</v>
      </c>
      <c r="J946" s="849">
        <v>11</v>
      </c>
      <c r="K946" s="850">
        <v>0.1099999975413084</v>
      </c>
    </row>
    <row r="947" spans="1:11" ht="14.45" customHeight="1" x14ac:dyDescent="0.2">
      <c r="A947" s="831" t="s">
        <v>578</v>
      </c>
      <c r="B947" s="832" t="s">
        <v>579</v>
      </c>
      <c r="C947" s="835" t="s">
        <v>606</v>
      </c>
      <c r="D947" s="863" t="s">
        <v>607</v>
      </c>
      <c r="E947" s="835" t="s">
        <v>3706</v>
      </c>
      <c r="F947" s="863" t="s">
        <v>3707</v>
      </c>
      <c r="G947" s="835" t="s">
        <v>3716</v>
      </c>
      <c r="H947" s="835" t="s">
        <v>3717</v>
      </c>
      <c r="I947" s="849">
        <v>59683.70703125</v>
      </c>
      <c r="J947" s="849">
        <v>3</v>
      </c>
      <c r="K947" s="850">
        <v>179051.12109375</v>
      </c>
    </row>
    <row r="948" spans="1:11" ht="14.45" customHeight="1" x14ac:dyDescent="0.2">
      <c r="A948" s="831" t="s">
        <v>578</v>
      </c>
      <c r="B948" s="832" t="s">
        <v>579</v>
      </c>
      <c r="C948" s="835" t="s">
        <v>606</v>
      </c>
      <c r="D948" s="863" t="s">
        <v>607</v>
      </c>
      <c r="E948" s="835" t="s">
        <v>3706</v>
      </c>
      <c r="F948" s="863" t="s">
        <v>3707</v>
      </c>
      <c r="G948" s="835" t="s">
        <v>3718</v>
      </c>
      <c r="H948" s="835" t="s">
        <v>3719</v>
      </c>
      <c r="I948" s="849">
        <v>59683.8203125</v>
      </c>
      <c r="J948" s="849">
        <v>2</v>
      </c>
      <c r="K948" s="850">
        <v>119367.640625</v>
      </c>
    </row>
    <row r="949" spans="1:11" ht="14.45" customHeight="1" x14ac:dyDescent="0.2">
      <c r="A949" s="831" t="s">
        <v>578</v>
      </c>
      <c r="B949" s="832" t="s">
        <v>579</v>
      </c>
      <c r="C949" s="835" t="s">
        <v>606</v>
      </c>
      <c r="D949" s="863" t="s">
        <v>607</v>
      </c>
      <c r="E949" s="835" t="s">
        <v>3706</v>
      </c>
      <c r="F949" s="863" t="s">
        <v>3707</v>
      </c>
      <c r="G949" s="835" t="s">
        <v>3720</v>
      </c>
      <c r="H949" s="835" t="s">
        <v>3721</v>
      </c>
      <c r="I949" s="849">
        <v>19304.927734375</v>
      </c>
      <c r="J949" s="849">
        <v>11</v>
      </c>
      <c r="K949" s="850">
        <v>291987.07546875067</v>
      </c>
    </row>
    <row r="950" spans="1:11" ht="14.45" customHeight="1" x14ac:dyDescent="0.2">
      <c r="A950" s="831" t="s">
        <v>578</v>
      </c>
      <c r="B950" s="832" t="s">
        <v>579</v>
      </c>
      <c r="C950" s="835" t="s">
        <v>606</v>
      </c>
      <c r="D950" s="863" t="s">
        <v>607</v>
      </c>
      <c r="E950" s="835" t="s">
        <v>3706</v>
      </c>
      <c r="F950" s="863" t="s">
        <v>3707</v>
      </c>
      <c r="G950" s="835" t="s">
        <v>3722</v>
      </c>
      <c r="H950" s="835" t="s">
        <v>3723</v>
      </c>
      <c r="I950" s="849">
        <v>26544.30078125</v>
      </c>
      <c r="J950" s="849">
        <v>2</v>
      </c>
      <c r="K950" s="850">
        <v>53088.6015625</v>
      </c>
    </row>
    <row r="951" spans="1:11" ht="14.45" customHeight="1" x14ac:dyDescent="0.2">
      <c r="A951" s="831" t="s">
        <v>578</v>
      </c>
      <c r="B951" s="832" t="s">
        <v>579</v>
      </c>
      <c r="C951" s="835" t="s">
        <v>606</v>
      </c>
      <c r="D951" s="863" t="s">
        <v>607</v>
      </c>
      <c r="E951" s="835" t="s">
        <v>3706</v>
      </c>
      <c r="F951" s="863" t="s">
        <v>3707</v>
      </c>
      <c r="G951" s="835" t="s">
        <v>3724</v>
      </c>
      <c r="H951" s="835" t="s">
        <v>3725</v>
      </c>
      <c r="I951" s="849">
        <v>9.9999997764825821E-3</v>
      </c>
      <c r="J951" s="849">
        <v>8</v>
      </c>
      <c r="K951" s="850">
        <v>7.9999998211860657E-2</v>
      </c>
    </row>
    <row r="952" spans="1:11" ht="14.45" customHeight="1" x14ac:dyDescent="0.2">
      <c r="A952" s="831" t="s">
        <v>578</v>
      </c>
      <c r="B952" s="832" t="s">
        <v>579</v>
      </c>
      <c r="C952" s="835" t="s">
        <v>606</v>
      </c>
      <c r="D952" s="863" t="s">
        <v>607</v>
      </c>
      <c r="E952" s="835" t="s">
        <v>3706</v>
      </c>
      <c r="F952" s="863" t="s">
        <v>3707</v>
      </c>
      <c r="G952" s="835" t="s">
        <v>3726</v>
      </c>
      <c r="H952" s="835" t="s">
        <v>3727</v>
      </c>
      <c r="I952" s="849">
        <v>1.1499999761581421</v>
      </c>
      <c r="J952" s="849">
        <v>1</v>
      </c>
      <c r="K952" s="850">
        <v>1.1499999761581421</v>
      </c>
    </row>
    <row r="953" spans="1:11" ht="14.45" customHeight="1" x14ac:dyDescent="0.2">
      <c r="A953" s="831" t="s">
        <v>578</v>
      </c>
      <c r="B953" s="832" t="s">
        <v>579</v>
      </c>
      <c r="C953" s="835" t="s">
        <v>606</v>
      </c>
      <c r="D953" s="863" t="s">
        <v>607</v>
      </c>
      <c r="E953" s="835" t="s">
        <v>3706</v>
      </c>
      <c r="F953" s="863" t="s">
        <v>3707</v>
      </c>
      <c r="G953" s="835" t="s">
        <v>3728</v>
      </c>
      <c r="H953" s="835" t="s">
        <v>3729</v>
      </c>
      <c r="I953" s="849">
        <v>1.1499999761581421</v>
      </c>
      <c r="J953" s="849">
        <v>2</v>
      </c>
      <c r="K953" s="850">
        <v>2.2999999523162842</v>
      </c>
    </row>
    <row r="954" spans="1:11" ht="14.45" customHeight="1" x14ac:dyDescent="0.2">
      <c r="A954" s="831" t="s">
        <v>578</v>
      </c>
      <c r="B954" s="832" t="s">
        <v>579</v>
      </c>
      <c r="C954" s="835" t="s">
        <v>606</v>
      </c>
      <c r="D954" s="863" t="s">
        <v>607</v>
      </c>
      <c r="E954" s="835" t="s">
        <v>3706</v>
      </c>
      <c r="F954" s="863" t="s">
        <v>3707</v>
      </c>
      <c r="G954" s="835" t="s">
        <v>3730</v>
      </c>
      <c r="H954" s="835" t="s">
        <v>3731</v>
      </c>
      <c r="I954" s="849">
        <v>27168.456705729168</v>
      </c>
      <c r="J954" s="849">
        <v>9</v>
      </c>
      <c r="K954" s="850">
        <v>326024.48046875</v>
      </c>
    </row>
    <row r="955" spans="1:11" ht="14.45" customHeight="1" x14ac:dyDescent="0.2">
      <c r="A955" s="831" t="s">
        <v>578</v>
      </c>
      <c r="B955" s="832" t="s">
        <v>579</v>
      </c>
      <c r="C955" s="835" t="s">
        <v>606</v>
      </c>
      <c r="D955" s="863" t="s">
        <v>607</v>
      </c>
      <c r="E955" s="835" t="s">
        <v>3706</v>
      </c>
      <c r="F955" s="863" t="s">
        <v>3707</v>
      </c>
      <c r="G955" s="835" t="s">
        <v>3732</v>
      </c>
      <c r="H955" s="835" t="s">
        <v>3733</v>
      </c>
      <c r="I955" s="849">
        <v>36225.029296875</v>
      </c>
      <c r="J955" s="849">
        <v>2</v>
      </c>
      <c r="K955" s="850">
        <v>72450.05859375</v>
      </c>
    </row>
    <row r="956" spans="1:11" ht="14.45" customHeight="1" x14ac:dyDescent="0.2">
      <c r="A956" s="831" t="s">
        <v>578</v>
      </c>
      <c r="B956" s="832" t="s">
        <v>579</v>
      </c>
      <c r="C956" s="835" t="s">
        <v>606</v>
      </c>
      <c r="D956" s="863" t="s">
        <v>607</v>
      </c>
      <c r="E956" s="835" t="s">
        <v>3706</v>
      </c>
      <c r="F956" s="863" t="s">
        <v>3707</v>
      </c>
      <c r="G956" s="835" t="s">
        <v>3734</v>
      </c>
      <c r="H956" s="835" t="s">
        <v>3735</v>
      </c>
      <c r="I956" s="849">
        <v>60240.7109375</v>
      </c>
      <c r="J956" s="849">
        <v>3</v>
      </c>
      <c r="K956" s="850">
        <v>180722.1328125</v>
      </c>
    </row>
    <row r="957" spans="1:11" ht="14.45" customHeight="1" x14ac:dyDescent="0.2">
      <c r="A957" s="831" t="s">
        <v>578</v>
      </c>
      <c r="B957" s="832" t="s">
        <v>579</v>
      </c>
      <c r="C957" s="835" t="s">
        <v>606</v>
      </c>
      <c r="D957" s="863" t="s">
        <v>607</v>
      </c>
      <c r="E957" s="835" t="s">
        <v>3706</v>
      </c>
      <c r="F957" s="863" t="s">
        <v>3707</v>
      </c>
      <c r="G957" s="835" t="s">
        <v>3736</v>
      </c>
      <c r="H957" s="835" t="s">
        <v>3737</v>
      </c>
      <c r="I957" s="849">
        <v>325576.34375</v>
      </c>
      <c r="J957" s="849">
        <v>1</v>
      </c>
      <c r="K957" s="850">
        <v>325576.34375</v>
      </c>
    </row>
    <row r="958" spans="1:11" ht="14.45" customHeight="1" x14ac:dyDescent="0.2">
      <c r="A958" s="831" t="s">
        <v>578</v>
      </c>
      <c r="B958" s="832" t="s">
        <v>579</v>
      </c>
      <c r="C958" s="835" t="s">
        <v>606</v>
      </c>
      <c r="D958" s="863" t="s">
        <v>607</v>
      </c>
      <c r="E958" s="835" t="s">
        <v>3706</v>
      </c>
      <c r="F958" s="863" t="s">
        <v>3707</v>
      </c>
      <c r="G958" s="835" t="s">
        <v>3738</v>
      </c>
      <c r="H958" s="835" t="s">
        <v>3739</v>
      </c>
      <c r="I958" s="849">
        <v>232999.39687500001</v>
      </c>
      <c r="J958" s="849">
        <v>7</v>
      </c>
      <c r="K958" s="850">
        <v>2279034.19921875</v>
      </c>
    </row>
    <row r="959" spans="1:11" ht="14.45" customHeight="1" x14ac:dyDescent="0.2">
      <c r="A959" s="831" t="s">
        <v>578</v>
      </c>
      <c r="B959" s="832" t="s">
        <v>579</v>
      </c>
      <c r="C959" s="835" t="s">
        <v>606</v>
      </c>
      <c r="D959" s="863" t="s">
        <v>607</v>
      </c>
      <c r="E959" s="835" t="s">
        <v>3706</v>
      </c>
      <c r="F959" s="863" t="s">
        <v>3707</v>
      </c>
      <c r="G959" s="835" t="s">
        <v>3740</v>
      </c>
      <c r="H959" s="835" t="s">
        <v>3741</v>
      </c>
      <c r="I959" s="849">
        <v>60240.759765625</v>
      </c>
      <c r="J959" s="849">
        <v>2</v>
      </c>
      <c r="K959" s="850">
        <v>120481.51953125</v>
      </c>
    </row>
    <row r="960" spans="1:11" ht="14.45" customHeight="1" x14ac:dyDescent="0.2">
      <c r="A960" s="831" t="s">
        <v>578</v>
      </c>
      <c r="B960" s="832" t="s">
        <v>579</v>
      </c>
      <c r="C960" s="835" t="s">
        <v>606</v>
      </c>
      <c r="D960" s="863" t="s">
        <v>607</v>
      </c>
      <c r="E960" s="835" t="s">
        <v>3706</v>
      </c>
      <c r="F960" s="863" t="s">
        <v>3707</v>
      </c>
      <c r="G960" s="835" t="s">
        <v>3742</v>
      </c>
      <c r="H960" s="835" t="s">
        <v>3743</v>
      </c>
      <c r="I960" s="849">
        <v>544038</v>
      </c>
      <c r="J960" s="849">
        <v>1</v>
      </c>
      <c r="K960" s="850">
        <v>544038</v>
      </c>
    </row>
    <row r="961" spans="1:11" ht="14.45" customHeight="1" x14ac:dyDescent="0.2">
      <c r="A961" s="831" t="s">
        <v>578</v>
      </c>
      <c r="B961" s="832" t="s">
        <v>579</v>
      </c>
      <c r="C961" s="835" t="s">
        <v>606</v>
      </c>
      <c r="D961" s="863" t="s">
        <v>607</v>
      </c>
      <c r="E961" s="835" t="s">
        <v>3706</v>
      </c>
      <c r="F961" s="863" t="s">
        <v>3707</v>
      </c>
      <c r="G961" s="835" t="s">
        <v>3744</v>
      </c>
      <c r="H961" s="835" t="s">
        <v>3745</v>
      </c>
      <c r="I961" s="849">
        <v>16574.8203125</v>
      </c>
      <c r="J961" s="849">
        <v>1</v>
      </c>
      <c r="K961" s="850">
        <v>16574.8203125</v>
      </c>
    </row>
    <row r="962" spans="1:11" ht="14.45" customHeight="1" x14ac:dyDescent="0.2">
      <c r="A962" s="831" t="s">
        <v>578</v>
      </c>
      <c r="B962" s="832" t="s">
        <v>579</v>
      </c>
      <c r="C962" s="835" t="s">
        <v>606</v>
      </c>
      <c r="D962" s="863" t="s">
        <v>607</v>
      </c>
      <c r="E962" s="835" t="s">
        <v>3706</v>
      </c>
      <c r="F962" s="863" t="s">
        <v>3707</v>
      </c>
      <c r="G962" s="835" t="s">
        <v>3746</v>
      </c>
      <c r="H962" s="835" t="s">
        <v>3747</v>
      </c>
      <c r="I962" s="849">
        <v>12111.5302734375</v>
      </c>
      <c r="J962" s="849">
        <v>1</v>
      </c>
      <c r="K962" s="850">
        <v>12111.5302734375</v>
      </c>
    </row>
    <row r="963" spans="1:11" ht="14.45" customHeight="1" x14ac:dyDescent="0.2">
      <c r="A963" s="831" t="s">
        <v>578</v>
      </c>
      <c r="B963" s="832" t="s">
        <v>579</v>
      </c>
      <c r="C963" s="835" t="s">
        <v>606</v>
      </c>
      <c r="D963" s="863" t="s">
        <v>607</v>
      </c>
      <c r="E963" s="835" t="s">
        <v>3706</v>
      </c>
      <c r="F963" s="863" t="s">
        <v>3707</v>
      </c>
      <c r="G963" s="835" t="s">
        <v>3748</v>
      </c>
      <c r="H963" s="835" t="s">
        <v>3749</v>
      </c>
      <c r="I963" s="849">
        <v>227401.484375</v>
      </c>
      <c r="J963" s="849">
        <v>1</v>
      </c>
      <c r="K963" s="850">
        <v>227401.484375</v>
      </c>
    </row>
    <row r="964" spans="1:11" ht="14.45" customHeight="1" x14ac:dyDescent="0.2">
      <c r="A964" s="831" t="s">
        <v>578</v>
      </c>
      <c r="B964" s="832" t="s">
        <v>579</v>
      </c>
      <c r="C964" s="835" t="s">
        <v>606</v>
      </c>
      <c r="D964" s="863" t="s">
        <v>607</v>
      </c>
      <c r="E964" s="835" t="s">
        <v>3706</v>
      </c>
      <c r="F964" s="863" t="s">
        <v>3707</v>
      </c>
      <c r="G964" s="835" t="s">
        <v>3736</v>
      </c>
      <c r="H964" s="835" t="s">
        <v>3750</v>
      </c>
      <c r="I964" s="849">
        <v>325576.33124999999</v>
      </c>
      <c r="J964" s="849">
        <v>5</v>
      </c>
      <c r="K964" s="850">
        <v>1627881.65625</v>
      </c>
    </row>
    <row r="965" spans="1:11" ht="14.45" customHeight="1" x14ac:dyDescent="0.2">
      <c r="A965" s="831" t="s">
        <v>578</v>
      </c>
      <c r="B965" s="832" t="s">
        <v>579</v>
      </c>
      <c r="C965" s="835" t="s">
        <v>606</v>
      </c>
      <c r="D965" s="863" t="s">
        <v>607</v>
      </c>
      <c r="E965" s="835" t="s">
        <v>3706</v>
      </c>
      <c r="F965" s="863" t="s">
        <v>3707</v>
      </c>
      <c r="G965" s="835" t="s">
        <v>3751</v>
      </c>
      <c r="H965" s="835" t="s">
        <v>3752</v>
      </c>
      <c r="I965" s="849">
        <v>9.9999997764825821E-3</v>
      </c>
      <c r="J965" s="849">
        <v>8</v>
      </c>
      <c r="K965" s="850">
        <v>7.9999998211860657E-2</v>
      </c>
    </row>
    <row r="966" spans="1:11" ht="14.45" customHeight="1" x14ac:dyDescent="0.2">
      <c r="A966" s="831" t="s">
        <v>578</v>
      </c>
      <c r="B966" s="832" t="s">
        <v>579</v>
      </c>
      <c r="C966" s="835" t="s">
        <v>606</v>
      </c>
      <c r="D966" s="863" t="s">
        <v>607</v>
      </c>
      <c r="E966" s="835" t="s">
        <v>3706</v>
      </c>
      <c r="F966" s="863" t="s">
        <v>3707</v>
      </c>
      <c r="G966" s="835" t="s">
        <v>3753</v>
      </c>
      <c r="H966" s="835" t="s">
        <v>3754</v>
      </c>
      <c r="I966" s="849">
        <v>9.9999997764825821E-3</v>
      </c>
      <c r="J966" s="849">
        <v>1</v>
      </c>
      <c r="K966" s="850">
        <v>9.9999997764825821E-3</v>
      </c>
    </row>
    <row r="967" spans="1:11" ht="14.45" customHeight="1" x14ac:dyDescent="0.2">
      <c r="A967" s="831" t="s">
        <v>578</v>
      </c>
      <c r="B967" s="832" t="s">
        <v>579</v>
      </c>
      <c r="C967" s="835" t="s">
        <v>606</v>
      </c>
      <c r="D967" s="863" t="s">
        <v>607</v>
      </c>
      <c r="E967" s="835" t="s">
        <v>3706</v>
      </c>
      <c r="F967" s="863" t="s">
        <v>3707</v>
      </c>
      <c r="G967" s="835" t="s">
        <v>3753</v>
      </c>
      <c r="H967" s="835" t="s">
        <v>3755</v>
      </c>
      <c r="I967" s="849">
        <v>9.9999997764825821E-3</v>
      </c>
      <c r="J967" s="849">
        <v>2</v>
      </c>
      <c r="K967" s="850">
        <v>1.9999999552965164E-2</v>
      </c>
    </row>
    <row r="968" spans="1:11" ht="14.45" customHeight="1" x14ac:dyDescent="0.2">
      <c r="A968" s="831" t="s">
        <v>578</v>
      </c>
      <c r="B968" s="832" t="s">
        <v>579</v>
      </c>
      <c r="C968" s="835" t="s">
        <v>606</v>
      </c>
      <c r="D968" s="863" t="s">
        <v>607</v>
      </c>
      <c r="E968" s="835" t="s">
        <v>3706</v>
      </c>
      <c r="F968" s="863" t="s">
        <v>3707</v>
      </c>
      <c r="G968" s="835" t="s">
        <v>3756</v>
      </c>
      <c r="H968" s="835" t="s">
        <v>3757</v>
      </c>
      <c r="I968" s="849">
        <v>0.57999998796731234</v>
      </c>
      <c r="J968" s="849">
        <v>2</v>
      </c>
      <c r="K968" s="850">
        <v>1.1599999759346247</v>
      </c>
    </row>
    <row r="969" spans="1:11" ht="14.45" customHeight="1" x14ac:dyDescent="0.2">
      <c r="A969" s="831" t="s">
        <v>578</v>
      </c>
      <c r="B969" s="832" t="s">
        <v>579</v>
      </c>
      <c r="C969" s="835" t="s">
        <v>606</v>
      </c>
      <c r="D969" s="863" t="s">
        <v>607</v>
      </c>
      <c r="E969" s="835" t="s">
        <v>3758</v>
      </c>
      <c r="F969" s="863" t="s">
        <v>3759</v>
      </c>
      <c r="G969" s="835" t="s">
        <v>3760</v>
      </c>
      <c r="H969" s="835" t="s">
        <v>3761</v>
      </c>
      <c r="I969" s="849">
        <v>80025.9375</v>
      </c>
      <c r="J969" s="849">
        <v>4</v>
      </c>
      <c r="K969" s="850">
        <v>320103.75</v>
      </c>
    </row>
    <row r="970" spans="1:11" ht="14.45" customHeight="1" x14ac:dyDescent="0.2">
      <c r="A970" s="831" t="s">
        <v>578</v>
      </c>
      <c r="B970" s="832" t="s">
        <v>579</v>
      </c>
      <c r="C970" s="835" t="s">
        <v>606</v>
      </c>
      <c r="D970" s="863" t="s">
        <v>607</v>
      </c>
      <c r="E970" s="835" t="s">
        <v>3758</v>
      </c>
      <c r="F970" s="863" t="s">
        <v>3759</v>
      </c>
      <c r="G970" s="835" t="s">
        <v>3762</v>
      </c>
      <c r="H970" s="835" t="s">
        <v>3763</v>
      </c>
      <c r="I970" s="849">
        <v>80025.9375</v>
      </c>
      <c r="J970" s="849">
        <v>2</v>
      </c>
      <c r="K970" s="850">
        <v>160051.875</v>
      </c>
    </row>
    <row r="971" spans="1:11" ht="14.45" customHeight="1" x14ac:dyDescent="0.2">
      <c r="A971" s="831" t="s">
        <v>578</v>
      </c>
      <c r="B971" s="832" t="s">
        <v>579</v>
      </c>
      <c r="C971" s="835" t="s">
        <v>606</v>
      </c>
      <c r="D971" s="863" t="s">
        <v>607</v>
      </c>
      <c r="E971" s="835" t="s">
        <v>3758</v>
      </c>
      <c r="F971" s="863" t="s">
        <v>3759</v>
      </c>
      <c r="G971" s="835" t="s">
        <v>3762</v>
      </c>
      <c r="H971" s="835" t="s">
        <v>3764</v>
      </c>
      <c r="I971" s="849">
        <v>80025.942187499997</v>
      </c>
      <c r="J971" s="849">
        <v>9</v>
      </c>
      <c r="K971" s="850">
        <v>720233.46875</v>
      </c>
    </row>
    <row r="972" spans="1:11" ht="14.45" customHeight="1" x14ac:dyDescent="0.2">
      <c r="A972" s="831" t="s">
        <v>578</v>
      </c>
      <c r="B972" s="832" t="s">
        <v>579</v>
      </c>
      <c r="C972" s="835" t="s">
        <v>606</v>
      </c>
      <c r="D972" s="863" t="s">
        <v>607</v>
      </c>
      <c r="E972" s="835" t="s">
        <v>3758</v>
      </c>
      <c r="F972" s="863" t="s">
        <v>3759</v>
      </c>
      <c r="G972" s="835" t="s">
        <v>3765</v>
      </c>
      <c r="H972" s="835" t="s">
        <v>3766</v>
      </c>
      <c r="I972" s="849">
        <v>1.2100000381469727</v>
      </c>
      <c r="J972" s="849">
        <v>25</v>
      </c>
      <c r="K972" s="850">
        <v>30.250000953674316</v>
      </c>
    </row>
    <row r="973" spans="1:11" ht="14.45" customHeight="1" x14ac:dyDescent="0.2">
      <c r="A973" s="831" t="s">
        <v>578</v>
      </c>
      <c r="B973" s="832" t="s">
        <v>579</v>
      </c>
      <c r="C973" s="835" t="s">
        <v>606</v>
      </c>
      <c r="D973" s="863" t="s">
        <v>607</v>
      </c>
      <c r="E973" s="835" t="s">
        <v>3758</v>
      </c>
      <c r="F973" s="863" t="s">
        <v>3759</v>
      </c>
      <c r="G973" s="835" t="s">
        <v>3767</v>
      </c>
      <c r="H973" s="835" t="s">
        <v>3768</v>
      </c>
      <c r="I973" s="849">
        <v>9.9999997764825821E-3</v>
      </c>
      <c r="J973" s="849">
        <v>10</v>
      </c>
      <c r="K973" s="850">
        <v>0.10000000149011612</v>
      </c>
    </row>
    <row r="974" spans="1:11" ht="14.45" customHeight="1" x14ac:dyDescent="0.2">
      <c r="A974" s="831" t="s">
        <v>578</v>
      </c>
      <c r="B974" s="832" t="s">
        <v>579</v>
      </c>
      <c r="C974" s="835" t="s">
        <v>606</v>
      </c>
      <c r="D974" s="863" t="s">
        <v>607</v>
      </c>
      <c r="E974" s="835" t="s">
        <v>3758</v>
      </c>
      <c r="F974" s="863" t="s">
        <v>3759</v>
      </c>
      <c r="G974" s="835" t="s">
        <v>3765</v>
      </c>
      <c r="H974" s="835" t="s">
        <v>3769</v>
      </c>
      <c r="I974" s="849">
        <v>9.9999997764825821E-3</v>
      </c>
      <c r="J974" s="849">
        <v>5</v>
      </c>
      <c r="K974" s="850">
        <v>5.9999998658895493E-2</v>
      </c>
    </row>
    <row r="975" spans="1:11" ht="14.45" customHeight="1" x14ac:dyDescent="0.2">
      <c r="A975" s="831" t="s">
        <v>578</v>
      </c>
      <c r="B975" s="832" t="s">
        <v>579</v>
      </c>
      <c r="C975" s="835" t="s">
        <v>606</v>
      </c>
      <c r="D975" s="863" t="s">
        <v>607</v>
      </c>
      <c r="E975" s="835" t="s">
        <v>3758</v>
      </c>
      <c r="F975" s="863" t="s">
        <v>3759</v>
      </c>
      <c r="G975" s="835" t="s">
        <v>3770</v>
      </c>
      <c r="H975" s="835" t="s">
        <v>3771</v>
      </c>
      <c r="I975" s="849">
        <v>24662.7109375</v>
      </c>
      <c r="J975" s="849">
        <v>2</v>
      </c>
      <c r="K975" s="850">
        <v>49325.41015625</v>
      </c>
    </row>
    <row r="976" spans="1:11" ht="14.45" customHeight="1" x14ac:dyDescent="0.2">
      <c r="A976" s="831" t="s">
        <v>578</v>
      </c>
      <c r="B976" s="832" t="s">
        <v>579</v>
      </c>
      <c r="C976" s="835" t="s">
        <v>606</v>
      </c>
      <c r="D976" s="863" t="s">
        <v>607</v>
      </c>
      <c r="E976" s="835" t="s">
        <v>3758</v>
      </c>
      <c r="F976" s="863" t="s">
        <v>3759</v>
      </c>
      <c r="G976" s="835" t="s">
        <v>3772</v>
      </c>
      <c r="H976" s="835" t="s">
        <v>3773</v>
      </c>
      <c r="I976" s="849">
        <v>24662.69921875</v>
      </c>
      <c r="J976" s="849">
        <v>4</v>
      </c>
      <c r="K976" s="850">
        <v>98650.796875</v>
      </c>
    </row>
    <row r="977" spans="1:11" ht="14.45" customHeight="1" x14ac:dyDescent="0.2">
      <c r="A977" s="831" t="s">
        <v>578</v>
      </c>
      <c r="B977" s="832" t="s">
        <v>579</v>
      </c>
      <c r="C977" s="835" t="s">
        <v>606</v>
      </c>
      <c r="D977" s="863" t="s">
        <v>607</v>
      </c>
      <c r="E977" s="835" t="s">
        <v>3758</v>
      </c>
      <c r="F977" s="863" t="s">
        <v>3759</v>
      </c>
      <c r="G977" s="835" t="s">
        <v>3774</v>
      </c>
      <c r="H977" s="835" t="s">
        <v>3775</v>
      </c>
      <c r="I977" s="849">
        <v>24662.69921875</v>
      </c>
      <c r="J977" s="849">
        <v>2</v>
      </c>
      <c r="K977" s="850">
        <v>49325.3984375</v>
      </c>
    </row>
    <row r="978" spans="1:11" ht="14.45" customHeight="1" x14ac:dyDescent="0.2">
      <c r="A978" s="831" t="s">
        <v>578</v>
      </c>
      <c r="B978" s="832" t="s">
        <v>579</v>
      </c>
      <c r="C978" s="835" t="s">
        <v>606</v>
      </c>
      <c r="D978" s="863" t="s">
        <v>607</v>
      </c>
      <c r="E978" s="835" t="s">
        <v>3758</v>
      </c>
      <c r="F978" s="863" t="s">
        <v>3759</v>
      </c>
      <c r="G978" s="835" t="s">
        <v>3770</v>
      </c>
      <c r="H978" s="835" t="s">
        <v>3776</v>
      </c>
      <c r="I978" s="849">
        <v>24662.708593750001</v>
      </c>
      <c r="J978" s="849">
        <v>9</v>
      </c>
      <c r="K978" s="850">
        <v>221964.33984375</v>
      </c>
    </row>
    <row r="979" spans="1:11" ht="14.45" customHeight="1" x14ac:dyDescent="0.2">
      <c r="A979" s="831" t="s">
        <v>578</v>
      </c>
      <c r="B979" s="832" t="s">
        <v>579</v>
      </c>
      <c r="C979" s="835" t="s">
        <v>606</v>
      </c>
      <c r="D979" s="863" t="s">
        <v>607</v>
      </c>
      <c r="E979" s="835" t="s">
        <v>3758</v>
      </c>
      <c r="F979" s="863" t="s">
        <v>3759</v>
      </c>
      <c r="G979" s="835" t="s">
        <v>3777</v>
      </c>
      <c r="H979" s="835" t="s">
        <v>3778</v>
      </c>
      <c r="I979" s="849">
        <v>24662.7109375</v>
      </c>
      <c r="J979" s="849">
        <v>2</v>
      </c>
      <c r="K979" s="850">
        <v>49325.41015625</v>
      </c>
    </row>
    <row r="980" spans="1:11" ht="14.45" customHeight="1" x14ac:dyDescent="0.2">
      <c r="A980" s="831" t="s">
        <v>578</v>
      </c>
      <c r="B980" s="832" t="s">
        <v>579</v>
      </c>
      <c r="C980" s="835" t="s">
        <v>606</v>
      </c>
      <c r="D980" s="863" t="s">
        <v>607</v>
      </c>
      <c r="E980" s="835" t="s">
        <v>3758</v>
      </c>
      <c r="F980" s="863" t="s">
        <v>3759</v>
      </c>
      <c r="G980" s="835" t="s">
        <v>3779</v>
      </c>
      <c r="H980" s="835" t="s">
        <v>3780</v>
      </c>
      <c r="I980" s="849">
        <v>52809.359375</v>
      </c>
      <c r="J980" s="849">
        <v>6</v>
      </c>
      <c r="K980" s="850">
        <v>316856.15625</v>
      </c>
    </row>
    <row r="981" spans="1:11" ht="14.45" customHeight="1" x14ac:dyDescent="0.2">
      <c r="A981" s="831" t="s">
        <v>578</v>
      </c>
      <c r="B981" s="832" t="s">
        <v>579</v>
      </c>
      <c r="C981" s="835" t="s">
        <v>606</v>
      </c>
      <c r="D981" s="863" t="s">
        <v>607</v>
      </c>
      <c r="E981" s="835" t="s">
        <v>3758</v>
      </c>
      <c r="F981" s="863" t="s">
        <v>3759</v>
      </c>
      <c r="G981" s="835" t="s">
        <v>3781</v>
      </c>
      <c r="H981" s="835" t="s">
        <v>3780</v>
      </c>
      <c r="I981" s="849">
        <v>52809.359375</v>
      </c>
      <c r="J981" s="849">
        <v>1</v>
      </c>
      <c r="K981" s="850">
        <v>52809.359375</v>
      </c>
    </row>
    <row r="982" spans="1:11" ht="14.45" customHeight="1" x14ac:dyDescent="0.2">
      <c r="A982" s="831" t="s">
        <v>578</v>
      </c>
      <c r="B982" s="832" t="s">
        <v>579</v>
      </c>
      <c r="C982" s="835" t="s">
        <v>606</v>
      </c>
      <c r="D982" s="863" t="s">
        <v>607</v>
      </c>
      <c r="E982" s="835" t="s">
        <v>3758</v>
      </c>
      <c r="F982" s="863" t="s">
        <v>3759</v>
      </c>
      <c r="G982" s="835" t="s">
        <v>3781</v>
      </c>
      <c r="H982" s="835" t="s">
        <v>3782</v>
      </c>
      <c r="I982" s="849">
        <v>36124.74682291659</v>
      </c>
      <c r="J982" s="849">
        <v>6</v>
      </c>
      <c r="K982" s="850">
        <v>216748.48093749955</v>
      </c>
    </row>
    <row r="983" spans="1:11" ht="14.45" customHeight="1" x14ac:dyDescent="0.2">
      <c r="A983" s="831" t="s">
        <v>578</v>
      </c>
      <c r="B983" s="832" t="s">
        <v>579</v>
      </c>
      <c r="C983" s="835" t="s">
        <v>606</v>
      </c>
      <c r="D983" s="863" t="s">
        <v>607</v>
      </c>
      <c r="E983" s="835" t="s">
        <v>3758</v>
      </c>
      <c r="F983" s="863" t="s">
        <v>3759</v>
      </c>
      <c r="G983" s="835" t="s">
        <v>3783</v>
      </c>
      <c r="H983" s="835" t="s">
        <v>3784</v>
      </c>
      <c r="I983" s="849">
        <v>9294.3095703125</v>
      </c>
      <c r="J983" s="849">
        <v>2</v>
      </c>
      <c r="K983" s="850">
        <v>18588.619140625</v>
      </c>
    </row>
    <row r="984" spans="1:11" ht="14.45" customHeight="1" x14ac:dyDescent="0.2">
      <c r="A984" s="831" t="s">
        <v>578</v>
      </c>
      <c r="B984" s="832" t="s">
        <v>579</v>
      </c>
      <c r="C984" s="835" t="s">
        <v>606</v>
      </c>
      <c r="D984" s="863" t="s">
        <v>607</v>
      </c>
      <c r="E984" s="835" t="s">
        <v>3758</v>
      </c>
      <c r="F984" s="863" t="s">
        <v>3759</v>
      </c>
      <c r="G984" s="835" t="s">
        <v>3785</v>
      </c>
      <c r="H984" s="835" t="s">
        <v>3784</v>
      </c>
      <c r="I984" s="849">
        <v>9294.3095703125</v>
      </c>
      <c r="J984" s="849">
        <v>4</v>
      </c>
      <c r="K984" s="850">
        <v>37177.23828125</v>
      </c>
    </row>
    <row r="985" spans="1:11" ht="14.45" customHeight="1" x14ac:dyDescent="0.2">
      <c r="A985" s="831" t="s">
        <v>578</v>
      </c>
      <c r="B985" s="832" t="s">
        <v>579</v>
      </c>
      <c r="C985" s="835" t="s">
        <v>606</v>
      </c>
      <c r="D985" s="863" t="s">
        <v>607</v>
      </c>
      <c r="E985" s="835" t="s">
        <v>3758</v>
      </c>
      <c r="F985" s="863" t="s">
        <v>3759</v>
      </c>
      <c r="G985" s="835" t="s">
        <v>3786</v>
      </c>
      <c r="H985" s="835" t="s">
        <v>3787</v>
      </c>
      <c r="I985" s="849">
        <v>67078.990234375</v>
      </c>
      <c r="J985" s="849">
        <v>2</v>
      </c>
      <c r="K985" s="850">
        <v>134157.98046875</v>
      </c>
    </row>
    <row r="986" spans="1:11" ht="14.45" customHeight="1" x14ac:dyDescent="0.2">
      <c r="A986" s="831" t="s">
        <v>578</v>
      </c>
      <c r="B986" s="832" t="s">
        <v>579</v>
      </c>
      <c r="C986" s="835" t="s">
        <v>606</v>
      </c>
      <c r="D986" s="863" t="s">
        <v>607</v>
      </c>
      <c r="E986" s="835" t="s">
        <v>3758</v>
      </c>
      <c r="F986" s="863" t="s">
        <v>3759</v>
      </c>
      <c r="G986" s="835" t="s">
        <v>3788</v>
      </c>
      <c r="H986" s="835" t="s">
        <v>3789</v>
      </c>
      <c r="I986" s="849">
        <v>75464.03125</v>
      </c>
      <c r="J986" s="849">
        <v>1</v>
      </c>
      <c r="K986" s="850">
        <v>75464.03125</v>
      </c>
    </row>
    <row r="987" spans="1:11" ht="14.45" customHeight="1" x14ac:dyDescent="0.2">
      <c r="A987" s="831" t="s">
        <v>578</v>
      </c>
      <c r="B987" s="832" t="s">
        <v>579</v>
      </c>
      <c r="C987" s="835" t="s">
        <v>606</v>
      </c>
      <c r="D987" s="863" t="s">
        <v>607</v>
      </c>
      <c r="E987" s="835" t="s">
        <v>3758</v>
      </c>
      <c r="F987" s="863" t="s">
        <v>3759</v>
      </c>
      <c r="G987" s="835" t="s">
        <v>3788</v>
      </c>
      <c r="H987" s="835" t="s">
        <v>3790</v>
      </c>
      <c r="I987" s="849">
        <v>99690.418749999997</v>
      </c>
      <c r="J987" s="849">
        <v>5</v>
      </c>
      <c r="K987" s="850">
        <v>498452.09375</v>
      </c>
    </row>
    <row r="988" spans="1:11" ht="14.45" customHeight="1" x14ac:dyDescent="0.2">
      <c r="A988" s="831" t="s">
        <v>578</v>
      </c>
      <c r="B988" s="832" t="s">
        <v>579</v>
      </c>
      <c r="C988" s="835" t="s">
        <v>606</v>
      </c>
      <c r="D988" s="863" t="s">
        <v>607</v>
      </c>
      <c r="E988" s="835" t="s">
        <v>3758</v>
      </c>
      <c r="F988" s="863" t="s">
        <v>3759</v>
      </c>
      <c r="G988" s="835" t="s">
        <v>3791</v>
      </c>
      <c r="H988" s="835" t="s">
        <v>3792</v>
      </c>
      <c r="I988" s="849">
        <v>9.9999997764825821E-3</v>
      </c>
      <c r="J988" s="849">
        <v>6</v>
      </c>
      <c r="K988" s="850">
        <v>5.9999998658895493E-2</v>
      </c>
    </row>
    <row r="989" spans="1:11" ht="14.45" customHeight="1" x14ac:dyDescent="0.2">
      <c r="A989" s="831" t="s">
        <v>578</v>
      </c>
      <c r="B989" s="832" t="s">
        <v>579</v>
      </c>
      <c r="C989" s="835" t="s">
        <v>606</v>
      </c>
      <c r="D989" s="863" t="s">
        <v>607</v>
      </c>
      <c r="E989" s="835" t="s">
        <v>3758</v>
      </c>
      <c r="F989" s="863" t="s">
        <v>3759</v>
      </c>
      <c r="G989" s="835" t="s">
        <v>3793</v>
      </c>
      <c r="H989" s="835" t="s">
        <v>3794</v>
      </c>
      <c r="I989" s="849">
        <v>0.95999998009453213</v>
      </c>
      <c r="J989" s="849">
        <v>17</v>
      </c>
      <c r="K989" s="850">
        <v>16.130000142380595</v>
      </c>
    </row>
    <row r="990" spans="1:11" ht="14.45" customHeight="1" x14ac:dyDescent="0.2">
      <c r="A990" s="831" t="s">
        <v>578</v>
      </c>
      <c r="B990" s="832" t="s">
        <v>579</v>
      </c>
      <c r="C990" s="835" t="s">
        <v>606</v>
      </c>
      <c r="D990" s="863" t="s">
        <v>607</v>
      </c>
      <c r="E990" s="835" t="s">
        <v>3758</v>
      </c>
      <c r="F990" s="863" t="s">
        <v>3759</v>
      </c>
      <c r="G990" s="835" t="s">
        <v>3795</v>
      </c>
      <c r="H990" s="835" t="s">
        <v>3796</v>
      </c>
      <c r="I990" s="849">
        <v>637851.21875</v>
      </c>
      <c r="J990" s="849">
        <v>2</v>
      </c>
      <c r="K990" s="850">
        <v>1275702.4375</v>
      </c>
    </row>
    <row r="991" spans="1:11" ht="14.45" customHeight="1" x14ac:dyDescent="0.2">
      <c r="A991" s="831" t="s">
        <v>578</v>
      </c>
      <c r="B991" s="832" t="s">
        <v>579</v>
      </c>
      <c r="C991" s="835" t="s">
        <v>606</v>
      </c>
      <c r="D991" s="863" t="s">
        <v>607</v>
      </c>
      <c r="E991" s="835" t="s">
        <v>3758</v>
      </c>
      <c r="F991" s="863" t="s">
        <v>3759</v>
      </c>
      <c r="G991" s="835" t="s">
        <v>3797</v>
      </c>
      <c r="H991" s="835" t="s">
        <v>3798</v>
      </c>
      <c r="I991" s="849">
        <v>592290.32589285716</v>
      </c>
      <c r="J991" s="849">
        <v>13</v>
      </c>
      <c r="K991" s="850">
        <v>8292064.7724999934</v>
      </c>
    </row>
    <row r="992" spans="1:11" ht="14.45" customHeight="1" x14ac:dyDescent="0.2">
      <c r="A992" s="831" t="s">
        <v>578</v>
      </c>
      <c r="B992" s="832" t="s">
        <v>579</v>
      </c>
      <c r="C992" s="835" t="s">
        <v>606</v>
      </c>
      <c r="D992" s="863" t="s">
        <v>607</v>
      </c>
      <c r="E992" s="835" t="s">
        <v>3758</v>
      </c>
      <c r="F992" s="863" t="s">
        <v>3759</v>
      </c>
      <c r="G992" s="835" t="s">
        <v>3799</v>
      </c>
      <c r="H992" s="835" t="s">
        <v>3800</v>
      </c>
      <c r="I992" s="849">
        <v>702820.125</v>
      </c>
      <c r="J992" s="849">
        <v>1</v>
      </c>
      <c r="K992" s="850">
        <v>702820.125</v>
      </c>
    </row>
    <row r="993" spans="1:11" ht="14.45" customHeight="1" x14ac:dyDescent="0.2">
      <c r="A993" s="831" t="s">
        <v>578</v>
      </c>
      <c r="B993" s="832" t="s">
        <v>579</v>
      </c>
      <c r="C993" s="835" t="s">
        <v>606</v>
      </c>
      <c r="D993" s="863" t="s">
        <v>607</v>
      </c>
      <c r="E993" s="835" t="s">
        <v>3758</v>
      </c>
      <c r="F993" s="863" t="s">
        <v>3759</v>
      </c>
      <c r="G993" s="835" t="s">
        <v>3801</v>
      </c>
      <c r="H993" s="835" t="s">
        <v>3802</v>
      </c>
      <c r="I993" s="849">
        <v>22916.419921875</v>
      </c>
      <c r="J993" s="849">
        <v>1</v>
      </c>
      <c r="K993" s="850">
        <v>22916.419921875</v>
      </c>
    </row>
    <row r="994" spans="1:11" ht="14.45" customHeight="1" x14ac:dyDescent="0.2">
      <c r="A994" s="831" t="s">
        <v>578</v>
      </c>
      <c r="B994" s="832" t="s">
        <v>579</v>
      </c>
      <c r="C994" s="835" t="s">
        <v>606</v>
      </c>
      <c r="D994" s="863" t="s">
        <v>607</v>
      </c>
      <c r="E994" s="835" t="s">
        <v>3758</v>
      </c>
      <c r="F994" s="863" t="s">
        <v>3759</v>
      </c>
      <c r="G994" s="835" t="s">
        <v>3803</v>
      </c>
      <c r="H994" s="835" t="s">
        <v>3804</v>
      </c>
      <c r="I994" s="849">
        <v>365930</v>
      </c>
      <c r="J994" s="849">
        <v>1</v>
      </c>
      <c r="K994" s="850">
        <v>365930</v>
      </c>
    </row>
    <row r="995" spans="1:11" ht="14.45" customHeight="1" x14ac:dyDescent="0.2">
      <c r="A995" s="831" t="s">
        <v>578</v>
      </c>
      <c r="B995" s="832" t="s">
        <v>579</v>
      </c>
      <c r="C995" s="835" t="s">
        <v>606</v>
      </c>
      <c r="D995" s="863" t="s">
        <v>607</v>
      </c>
      <c r="E995" s="835" t="s">
        <v>3758</v>
      </c>
      <c r="F995" s="863" t="s">
        <v>3759</v>
      </c>
      <c r="G995" s="835" t="s">
        <v>3795</v>
      </c>
      <c r="H995" s="835" t="s">
        <v>3805</v>
      </c>
      <c r="I995" s="849">
        <v>645975.7884615385</v>
      </c>
      <c r="J995" s="849">
        <v>13</v>
      </c>
      <c r="K995" s="850">
        <v>8397685.25</v>
      </c>
    </row>
    <row r="996" spans="1:11" ht="14.45" customHeight="1" x14ac:dyDescent="0.2">
      <c r="A996" s="831" t="s">
        <v>578</v>
      </c>
      <c r="B996" s="832" t="s">
        <v>579</v>
      </c>
      <c r="C996" s="835" t="s">
        <v>606</v>
      </c>
      <c r="D996" s="863" t="s">
        <v>607</v>
      </c>
      <c r="E996" s="835" t="s">
        <v>3758</v>
      </c>
      <c r="F996" s="863" t="s">
        <v>3759</v>
      </c>
      <c r="G996" s="835" t="s">
        <v>3799</v>
      </c>
      <c r="H996" s="835" t="s">
        <v>3806</v>
      </c>
      <c r="I996" s="849">
        <v>702820.15625</v>
      </c>
      <c r="J996" s="849">
        <v>2</v>
      </c>
      <c r="K996" s="850">
        <v>1405640.3125</v>
      </c>
    </row>
    <row r="997" spans="1:11" ht="14.45" customHeight="1" x14ac:dyDescent="0.2">
      <c r="A997" s="831" t="s">
        <v>578</v>
      </c>
      <c r="B997" s="832" t="s">
        <v>579</v>
      </c>
      <c r="C997" s="835" t="s">
        <v>606</v>
      </c>
      <c r="D997" s="863" t="s">
        <v>607</v>
      </c>
      <c r="E997" s="835" t="s">
        <v>3758</v>
      </c>
      <c r="F997" s="863" t="s">
        <v>3759</v>
      </c>
      <c r="G997" s="835" t="s">
        <v>3801</v>
      </c>
      <c r="H997" s="835" t="s">
        <v>3807</v>
      </c>
      <c r="I997" s="849">
        <v>23512.3203125</v>
      </c>
      <c r="J997" s="849">
        <v>2</v>
      </c>
      <c r="K997" s="850">
        <v>47024.640625</v>
      </c>
    </row>
    <row r="998" spans="1:11" ht="14.45" customHeight="1" x14ac:dyDescent="0.2">
      <c r="A998" s="831" t="s">
        <v>578</v>
      </c>
      <c r="B998" s="832" t="s">
        <v>579</v>
      </c>
      <c r="C998" s="835" t="s">
        <v>606</v>
      </c>
      <c r="D998" s="863" t="s">
        <v>607</v>
      </c>
      <c r="E998" s="835" t="s">
        <v>3758</v>
      </c>
      <c r="F998" s="863" t="s">
        <v>3759</v>
      </c>
      <c r="G998" s="835" t="s">
        <v>3808</v>
      </c>
      <c r="H998" s="835" t="s">
        <v>3755</v>
      </c>
      <c r="I998" s="849">
        <v>9.9999997764825821E-3</v>
      </c>
      <c r="J998" s="849">
        <v>4</v>
      </c>
      <c r="K998" s="850">
        <v>3.9999999105930328E-2</v>
      </c>
    </row>
    <row r="999" spans="1:11" ht="14.45" customHeight="1" x14ac:dyDescent="0.2">
      <c r="A999" s="831" t="s">
        <v>578</v>
      </c>
      <c r="B999" s="832" t="s">
        <v>579</v>
      </c>
      <c r="C999" s="835" t="s">
        <v>606</v>
      </c>
      <c r="D999" s="863" t="s">
        <v>607</v>
      </c>
      <c r="E999" s="835" t="s">
        <v>3809</v>
      </c>
      <c r="F999" s="863" t="s">
        <v>3810</v>
      </c>
      <c r="G999" s="835" t="s">
        <v>3811</v>
      </c>
      <c r="H999" s="835" t="s">
        <v>3812</v>
      </c>
      <c r="I999" s="849">
        <v>4027.2728160511365</v>
      </c>
      <c r="J999" s="849">
        <v>9</v>
      </c>
      <c r="K999" s="850">
        <v>44299.980976562947</v>
      </c>
    </row>
    <row r="1000" spans="1:11" ht="14.45" customHeight="1" x14ac:dyDescent="0.2">
      <c r="A1000" s="831" t="s">
        <v>578</v>
      </c>
      <c r="B1000" s="832" t="s">
        <v>579</v>
      </c>
      <c r="C1000" s="835" t="s">
        <v>606</v>
      </c>
      <c r="D1000" s="863" t="s">
        <v>607</v>
      </c>
      <c r="E1000" s="835" t="s">
        <v>3809</v>
      </c>
      <c r="F1000" s="863" t="s">
        <v>3810</v>
      </c>
      <c r="G1000" s="835" t="s">
        <v>3813</v>
      </c>
      <c r="H1000" s="835" t="s">
        <v>3814</v>
      </c>
      <c r="I1000" s="849">
        <v>9085.0010811941956</v>
      </c>
      <c r="J1000" s="849">
        <v>29</v>
      </c>
      <c r="K1000" s="850">
        <v>263465.0302734375</v>
      </c>
    </row>
    <row r="1001" spans="1:11" ht="14.45" customHeight="1" x14ac:dyDescent="0.2">
      <c r="A1001" s="831" t="s">
        <v>578</v>
      </c>
      <c r="B1001" s="832" t="s">
        <v>579</v>
      </c>
      <c r="C1001" s="835" t="s">
        <v>606</v>
      </c>
      <c r="D1001" s="863" t="s">
        <v>607</v>
      </c>
      <c r="E1001" s="835" t="s">
        <v>3809</v>
      </c>
      <c r="F1001" s="863" t="s">
        <v>3810</v>
      </c>
      <c r="G1001" s="835" t="s">
        <v>3815</v>
      </c>
      <c r="H1001" s="835" t="s">
        <v>3816</v>
      </c>
      <c r="I1001" s="849">
        <v>9592.150390625</v>
      </c>
      <c r="J1001" s="849">
        <v>17</v>
      </c>
      <c r="K1001" s="850">
        <v>163066.552734375</v>
      </c>
    </row>
    <row r="1002" spans="1:11" ht="14.45" customHeight="1" x14ac:dyDescent="0.2">
      <c r="A1002" s="831" t="s">
        <v>578</v>
      </c>
      <c r="B1002" s="832" t="s">
        <v>579</v>
      </c>
      <c r="C1002" s="835" t="s">
        <v>606</v>
      </c>
      <c r="D1002" s="863" t="s">
        <v>607</v>
      </c>
      <c r="E1002" s="835" t="s">
        <v>3809</v>
      </c>
      <c r="F1002" s="863" t="s">
        <v>3810</v>
      </c>
      <c r="G1002" s="835" t="s">
        <v>3817</v>
      </c>
      <c r="H1002" s="835" t="s">
        <v>3818</v>
      </c>
      <c r="I1002" s="849">
        <v>13317</v>
      </c>
      <c r="J1002" s="849">
        <v>17</v>
      </c>
      <c r="K1002" s="850">
        <v>226389</v>
      </c>
    </row>
    <row r="1003" spans="1:11" ht="14.45" customHeight="1" x14ac:dyDescent="0.2">
      <c r="A1003" s="831" t="s">
        <v>578</v>
      </c>
      <c r="B1003" s="832" t="s">
        <v>579</v>
      </c>
      <c r="C1003" s="835" t="s">
        <v>606</v>
      </c>
      <c r="D1003" s="863" t="s">
        <v>607</v>
      </c>
      <c r="E1003" s="835" t="s">
        <v>3809</v>
      </c>
      <c r="F1003" s="863" t="s">
        <v>3810</v>
      </c>
      <c r="G1003" s="835" t="s">
        <v>3813</v>
      </c>
      <c r="H1003" s="835" t="s">
        <v>3819</v>
      </c>
      <c r="I1003" s="849">
        <v>9138.2787449048919</v>
      </c>
      <c r="J1003" s="849">
        <v>25</v>
      </c>
      <c r="K1003" s="850">
        <v>228573.2216796875</v>
      </c>
    </row>
    <row r="1004" spans="1:11" ht="14.45" customHeight="1" x14ac:dyDescent="0.2">
      <c r="A1004" s="831" t="s">
        <v>578</v>
      </c>
      <c r="B1004" s="832" t="s">
        <v>579</v>
      </c>
      <c r="C1004" s="835" t="s">
        <v>606</v>
      </c>
      <c r="D1004" s="863" t="s">
        <v>607</v>
      </c>
      <c r="E1004" s="835" t="s">
        <v>3809</v>
      </c>
      <c r="F1004" s="863" t="s">
        <v>3810</v>
      </c>
      <c r="G1004" s="835" t="s">
        <v>3815</v>
      </c>
      <c r="H1004" s="835" t="s">
        <v>3820</v>
      </c>
      <c r="I1004" s="849">
        <v>9592.150390625</v>
      </c>
      <c r="J1004" s="849">
        <v>6</v>
      </c>
      <c r="K1004" s="850">
        <v>57552.90234375</v>
      </c>
    </row>
    <row r="1005" spans="1:11" ht="14.45" customHeight="1" x14ac:dyDescent="0.2">
      <c r="A1005" s="831" t="s">
        <v>578</v>
      </c>
      <c r="B1005" s="832" t="s">
        <v>579</v>
      </c>
      <c r="C1005" s="835" t="s">
        <v>606</v>
      </c>
      <c r="D1005" s="863" t="s">
        <v>607</v>
      </c>
      <c r="E1005" s="835" t="s">
        <v>3809</v>
      </c>
      <c r="F1005" s="863" t="s">
        <v>3810</v>
      </c>
      <c r="G1005" s="835" t="s">
        <v>3817</v>
      </c>
      <c r="H1005" s="835" t="s">
        <v>3821</v>
      </c>
      <c r="I1005" s="849">
        <v>13317</v>
      </c>
      <c r="J1005" s="849">
        <v>6</v>
      </c>
      <c r="K1005" s="850">
        <v>79902</v>
      </c>
    </row>
    <row r="1006" spans="1:11" ht="14.45" customHeight="1" x14ac:dyDescent="0.2">
      <c r="A1006" s="831" t="s">
        <v>578</v>
      </c>
      <c r="B1006" s="832" t="s">
        <v>579</v>
      </c>
      <c r="C1006" s="835" t="s">
        <v>606</v>
      </c>
      <c r="D1006" s="863" t="s">
        <v>607</v>
      </c>
      <c r="E1006" s="835" t="s">
        <v>3809</v>
      </c>
      <c r="F1006" s="863" t="s">
        <v>3810</v>
      </c>
      <c r="G1006" s="835" t="s">
        <v>3822</v>
      </c>
      <c r="H1006" s="835" t="s">
        <v>3823</v>
      </c>
      <c r="I1006" s="849">
        <v>2985</v>
      </c>
      <c r="J1006" s="849">
        <v>1</v>
      </c>
      <c r="K1006" s="850">
        <v>2985</v>
      </c>
    </row>
    <row r="1007" spans="1:11" ht="14.45" customHeight="1" x14ac:dyDescent="0.2">
      <c r="A1007" s="831" t="s">
        <v>578</v>
      </c>
      <c r="B1007" s="832" t="s">
        <v>579</v>
      </c>
      <c r="C1007" s="835" t="s">
        <v>606</v>
      </c>
      <c r="D1007" s="863" t="s">
        <v>607</v>
      </c>
      <c r="E1007" s="835" t="s">
        <v>3809</v>
      </c>
      <c r="F1007" s="863" t="s">
        <v>3810</v>
      </c>
      <c r="G1007" s="835" t="s">
        <v>3824</v>
      </c>
      <c r="H1007" s="835" t="s">
        <v>3825</v>
      </c>
      <c r="I1007" s="849">
        <v>11974.75</v>
      </c>
      <c r="J1007" s="849">
        <v>3</v>
      </c>
      <c r="K1007" s="850">
        <v>35924.25</v>
      </c>
    </row>
    <row r="1008" spans="1:11" ht="14.45" customHeight="1" x14ac:dyDescent="0.2">
      <c r="A1008" s="831" t="s">
        <v>578</v>
      </c>
      <c r="B1008" s="832" t="s">
        <v>579</v>
      </c>
      <c r="C1008" s="835" t="s">
        <v>606</v>
      </c>
      <c r="D1008" s="863" t="s">
        <v>607</v>
      </c>
      <c r="E1008" s="835" t="s">
        <v>3809</v>
      </c>
      <c r="F1008" s="863" t="s">
        <v>3810</v>
      </c>
      <c r="G1008" s="835" t="s">
        <v>3824</v>
      </c>
      <c r="H1008" s="835" t="s">
        <v>3826</v>
      </c>
      <c r="I1008" s="849">
        <v>11974.75</v>
      </c>
      <c r="J1008" s="849">
        <v>3</v>
      </c>
      <c r="K1008" s="850">
        <v>35924.25</v>
      </c>
    </row>
    <row r="1009" spans="1:11" ht="14.45" customHeight="1" x14ac:dyDescent="0.2">
      <c r="A1009" s="831" t="s">
        <v>578</v>
      </c>
      <c r="B1009" s="832" t="s">
        <v>579</v>
      </c>
      <c r="C1009" s="835" t="s">
        <v>606</v>
      </c>
      <c r="D1009" s="863" t="s">
        <v>607</v>
      </c>
      <c r="E1009" s="835" t="s">
        <v>3809</v>
      </c>
      <c r="F1009" s="863" t="s">
        <v>3810</v>
      </c>
      <c r="G1009" s="835" t="s">
        <v>3827</v>
      </c>
      <c r="H1009" s="835" t="s">
        <v>3828</v>
      </c>
      <c r="I1009" s="849">
        <v>6300</v>
      </c>
      <c r="J1009" s="849">
        <v>5</v>
      </c>
      <c r="K1009" s="850">
        <v>31500</v>
      </c>
    </row>
    <row r="1010" spans="1:11" ht="14.45" customHeight="1" x14ac:dyDescent="0.2">
      <c r="A1010" s="831" t="s">
        <v>578</v>
      </c>
      <c r="B1010" s="832" t="s">
        <v>579</v>
      </c>
      <c r="C1010" s="835" t="s">
        <v>606</v>
      </c>
      <c r="D1010" s="863" t="s">
        <v>607</v>
      </c>
      <c r="E1010" s="835" t="s">
        <v>3809</v>
      </c>
      <c r="F1010" s="863" t="s">
        <v>3810</v>
      </c>
      <c r="G1010" s="835" t="s">
        <v>3827</v>
      </c>
      <c r="H1010" s="835" t="s">
        <v>3829</v>
      </c>
      <c r="I1010" s="849">
        <v>6299.9833984375</v>
      </c>
      <c r="J1010" s="849">
        <v>6</v>
      </c>
      <c r="K1010" s="850">
        <v>37799.900390625</v>
      </c>
    </row>
    <row r="1011" spans="1:11" ht="14.45" customHeight="1" x14ac:dyDescent="0.2">
      <c r="A1011" s="831" t="s">
        <v>578</v>
      </c>
      <c r="B1011" s="832" t="s">
        <v>579</v>
      </c>
      <c r="C1011" s="835" t="s">
        <v>606</v>
      </c>
      <c r="D1011" s="863" t="s">
        <v>607</v>
      </c>
      <c r="E1011" s="835" t="s">
        <v>3809</v>
      </c>
      <c r="F1011" s="863" t="s">
        <v>3810</v>
      </c>
      <c r="G1011" s="835" t="s">
        <v>3830</v>
      </c>
      <c r="H1011" s="835" t="s">
        <v>3831</v>
      </c>
      <c r="I1011" s="849">
        <v>6593.33984375</v>
      </c>
      <c r="J1011" s="849">
        <v>10</v>
      </c>
      <c r="K1011" s="850">
        <v>65933.3984375</v>
      </c>
    </row>
    <row r="1012" spans="1:11" ht="14.45" customHeight="1" x14ac:dyDescent="0.2">
      <c r="A1012" s="831" t="s">
        <v>578</v>
      </c>
      <c r="B1012" s="832" t="s">
        <v>579</v>
      </c>
      <c r="C1012" s="835" t="s">
        <v>606</v>
      </c>
      <c r="D1012" s="863" t="s">
        <v>607</v>
      </c>
      <c r="E1012" s="835" t="s">
        <v>3809</v>
      </c>
      <c r="F1012" s="863" t="s">
        <v>3810</v>
      </c>
      <c r="G1012" s="835" t="s">
        <v>3832</v>
      </c>
      <c r="H1012" s="835" t="s">
        <v>3833</v>
      </c>
      <c r="I1012" s="849">
        <v>1978.9466145833333</v>
      </c>
      <c r="J1012" s="849">
        <v>8</v>
      </c>
      <c r="K1012" s="850">
        <v>15831.5498046875</v>
      </c>
    </row>
    <row r="1013" spans="1:11" ht="14.45" customHeight="1" x14ac:dyDescent="0.2">
      <c r="A1013" s="831" t="s">
        <v>578</v>
      </c>
      <c r="B1013" s="832" t="s">
        <v>579</v>
      </c>
      <c r="C1013" s="835" t="s">
        <v>606</v>
      </c>
      <c r="D1013" s="863" t="s">
        <v>607</v>
      </c>
      <c r="E1013" s="835" t="s">
        <v>3809</v>
      </c>
      <c r="F1013" s="863" t="s">
        <v>3810</v>
      </c>
      <c r="G1013" s="835" t="s">
        <v>3832</v>
      </c>
      <c r="H1013" s="835" t="s">
        <v>3834</v>
      </c>
      <c r="I1013" s="849">
        <v>1978.949951171875</v>
      </c>
      <c r="J1013" s="849">
        <v>6</v>
      </c>
      <c r="K1013" s="850">
        <v>11873.669677734375</v>
      </c>
    </row>
    <row r="1014" spans="1:11" ht="14.45" customHeight="1" x14ac:dyDescent="0.2">
      <c r="A1014" s="831" t="s">
        <v>578</v>
      </c>
      <c r="B1014" s="832" t="s">
        <v>579</v>
      </c>
      <c r="C1014" s="835" t="s">
        <v>606</v>
      </c>
      <c r="D1014" s="863" t="s">
        <v>607</v>
      </c>
      <c r="E1014" s="835" t="s">
        <v>3809</v>
      </c>
      <c r="F1014" s="863" t="s">
        <v>3810</v>
      </c>
      <c r="G1014" s="835" t="s">
        <v>3835</v>
      </c>
      <c r="H1014" s="835" t="s">
        <v>3836</v>
      </c>
      <c r="I1014" s="849">
        <v>6593.35498046875</v>
      </c>
      <c r="J1014" s="849">
        <v>5</v>
      </c>
      <c r="K1014" s="850">
        <v>32966.77001953125</v>
      </c>
    </row>
    <row r="1015" spans="1:11" ht="14.45" customHeight="1" x14ac:dyDescent="0.2">
      <c r="A1015" s="831" t="s">
        <v>578</v>
      </c>
      <c r="B1015" s="832" t="s">
        <v>579</v>
      </c>
      <c r="C1015" s="835" t="s">
        <v>606</v>
      </c>
      <c r="D1015" s="863" t="s">
        <v>607</v>
      </c>
      <c r="E1015" s="835" t="s">
        <v>3809</v>
      </c>
      <c r="F1015" s="863" t="s">
        <v>3810</v>
      </c>
      <c r="G1015" s="835" t="s">
        <v>3837</v>
      </c>
      <c r="H1015" s="835" t="s">
        <v>3838</v>
      </c>
      <c r="I1015" s="849">
        <v>4227.330078125</v>
      </c>
      <c r="J1015" s="849">
        <v>19</v>
      </c>
      <c r="K1015" s="850">
        <v>80319.28125</v>
      </c>
    </row>
    <row r="1016" spans="1:11" ht="14.45" customHeight="1" x14ac:dyDescent="0.2">
      <c r="A1016" s="831" t="s">
        <v>578</v>
      </c>
      <c r="B1016" s="832" t="s">
        <v>579</v>
      </c>
      <c r="C1016" s="835" t="s">
        <v>606</v>
      </c>
      <c r="D1016" s="863" t="s">
        <v>607</v>
      </c>
      <c r="E1016" s="835" t="s">
        <v>3809</v>
      </c>
      <c r="F1016" s="863" t="s">
        <v>3810</v>
      </c>
      <c r="G1016" s="835" t="s">
        <v>3839</v>
      </c>
      <c r="H1016" s="835" t="s">
        <v>3840</v>
      </c>
      <c r="I1016" s="849">
        <v>2125.5504195601852</v>
      </c>
      <c r="J1016" s="849">
        <v>28</v>
      </c>
      <c r="K1016" s="850">
        <v>59515.411376953125</v>
      </c>
    </row>
    <row r="1017" spans="1:11" ht="14.45" customHeight="1" x14ac:dyDescent="0.2">
      <c r="A1017" s="831" t="s">
        <v>578</v>
      </c>
      <c r="B1017" s="832" t="s">
        <v>579</v>
      </c>
      <c r="C1017" s="835" t="s">
        <v>606</v>
      </c>
      <c r="D1017" s="863" t="s">
        <v>607</v>
      </c>
      <c r="E1017" s="835" t="s">
        <v>3809</v>
      </c>
      <c r="F1017" s="863" t="s">
        <v>3810</v>
      </c>
      <c r="G1017" s="835" t="s">
        <v>3839</v>
      </c>
      <c r="H1017" s="835" t="s">
        <v>3841</v>
      </c>
      <c r="I1017" s="849">
        <v>2036.9837951660156</v>
      </c>
      <c r="J1017" s="849">
        <v>25</v>
      </c>
      <c r="K1017" s="850">
        <v>53138.700917968526</v>
      </c>
    </row>
    <row r="1018" spans="1:11" ht="14.45" customHeight="1" x14ac:dyDescent="0.2">
      <c r="A1018" s="831" t="s">
        <v>578</v>
      </c>
      <c r="B1018" s="832" t="s">
        <v>579</v>
      </c>
      <c r="C1018" s="835" t="s">
        <v>606</v>
      </c>
      <c r="D1018" s="863" t="s">
        <v>607</v>
      </c>
      <c r="E1018" s="835" t="s">
        <v>3809</v>
      </c>
      <c r="F1018" s="863" t="s">
        <v>3810</v>
      </c>
      <c r="G1018" s="835" t="s">
        <v>3842</v>
      </c>
      <c r="H1018" s="835" t="s">
        <v>3843</v>
      </c>
      <c r="I1018" s="849">
        <v>10478.009765625</v>
      </c>
      <c r="J1018" s="849">
        <v>5</v>
      </c>
      <c r="K1018" s="850">
        <v>52390.0390625</v>
      </c>
    </row>
    <row r="1019" spans="1:11" ht="14.45" customHeight="1" x14ac:dyDescent="0.2">
      <c r="A1019" s="831" t="s">
        <v>578</v>
      </c>
      <c r="B1019" s="832" t="s">
        <v>579</v>
      </c>
      <c r="C1019" s="835" t="s">
        <v>606</v>
      </c>
      <c r="D1019" s="863" t="s">
        <v>607</v>
      </c>
      <c r="E1019" s="835" t="s">
        <v>3809</v>
      </c>
      <c r="F1019" s="863" t="s">
        <v>3810</v>
      </c>
      <c r="G1019" s="835" t="s">
        <v>3844</v>
      </c>
      <c r="H1019" s="835" t="s">
        <v>3845</v>
      </c>
      <c r="I1019" s="849">
        <v>5886.1298828125</v>
      </c>
      <c r="J1019" s="849">
        <v>2</v>
      </c>
      <c r="K1019" s="850">
        <v>11772.259765625</v>
      </c>
    </row>
    <row r="1020" spans="1:11" ht="14.45" customHeight="1" x14ac:dyDescent="0.2">
      <c r="A1020" s="831" t="s">
        <v>578</v>
      </c>
      <c r="B1020" s="832" t="s">
        <v>579</v>
      </c>
      <c r="C1020" s="835" t="s">
        <v>606</v>
      </c>
      <c r="D1020" s="863" t="s">
        <v>607</v>
      </c>
      <c r="E1020" s="835" t="s">
        <v>3809</v>
      </c>
      <c r="F1020" s="863" t="s">
        <v>3810</v>
      </c>
      <c r="G1020" s="835" t="s">
        <v>3846</v>
      </c>
      <c r="H1020" s="835" t="s">
        <v>3847</v>
      </c>
      <c r="I1020" s="849">
        <v>7323.1298828125</v>
      </c>
      <c r="J1020" s="849">
        <v>2</v>
      </c>
      <c r="K1020" s="850">
        <v>14646.259765625</v>
      </c>
    </row>
    <row r="1021" spans="1:11" ht="14.45" customHeight="1" x14ac:dyDescent="0.2">
      <c r="A1021" s="831" t="s">
        <v>578</v>
      </c>
      <c r="B1021" s="832" t="s">
        <v>579</v>
      </c>
      <c r="C1021" s="835" t="s">
        <v>606</v>
      </c>
      <c r="D1021" s="863" t="s">
        <v>607</v>
      </c>
      <c r="E1021" s="835" t="s">
        <v>3809</v>
      </c>
      <c r="F1021" s="863" t="s">
        <v>3810</v>
      </c>
      <c r="G1021" s="835" t="s">
        <v>3848</v>
      </c>
      <c r="H1021" s="835" t="s">
        <v>3849</v>
      </c>
      <c r="I1021" s="849">
        <v>61920</v>
      </c>
      <c r="J1021" s="849">
        <v>6</v>
      </c>
      <c r="K1021" s="850">
        <v>371520</v>
      </c>
    </row>
    <row r="1022" spans="1:11" ht="14.45" customHeight="1" x14ac:dyDescent="0.2">
      <c r="A1022" s="831" t="s">
        <v>578</v>
      </c>
      <c r="B1022" s="832" t="s">
        <v>579</v>
      </c>
      <c r="C1022" s="835" t="s">
        <v>606</v>
      </c>
      <c r="D1022" s="863" t="s">
        <v>607</v>
      </c>
      <c r="E1022" s="835" t="s">
        <v>3809</v>
      </c>
      <c r="F1022" s="863" t="s">
        <v>3810</v>
      </c>
      <c r="G1022" s="835" t="s">
        <v>3850</v>
      </c>
      <c r="H1022" s="835" t="s">
        <v>3851</v>
      </c>
      <c r="I1022" s="849">
        <v>55245</v>
      </c>
      <c r="J1022" s="849">
        <v>1</v>
      </c>
      <c r="K1022" s="850">
        <v>55245</v>
      </c>
    </row>
    <row r="1023" spans="1:11" ht="14.45" customHeight="1" x14ac:dyDescent="0.2">
      <c r="A1023" s="831" t="s">
        <v>578</v>
      </c>
      <c r="B1023" s="832" t="s">
        <v>579</v>
      </c>
      <c r="C1023" s="835" t="s">
        <v>606</v>
      </c>
      <c r="D1023" s="863" t="s">
        <v>607</v>
      </c>
      <c r="E1023" s="835" t="s">
        <v>3809</v>
      </c>
      <c r="F1023" s="863" t="s">
        <v>3810</v>
      </c>
      <c r="G1023" s="835" t="s">
        <v>3852</v>
      </c>
      <c r="H1023" s="835" t="s">
        <v>3853</v>
      </c>
      <c r="I1023" s="849">
        <v>55245</v>
      </c>
      <c r="J1023" s="849">
        <v>1</v>
      </c>
      <c r="K1023" s="850">
        <v>55245</v>
      </c>
    </row>
    <row r="1024" spans="1:11" ht="14.45" customHeight="1" x14ac:dyDescent="0.2">
      <c r="A1024" s="831" t="s">
        <v>578</v>
      </c>
      <c r="B1024" s="832" t="s">
        <v>579</v>
      </c>
      <c r="C1024" s="835" t="s">
        <v>606</v>
      </c>
      <c r="D1024" s="863" t="s">
        <v>607</v>
      </c>
      <c r="E1024" s="835" t="s">
        <v>3809</v>
      </c>
      <c r="F1024" s="863" t="s">
        <v>3810</v>
      </c>
      <c r="G1024" s="835" t="s">
        <v>3854</v>
      </c>
      <c r="H1024" s="835" t="s">
        <v>3855</v>
      </c>
      <c r="I1024" s="849">
        <v>62658</v>
      </c>
      <c r="J1024" s="849">
        <v>5</v>
      </c>
      <c r="K1024" s="850">
        <v>313290</v>
      </c>
    </row>
    <row r="1025" spans="1:11" ht="14.45" customHeight="1" x14ac:dyDescent="0.2">
      <c r="A1025" s="831" t="s">
        <v>578</v>
      </c>
      <c r="B1025" s="832" t="s">
        <v>579</v>
      </c>
      <c r="C1025" s="835" t="s">
        <v>606</v>
      </c>
      <c r="D1025" s="863" t="s">
        <v>607</v>
      </c>
      <c r="E1025" s="835" t="s">
        <v>3809</v>
      </c>
      <c r="F1025" s="863" t="s">
        <v>3810</v>
      </c>
      <c r="G1025" s="835" t="s">
        <v>3844</v>
      </c>
      <c r="H1025" s="835" t="s">
        <v>3856</v>
      </c>
      <c r="I1025" s="849">
        <v>5886.1298828125</v>
      </c>
      <c r="J1025" s="849">
        <v>3</v>
      </c>
      <c r="K1025" s="850">
        <v>17658.3896484375</v>
      </c>
    </row>
    <row r="1026" spans="1:11" ht="14.45" customHeight="1" x14ac:dyDescent="0.2">
      <c r="A1026" s="831" t="s">
        <v>578</v>
      </c>
      <c r="B1026" s="832" t="s">
        <v>579</v>
      </c>
      <c r="C1026" s="835" t="s">
        <v>606</v>
      </c>
      <c r="D1026" s="863" t="s">
        <v>607</v>
      </c>
      <c r="E1026" s="835" t="s">
        <v>3809</v>
      </c>
      <c r="F1026" s="863" t="s">
        <v>3810</v>
      </c>
      <c r="G1026" s="835" t="s">
        <v>3846</v>
      </c>
      <c r="H1026" s="835" t="s">
        <v>3857</v>
      </c>
      <c r="I1026" s="849">
        <v>7323.1298828125</v>
      </c>
      <c r="J1026" s="849">
        <v>1</v>
      </c>
      <c r="K1026" s="850">
        <v>7323.1298828125</v>
      </c>
    </row>
    <row r="1027" spans="1:11" ht="14.45" customHeight="1" x14ac:dyDescent="0.2">
      <c r="A1027" s="831" t="s">
        <v>578</v>
      </c>
      <c r="B1027" s="832" t="s">
        <v>579</v>
      </c>
      <c r="C1027" s="835" t="s">
        <v>606</v>
      </c>
      <c r="D1027" s="863" t="s">
        <v>607</v>
      </c>
      <c r="E1027" s="835" t="s">
        <v>3809</v>
      </c>
      <c r="F1027" s="863" t="s">
        <v>3810</v>
      </c>
      <c r="G1027" s="835" t="s">
        <v>3848</v>
      </c>
      <c r="H1027" s="835" t="s">
        <v>3858</v>
      </c>
      <c r="I1027" s="849">
        <v>61920</v>
      </c>
      <c r="J1027" s="849">
        <v>3</v>
      </c>
      <c r="K1027" s="850">
        <v>185760</v>
      </c>
    </row>
    <row r="1028" spans="1:11" ht="14.45" customHeight="1" x14ac:dyDescent="0.2">
      <c r="A1028" s="831" t="s">
        <v>578</v>
      </c>
      <c r="B1028" s="832" t="s">
        <v>579</v>
      </c>
      <c r="C1028" s="835" t="s">
        <v>606</v>
      </c>
      <c r="D1028" s="863" t="s">
        <v>607</v>
      </c>
      <c r="E1028" s="835" t="s">
        <v>3809</v>
      </c>
      <c r="F1028" s="863" t="s">
        <v>3810</v>
      </c>
      <c r="G1028" s="835" t="s">
        <v>3852</v>
      </c>
      <c r="H1028" s="835" t="s">
        <v>3859</v>
      </c>
      <c r="I1028" s="849">
        <v>55245</v>
      </c>
      <c r="J1028" s="849">
        <v>3</v>
      </c>
      <c r="K1028" s="850">
        <v>165735</v>
      </c>
    </row>
    <row r="1029" spans="1:11" ht="14.45" customHeight="1" x14ac:dyDescent="0.2">
      <c r="A1029" s="831" t="s">
        <v>578</v>
      </c>
      <c r="B1029" s="832" t="s">
        <v>579</v>
      </c>
      <c r="C1029" s="835" t="s">
        <v>606</v>
      </c>
      <c r="D1029" s="863" t="s">
        <v>607</v>
      </c>
      <c r="E1029" s="835" t="s">
        <v>3809</v>
      </c>
      <c r="F1029" s="863" t="s">
        <v>3810</v>
      </c>
      <c r="G1029" s="835" t="s">
        <v>3854</v>
      </c>
      <c r="H1029" s="835" t="s">
        <v>3860</v>
      </c>
      <c r="I1029" s="849">
        <v>62658</v>
      </c>
      <c r="J1029" s="849">
        <v>3</v>
      </c>
      <c r="K1029" s="850">
        <v>187974</v>
      </c>
    </row>
    <row r="1030" spans="1:11" ht="14.45" customHeight="1" x14ac:dyDescent="0.2">
      <c r="A1030" s="831" t="s">
        <v>578</v>
      </c>
      <c r="B1030" s="832" t="s">
        <v>579</v>
      </c>
      <c r="C1030" s="835" t="s">
        <v>606</v>
      </c>
      <c r="D1030" s="863" t="s">
        <v>607</v>
      </c>
      <c r="E1030" s="835" t="s">
        <v>3809</v>
      </c>
      <c r="F1030" s="863" t="s">
        <v>3810</v>
      </c>
      <c r="G1030" s="835" t="s">
        <v>3861</v>
      </c>
      <c r="H1030" s="835" t="s">
        <v>3862</v>
      </c>
      <c r="I1030" s="849">
        <v>64.800003051757813</v>
      </c>
      <c r="J1030" s="849">
        <v>504</v>
      </c>
      <c r="K1030" s="850">
        <v>32660.460205078125</v>
      </c>
    </row>
    <row r="1031" spans="1:11" ht="14.45" customHeight="1" x14ac:dyDescent="0.2">
      <c r="A1031" s="831" t="s">
        <v>578</v>
      </c>
      <c r="B1031" s="832" t="s">
        <v>579</v>
      </c>
      <c r="C1031" s="835" t="s">
        <v>606</v>
      </c>
      <c r="D1031" s="863" t="s">
        <v>607</v>
      </c>
      <c r="E1031" s="835" t="s">
        <v>3809</v>
      </c>
      <c r="F1031" s="863" t="s">
        <v>3810</v>
      </c>
      <c r="G1031" s="835" t="s">
        <v>3861</v>
      </c>
      <c r="H1031" s="835" t="s">
        <v>3863</v>
      </c>
      <c r="I1031" s="849">
        <v>64.800003051757813</v>
      </c>
      <c r="J1031" s="849">
        <v>576</v>
      </c>
      <c r="K1031" s="850">
        <v>37326.240234375</v>
      </c>
    </row>
    <row r="1032" spans="1:11" ht="14.45" customHeight="1" x14ac:dyDescent="0.2">
      <c r="A1032" s="831" t="s">
        <v>578</v>
      </c>
      <c r="B1032" s="832" t="s">
        <v>579</v>
      </c>
      <c r="C1032" s="835" t="s">
        <v>606</v>
      </c>
      <c r="D1032" s="863" t="s">
        <v>607</v>
      </c>
      <c r="E1032" s="835" t="s">
        <v>3809</v>
      </c>
      <c r="F1032" s="863" t="s">
        <v>3810</v>
      </c>
      <c r="G1032" s="835" t="s">
        <v>3864</v>
      </c>
      <c r="H1032" s="835" t="s">
        <v>3865</v>
      </c>
      <c r="I1032" s="849">
        <v>9100</v>
      </c>
      <c r="J1032" s="849">
        <v>1</v>
      </c>
      <c r="K1032" s="850">
        <v>9100</v>
      </c>
    </row>
    <row r="1033" spans="1:11" ht="14.45" customHeight="1" x14ac:dyDescent="0.2">
      <c r="A1033" s="831" t="s">
        <v>578</v>
      </c>
      <c r="B1033" s="832" t="s">
        <v>579</v>
      </c>
      <c r="C1033" s="835" t="s">
        <v>606</v>
      </c>
      <c r="D1033" s="863" t="s">
        <v>607</v>
      </c>
      <c r="E1033" s="835" t="s">
        <v>2559</v>
      </c>
      <c r="F1033" s="863" t="s">
        <v>2560</v>
      </c>
      <c r="G1033" s="835" t="s">
        <v>3866</v>
      </c>
      <c r="H1033" s="835" t="s">
        <v>3867</v>
      </c>
      <c r="I1033" s="849">
        <v>30.129999160766602</v>
      </c>
      <c r="J1033" s="849">
        <v>800</v>
      </c>
      <c r="K1033" s="850">
        <v>24103.2607421875</v>
      </c>
    </row>
    <row r="1034" spans="1:11" ht="14.45" customHeight="1" x14ac:dyDescent="0.2">
      <c r="A1034" s="831" t="s">
        <v>578</v>
      </c>
      <c r="B1034" s="832" t="s">
        <v>579</v>
      </c>
      <c r="C1034" s="835" t="s">
        <v>606</v>
      </c>
      <c r="D1034" s="863" t="s">
        <v>607</v>
      </c>
      <c r="E1034" s="835" t="s">
        <v>2559</v>
      </c>
      <c r="F1034" s="863" t="s">
        <v>2560</v>
      </c>
      <c r="G1034" s="835" t="s">
        <v>3868</v>
      </c>
      <c r="H1034" s="835" t="s">
        <v>3869</v>
      </c>
      <c r="I1034" s="849">
        <v>54.860000610351563</v>
      </c>
      <c r="J1034" s="849">
        <v>50</v>
      </c>
      <c r="K1034" s="850">
        <v>2742.9998779296875</v>
      </c>
    </row>
    <row r="1035" spans="1:11" ht="14.45" customHeight="1" x14ac:dyDescent="0.2">
      <c r="A1035" s="831" t="s">
        <v>578</v>
      </c>
      <c r="B1035" s="832" t="s">
        <v>579</v>
      </c>
      <c r="C1035" s="835" t="s">
        <v>606</v>
      </c>
      <c r="D1035" s="863" t="s">
        <v>607</v>
      </c>
      <c r="E1035" s="835" t="s">
        <v>2559</v>
      </c>
      <c r="F1035" s="863" t="s">
        <v>2560</v>
      </c>
      <c r="G1035" s="835" t="s">
        <v>3866</v>
      </c>
      <c r="H1035" s="835" t="s">
        <v>3870</v>
      </c>
      <c r="I1035" s="849">
        <v>29.194999694824219</v>
      </c>
      <c r="J1035" s="849">
        <v>960</v>
      </c>
      <c r="K1035" s="850">
        <v>28025.48095703125</v>
      </c>
    </row>
    <row r="1036" spans="1:11" ht="14.45" customHeight="1" x14ac:dyDescent="0.2">
      <c r="A1036" s="831" t="s">
        <v>578</v>
      </c>
      <c r="B1036" s="832" t="s">
        <v>579</v>
      </c>
      <c r="C1036" s="835" t="s">
        <v>606</v>
      </c>
      <c r="D1036" s="863" t="s">
        <v>607</v>
      </c>
      <c r="E1036" s="835" t="s">
        <v>2559</v>
      </c>
      <c r="F1036" s="863" t="s">
        <v>2560</v>
      </c>
      <c r="G1036" s="835" t="s">
        <v>3868</v>
      </c>
      <c r="H1036" s="835" t="s">
        <v>3871</v>
      </c>
      <c r="I1036" s="849">
        <v>54.860000610351563</v>
      </c>
      <c r="J1036" s="849">
        <v>60</v>
      </c>
      <c r="K1036" s="850">
        <v>3291.599853515625</v>
      </c>
    </row>
    <row r="1037" spans="1:11" ht="14.45" customHeight="1" x14ac:dyDescent="0.2">
      <c r="A1037" s="831" t="s">
        <v>578</v>
      </c>
      <c r="B1037" s="832" t="s">
        <v>579</v>
      </c>
      <c r="C1037" s="835" t="s">
        <v>606</v>
      </c>
      <c r="D1037" s="863" t="s">
        <v>607</v>
      </c>
      <c r="E1037" s="835" t="s">
        <v>2559</v>
      </c>
      <c r="F1037" s="863" t="s">
        <v>2560</v>
      </c>
      <c r="G1037" s="835" t="s">
        <v>3872</v>
      </c>
      <c r="H1037" s="835" t="s">
        <v>3873</v>
      </c>
      <c r="I1037" s="849">
        <v>2.6500000953674316</v>
      </c>
      <c r="J1037" s="849">
        <v>20000</v>
      </c>
      <c r="K1037" s="850">
        <v>53047.2021484375</v>
      </c>
    </row>
    <row r="1038" spans="1:11" ht="14.45" customHeight="1" x14ac:dyDescent="0.2">
      <c r="A1038" s="831" t="s">
        <v>578</v>
      </c>
      <c r="B1038" s="832" t="s">
        <v>579</v>
      </c>
      <c r="C1038" s="835" t="s">
        <v>606</v>
      </c>
      <c r="D1038" s="863" t="s">
        <v>607</v>
      </c>
      <c r="E1038" s="835" t="s">
        <v>2559</v>
      </c>
      <c r="F1038" s="863" t="s">
        <v>2560</v>
      </c>
      <c r="G1038" s="835" t="s">
        <v>3874</v>
      </c>
      <c r="H1038" s="835" t="s">
        <v>3875</v>
      </c>
      <c r="I1038" s="849">
        <v>4</v>
      </c>
      <c r="J1038" s="849">
        <v>4000</v>
      </c>
      <c r="K1038" s="850">
        <v>16008</v>
      </c>
    </row>
    <row r="1039" spans="1:11" ht="14.45" customHeight="1" x14ac:dyDescent="0.2">
      <c r="A1039" s="831" t="s">
        <v>578</v>
      </c>
      <c r="B1039" s="832" t="s">
        <v>579</v>
      </c>
      <c r="C1039" s="835" t="s">
        <v>606</v>
      </c>
      <c r="D1039" s="863" t="s">
        <v>607</v>
      </c>
      <c r="E1039" s="835" t="s">
        <v>2559</v>
      </c>
      <c r="F1039" s="863" t="s">
        <v>2560</v>
      </c>
      <c r="G1039" s="835" t="s">
        <v>3872</v>
      </c>
      <c r="H1039" s="835" t="s">
        <v>3876</v>
      </c>
      <c r="I1039" s="849">
        <v>2.6500000953674316</v>
      </c>
      <c r="J1039" s="849">
        <v>24000</v>
      </c>
      <c r="K1039" s="850">
        <v>63656.642333984375</v>
      </c>
    </row>
    <row r="1040" spans="1:11" ht="14.45" customHeight="1" x14ac:dyDescent="0.2">
      <c r="A1040" s="831" t="s">
        <v>578</v>
      </c>
      <c r="B1040" s="832" t="s">
        <v>579</v>
      </c>
      <c r="C1040" s="835" t="s">
        <v>606</v>
      </c>
      <c r="D1040" s="863" t="s">
        <v>607</v>
      </c>
      <c r="E1040" s="835" t="s">
        <v>2559</v>
      </c>
      <c r="F1040" s="863" t="s">
        <v>2560</v>
      </c>
      <c r="G1040" s="835" t="s">
        <v>3874</v>
      </c>
      <c r="H1040" s="835" t="s">
        <v>3877</v>
      </c>
      <c r="I1040" s="849">
        <v>4</v>
      </c>
      <c r="J1040" s="849">
        <v>6000</v>
      </c>
      <c r="K1040" s="850">
        <v>24010</v>
      </c>
    </row>
    <row r="1041" spans="1:11" ht="14.45" customHeight="1" x14ac:dyDescent="0.2">
      <c r="A1041" s="831" t="s">
        <v>578</v>
      </c>
      <c r="B1041" s="832" t="s">
        <v>579</v>
      </c>
      <c r="C1041" s="835" t="s">
        <v>606</v>
      </c>
      <c r="D1041" s="863" t="s">
        <v>607</v>
      </c>
      <c r="E1041" s="835" t="s">
        <v>2559</v>
      </c>
      <c r="F1041" s="863" t="s">
        <v>2560</v>
      </c>
      <c r="G1041" s="835" t="s">
        <v>3878</v>
      </c>
      <c r="H1041" s="835" t="s">
        <v>3879</v>
      </c>
      <c r="I1041" s="849">
        <v>0.43600000143051149</v>
      </c>
      <c r="J1041" s="849">
        <v>50000</v>
      </c>
      <c r="K1041" s="850">
        <v>21800</v>
      </c>
    </row>
    <row r="1042" spans="1:11" ht="14.45" customHeight="1" x14ac:dyDescent="0.2">
      <c r="A1042" s="831" t="s">
        <v>578</v>
      </c>
      <c r="B1042" s="832" t="s">
        <v>579</v>
      </c>
      <c r="C1042" s="835" t="s">
        <v>606</v>
      </c>
      <c r="D1042" s="863" t="s">
        <v>607</v>
      </c>
      <c r="E1042" s="835" t="s">
        <v>2559</v>
      </c>
      <c r="F1042" s="863" t="s">
        <v>2560</v>
      </c>
      <c r="G1042" s="835" t="s">
        <v>3878</v>
      </c>
      <c r="H1042" s="835" t="s">
        <v>3880</v>
      </c>
      <c r="I1042" s="849">
        <v>0.43375000357627869</v>
      </c>
      <c r="J1042" s="849">
        <v>52000</v>
      </c>
      <c r="K1042" s="850">
        <v>22406.469970703125</v>
      </c>
    </row>
    <row r="1043" spans="1:11" ht="14.45" customHeight="1" x14ac:dyDescent="0.2">
      <c r="A1043" s="831" t="s">
        <v>578</v>
      </c>
      <c r="B1043" s="832" t="s">
        <v>579</v>
      </c>
      <c r="C1043" s="835" t="s">
        <v>606</v>
      </c>
      <c r="D1043" s="863" t="s">
        <v>607</v>
      </c>
      <c r="E1043" s="835" t="s">
        <v>2559</v>
      </c>
      <c r="F1043" s="863" t="s">
        <v>2560</v>
      </c>
      <c r="G1043" s="835" t="s">
        <v>3881</v>
      </c>
      <c r="H1043" s="835" t="s">
        <v>3882</v>
      </c>
      <c r="I1043" s="849">
        <v>63.277999877929688</v>
      </c>
      <c r="J1043" s="849">
        <v>70</v>
      </c>
      <c r="K1043" s="850">
        <v>4425.6399536132813</v>
      </c>
    </row>
    <row r="1044" spans="1:11" ht="14.45" customHeight="1" x14ac:dyDescent="0.2">
      <c r="A1044" s="831" t="s">
        <v>578</v>
      </c>
      <c r="B1044" s="832" t="s">
        <v>579</v>
      </c>
      <c r="C1044" s="835" t="s">
        <v>606</v>
      </c>
      <c r="D1044" s="863" t="s">
        <v>607</v>
      </c>
      <c r="E1044" s="835" t="s">
        <v>2559</v>
      </c>
      <c r="F1044" s="863" t="s">
        <v>2560</v>
      </c>
      <c r="G1044" s="835" t="s">
        <v>3883</v>
      </c>
      <c r="H1044" s="835" t="s">
        <v>3884</v>
      </c>
      <c r="I1044" s="849">
        <v>3835.02001953125</v>
      </c>
      <c r="J1044" s="849">
        <v>33</v>
      </c>
      <c r="K1044" s="850">
        <v>126555.658203125</v>
      </c>
    </row>
    <row r="1045" spans="1:11" ht="14.45" customHeight="1" x14ac:dyDescent="0.2">
      <c r="A1045" s="831" t="s">
        <v>578</v>
      </c>
      <c r="B1045" s="832" t="s">
        <v>579</v>
      </c>
      <c r="C1045" s="835" t="s">
        <v>606</v>
      </c>
      <c r="D1045" s="863" t="s">
        <v>607</v>
      </c>
      <c r="E1045" s="835" t="s">
        <v>2559</v>
      </c>
      <c r="F1045" s="863" t="s">
        <v>2560</v>
      </c>
      <c r="G1045" s="835" t="s">
        <v>3885</v>
      </c>
      <c r="H1045" s="835" t="s">
        <v>3886</v>
      </c>
      <c r="I1045" s="849">
        <v>1076.2900390625</v>
      </c>
      <c r="J1045" s="849">
        <v>25</v>
      </c>
      <c r="K1045" s="850">
        <v>26907.15087890625</v>
      </c>
    </row>
    <row r="1046" spans="1:11" ht="14.45" customHeight="1" x14ac:dyDescent="0.2">
      <c r="A1046" s="831" t="s">
        <v>578</v>
      </c>
      <c r="B1046" s="832" t="s">
        <v>579</v>
      </c>
      <c r="C1046" s="835" t="s">
        <v>606</v>
      </c>
      <c r="D1046" s="863" t="s">
        <v>607</v>
      </c>
      <c r="E1046" s="835" t="s">
        <v>2559</v>
      </c>
      <c r="F1046" s="863" t="s">
        <v>2560</v>
      </c>
      <c r="G1046" s="835" t="s">
        <v>3887</v>
      </c>
      <c r="H1046" s="835" t="s">
        <v>3888</v>
      </c>
      <c r="I1046" s="849">
        <v>352.27999877929688</v>
      </c>
      <c r="J1046" s="849">
        <v>528</v>
      </c>
      <c r="K1046" s="850">
        <v>186005.59765625</v>
      </c>
    </row>
    <row r="1047" spans="1:11" ht="14.45" customHeight="1" x14ac:dyDescent="0.2">
      <c r="A1047" s="831" t="s">
        <v>578</v>
      </c>
      <c r="B1047" s="832" t="s">
        <v>579</v>
      </c>
      <c r="C1047" s="835" t="s">
        <v>606</v>
      </c>
      <c r="D1047" s="863" t="s">
        <v>607</v>
      </c>
      <c r="E1047" s="835" t="s">
        <v>2559</v>
      </c>
      <c r="F1047" s="863" t="s">
        <v>2560</v>
      </c>
      <c r="G1047" s="835" t="s">
        <v>3889</v>
      </c>
      <c r="H1047" s="835" t="s">
        <v>3890</v>
      </c>
      <c r="I1047" s="849">
        <v>6519.47021484375</v>
      </c>
      <c r="J1047" s="849">
        <v>2</v>
      </c>
      <c r="K1047" s="850">
        <v>13038.9296875</v>
      </c>
    </row>
    <row r="1048" spans="1:11" ht="14.45" customHeight="1" x14ac:dyDescent="0.2">
      <c r="A1048" s="831" t="s">
        <v>578</v>
      </c>
      <c r="B1048" s="832" t="s">
        <v>579</v>
      </c>
      <c r="C1048" s="835" t="s">
        <v>606</v>
      </c>
      <c r="D1048" s="863" t="s">
        <v>607</v>
      </c>
      <c r="E1048" s="835" t="s">
        <v>2559</v>
      </c>
      <c r="F1048" s="863" t="s">
        <v>2560</v>
      </c>
      <c r="G1048" s="835" t="s">
        <v>3881</v>
      </c>
      <c r="H1048" s="835" t="s">
        <v>3891</v>
      </c>
      <c r="I1048" s="849">
        <v>63.420000076293945</v>
      </c>
      <c r="J1048" s="849">
        <v>60</v>
      </c>
      <c r="K1048" s="850">
        <v>3805.1799926757813</v>
      </c>
    </row>
    <row r="1049" spans="1:11" ht="14.45" customHeight="1" x14ac:dyDescent="0.2">
      <c r="A1049" s="831" t="s">
        <v>578</v>
      </c>
      <c r="B1049" s="832" t="s">
        <v>579</v>
      </c>
      <c r="C1049" s="835" t="s">
        <v>606</v>
      </c>
      <c r="D1049" s="863" t="s">
        <v>607</v>
      </c>
      <c r="E1049" s="835" t="s">
        <v>2559</v>
      </c>
      <c r="F1049" s="863" t="s">
        <v>2560</v>
      </c>
      <c r="G1049" s="835" t="s">
        <v>3883</v>
      </c>
      <c r="H1049" s="835" t="s">
        <v>3892</v>
      </c>
      <c r="I1049" s="849">
        <v>3835.02001953125</v>
      </c>
      <c r="J1049" s="849">
        <v>57</v>
      </c>
      <c r="K1049" s="850">
        <v>218596.1357421875</v>
      </c>
    </row>
    <row r="1050" spans="1:11" ht="14.45" customHeight="1" x14ac:dyDescent="0.2">
      <c r="A1050" s="831" t="s">
        <v>578</v>
      </c>
      <c r="B1050" s="832" t="s">
        <v>579</v>
      </c>
      <c r="C1050" s="835" t="s">
        <v>606</v>
      </c>
      <c r="D1050" s="863" t="s">
        <v>607</v>
      </c>
      <c r="E1050" s="835" t="s">
        <v>2559</v>
      </c>
      <c r="F1050" s="863" t="s">
        <v>2560</v>
      </c>
      <c r="G1050" s="835" t="s">
        <v>3893</v>
      </c>
      <c r="H1050" s="835" t="s">
        <v>3894</v>
      </c>
      <c r="I1050" s="849">
        <v>6087.41015625</v>
      </c>
      <c r="J1050" s="849">
        <v>3</v>
      </c>
      <c r="K1050" s="850">
        <v>18262.23046875</v>
      </c>
    </row>
    <row r="1051" spans="1:11" ht="14.45" customHeight="1" x14ac:dyDescent="0.2">
      <c r="A1051" s="831" t="s">
        <v>578</v>
      </c>
      <c r="B1051" s="832" t="s">
        <v>579</v>
      </c>
      <c r="C1051" s="835" t="s">
        <v>606</v>
      </c>
      <c r="D1051" s="863" t="s">
        <v>607</v>
      </c>
      <c r="E1051" s="835" t="s">
        <v>2559</v>
      </c>
      <c r="F1051" s="863" t="s">
        <v>2560</v>
      </c>
      <c r="G1051" s="835" t="s">
        <v>3885</v>
      </c>
      <c r="H1051" s="835" t="s">
        <v>3895</v>
      </c>
      <c r="I1051" s="849">
        <v>1076.2883707682292</v>
      </c>
      <c r="J1051" s="849">
        <v>30</v>
      </c>
      <c r="K1051" s="850">
        <v>32288.53076171875</v>
      </c>
    </row>
    <row r="1052" spans="1:11" ht="14.45" customHeight="1" x14ac:dyDescent="0.2">
      <c r="A1052" s="831" t="s">
        <v>578</v>
      </c>
      <c r="B1052" s="832" t="s">
        <v>579</v>
      </c>
      <c r="C1052" s="835" t="s">
        <v>606</v>
      </c>
      <c r="D1052" s="863" t="s">
        <v>607</v>
      </c>
      <c r="E1052" s="835" t="s">
        <v>2559</v>
      </c>
      <c r="F1052" s="863" t="s">
        <v>2560</v>
      </c>
      <c r="G1052" s="835" t="s">
        <v>3887</v>
      </c>
      <c r="H1052" s="835" t="s">
        <v>3896</v>
      </c>
      <c r="I1052" s="849">
        <v>352.27999877929688</v>
      </c>
      <c r="J1052" s="849">
        <v>300</v>
      </c>
      <c r="K1052" s="850">
        <v>105685</v>
      </c>
    </row>
    <row r="1053" spans="1:11" ht="14.45" customHeight="1" x14ac:dyDescent="0.2">
      <c r="A1053" s="831" t="s">
        <v>578</v>
      </c>
      <c r="B1053" s="832" t="s">
        <v>579</v>
      </c>
      <c r="C1053" s="835" t="s">
        <v>606</v>
      </c>
      <c r="D1053" s="863" t="s">
        <v>607</v>
      </c>
      <c r="E1053" s="835" t="s">
        <v>2559</v>
      </c>
      <c r="F1053" s="863" t="s">
        <v>2560</v>
      </c>
      <c r="G1053" s="835" t="s">
        <v>3897</v>
      </c>
      <c r="H1053" s="835" t="s">
        <v>3898</v>
      </c>
      <c r="I1053" s="849">
        <v>118.22000122070313</v>
      </c>
      <c r="J1053" s="849">
        <v>5</v>
      </c>
      <c r="K1053" s="850">
        <v>591.0999755859375</v>
      </c>
    </row>
    <row r="1054" spans="1:11" ht="14.45" customHeight="1" x14ac:dyDescent="0.2">
      <c r="A1054" s="831" t="s">
        <v>578</v>
      </c>
      <c r="B1054" s="832" t="s">
        <v>579</v>
      </c>
      <c r="C1054" s="835" t="s">
        <v>606</v>
      </c>
      <c r="D1054" s="863" t="s">
        <v>607</v>
      </c>
      <c r="E1054" s="835" t="s">
        <v>2559</v>
      </c>
      <c r="F1054" s="863" t="s">
        <v>2560</v>
      </c>
      <c r="G1054" s="835" t="s">
        <v>3899</v>
      </c>
      <c r="H1054" s="835" t="s">
        <v>3900</v>
      </c>
      <c r="I1054" s="849">
        <v>18.399999618530273</v>
      </c>
      <c r="J1054" s="849">
        <v>200</v>
      </c>
      <c r="K1054" s="850">
        <v>3680</v>
      </c>
    </row>
    <row r="1055" spans="1:11" ht="14.45" customHeight="1" x14ac:dyDescent="0.2">
      <c r="A1055" s="831" t="s">
        <v>578</v>
      </c>
      <c r="B1055" s="832" t="s">
        <v>579</v>
      </c>
      <c r="C1055" s="835" t="s">
        <v>606</v>
      </c>
      <c r="D1055" s="863" t="s">
        <v>607</v>
      </c>
      <c r="E1055" s="835" t="s">
        <v>2559</v>
      </c>
      <c r="F1055" s="863" t="s">
        <v>2560</v>
      </c>
      <c r="G1055" s="835" t="s">
        <v>2835</v>
      </c>
      <c r="H1055" s="835" t="s">
        <v>2842</v>
      </c>
      <c r="I1055" s="849">
        <v>30.170000076293945</v>
      </c>
      <c r="J1055" s="849">
        <v>25</v>
      </c>
      <c r="K1055" s="850">
        <v>754.25</v>
      </c>
    </row>
    <row r="1056" spans="1:11" ht="14.45" customHeight="1" x14ac:dyDescent="0.2">
      <c r="A1056" s="831" t="s">
        <v>578</v>
      </c>
      <c r="B1056" s="832" t="s">
        <v>579</v>
      </c>
      <c r="C1056" s="835" t="s">
        <v>606</v>
      </c>
      <c r="D1056" s="863" t="s">
        <v>607</v>
      </c>
      <c r="E1056" s="835" t="s">
        <v>2559</v>
      </c>
      <c r="F1056" s="863" t="s">
        <v>2560</v>
      </c>
      <c r="G1056" s="835" t="s">
        <v>2846</v>
      </c>
      <c r="H1056" s="835" t="s">
        <v>2847</v>
      </c>
      <c r="I1056" s="849">
        <v>0.86000001430511475</v>
      </c>
      <c r="J1056" s="849">
        <v>600</v>
      </c>
      <c r="K1056" s="850">
        <v>516</v>
      </c>
    </row>
    <row r="1057" spans="1:11" ht="14.45" customHeight="1" x14ac:dyDescent="0.2">
      <c r="A1057" s="831" t="s">
        <v>578</v>
      </c>
      <c r="B1057" s="832" t="s">
        <v>579</v>
      </c>
      <c r="C1057" s="835" t="s">
        <v>606</v>
      </c>
      <c r="D1057" s="863" t="s">
        <v>607</v>
      </c>
      <c r="E1057" s="835" t="s">
        <v>2559</v>
      </c>
      <c r="F1057" s="863" t="s">
        <v>2560</v>
      </c>
      <c r="G1057" s="835" t="s">
        <v>2585</v>
      </c>
      <c r="H1057" s="835" t="s">
        <v>2586</v>
      </c>
      <c r="I1057" s="849">
        <v>8.119999885559082</v>
      </c>
      <c r="J1057" s="849">
        <v>100</v>
      </c>
      <c r="K1057" s="850">
        <v>811.99996948242188</v>
      </c>
    </row>
    <row r="1058" spans="1:11" ht="14.45" customHeight="1" x14ac:dyDescent="0.2">
      <c r="A1058" s="831" t="s">
        <v>578</v>
      </c>
      <c r="B1058" s="832" t="s">
        <v>579</v>
      </c>
      <c r="C1058" s="835" t="s">
        <v>606</v>
      </c>
      <c r="D1058" s="863" t="s">
        <v>607</v>
      </c>
      <c r="E1058" s="835" t="s">
        <v>2559</v>
      </c>
      <c r="F1058" s="863" t="s">
        <v>2560</v>
      </c>
      <c r="G1058" s="835" t="s">
        <v>3901</v>
      </c>
      <c r="H1058" s="835" t="s">
        <v>3902</v>
      </c>
      <c r="I1058" s="849">
        <v>61.208333333333336</v>
      </c>
      <c r="J1058" s="849">
        <v>20</v>
      </c>
      <c r="K1058" s="850">
        <v>1224.2000007629395</v>
      </c>
    </row>
    <row r="1059" spans="1:11" ht="14.45" customHeight="1" x14ac:dyDescent="0.2">
      <c r="A1059" s="831" t="s">
        <v>578</v>
      </c>
      <c r="B1059" s="832" t="s">
        <v>579</v>
      </c>
      <c r="C1059" s="835" t="s">
        <v>606</v>
      </c>
      <c r="D1059" s="863" t="s">
        <v>607</v>
      </c>
      <c r="E1059" s="835" t="s">
        <v>2559</v>
      </c>
      <c r="F1059" s="863" t="s">
        <v>2560</v>
      </c>
      <c r="G1059" s="835" t="s">
        <v>3903</v>
      </c>
      <c r="H1059" s="835" t="s">
        <v>3904</v>
      </c>
      <c r="I1059" s="849">
        <v>98.374000549316406</v>
      </c>
      <c r="J1059" s="849">
        <v>48</v>
      </c>
      <c r="K1059" s="850">
        <v>4721.8300399780273</v>
      </c>
    </row>
    <row r="1060" spans="1:11" ht="14.45" customHeight="1" x14ac:dyDescent="0.2">
      <c r="A1060" s="831" t="s">
        <v>578</v>
      </c>
      <c r="B1060" s="832" t="s">
        <v>579</v>
      </c>
      <c r="C1060" s="835" t="s">
        <v>606</v>
      </c>
      <c r="D1060" s="863" t="s">
        <v>607</v>
      </c>
      <c r="E1060" s="835" t="s">
        <v>2559</v>
      </c>
      <c r="F1060" s="863" t="s">
        <v>2560</v>
      </c>
      <c r="G1060" s="835" t="s">
        <v>2846</v>
      </c>
      <c r="H1060" s="835" t="s">
        <v>2851</v>
      </c>
      <c r="I1060" s="849">
        <v>0.85000002384185791</v>
      </c>
      <c r="J1060" s="849">
        <v>400</v>
      </c>
      <c r="K1060" s="850">
        <v>340</v>
      </c>
    </row>
    <row r="1061" spans="1:11" ht="14.45" customHeight="1" x14ac:dyDescent="0.2">
      <c r="A1061" s="831" t="s">
        <v>578</v>
      </c>
      <c r="B1061" s="832" t="s">
        <v>579</v>
      </c>
      <c r="C1061" s="835" t="s">
        <v>606</v>
      </c>
      <c r="D1061" s="863" t="s">
        <v>607</v>
      </c>
      <c r="E1061" s="835" t="s">
        <v>2559</v>
      </c>
      <c r="F1061" s="863" t="s">
        <v>2560</v>
      </c>
      <c r="G1061" s="835" t="s">
        <v>2581</v>
      </c>
      <c r="H1061" s="835" t="s">
        <v>2595</v>
      </c>
      <c r="I1061" s="849">
        <v>2.059999942779541</v>
      </c>
      <c r="J1061" s="849">
        <v>400</v>
      </c>
      <c r="K1061" s="850">
        <v>824</v>
      </c>
    </row>
    <row r="1062" spans="1:11" ht="14.45" customHeight="1" x14ac:dyDescent="0.2">
      <c r="A1062" s="831" t="s">
        <v>578</v>
      </c>
      <c r="B1062" s="832" t="s">
        <v>579</v>
      </c>
      <c r="C1062" s="835" t="s">
        <v>606</v>
      </c>
      <c r="D1062" s="863" t="s">
        <v>607</v>
      </c>
      <c r="E1062" s="835" t="s">
        <v>2559</v>
      </c>
      <c r="F1062" s="863" t="s">
        <v>2560</v>
      </c>
      <c r="G1062" s="835" t="s">
        <v>2585</v>
      </c>
      <c r="H1062" s="835" t="s">
        <v>2597</v>
      </c>
      <c r="I1062" s="849">
        <v>8.119999885559082</v>
      </c>
      <c r="J1062" s="849">
        <v>120</v>
      </c>
      <c r="K1062" s="850">
        <v>974.39996337890625</v>
      </c>
    </row>
    <row r="1063" spans="1:11" ht="14.45" customHeight="1" x14ac:dyDescent="0.2">
      <c r="A1063" s="831" t="s">
        <v>578</v>
      </c>
      <c r="B1063" s="832" t="s">
        <v>579</v>
      </c>
      <c r="C1063" s="835" t="s">
        <v>606</v>
      </c>
      <c r="D1063" s="863" t="s">
        <v>607</v>
      </c>
      <c r="E1063" s="835" t="s">
        <v>2559</v>
      </c>
      <c r="F1063" s="863" t="s">
        <v>2560</v>
      </c>
      <c r="G1063" s="835" t="s">
        <v>3901</v>
      </c>
      <c r="H1063" s="835" t="s">
        <v>3905</v>
      </c>
      <c r="I1063" s="849">
        <v>61.211666107177734</v>
      </c>
      <c r="J1063" s="849">
        <v>14</v>
      </c>
      <c r="K1063" s="850">
        <v>856.95999145507813</v>
      </c>
    </row>
    <row r="1064" spans="1:11" ht="14.45" customHeight="1" x14ac:dyDescent="0.2">
      <c r="A1064" s="831" t="s">
        <v>578</v>
      </c>
      <c r="B1064" s="832" t="s">
        <v>579</v>
      </c>
      <c r="C1064" s="835" t="s">
        <v>606</v>
      </c>
      <c r="D1064" s="863" t="s">
        <v>607</v>
      </c>
      <c r="E1064" s="835" t="s">
        <v>2559</v>
      </c>
      <c r="F1064" s="863" t="s">
        <v>2560</v>
      </c>
      <c r="G1064" s="835" t="s">
        <v>3903</v>
      </c>
      <c r="H1064" s="835" t="s">
        <v>3906</v>
      </c>
      <c r="I1064" s="849">
        <v>98.373334248860672</v>
      </c>
      <c r="J1064" s="849">
        <v>120</v>
      </c>
      <c r="K1064" s="850">
        <v>11804.800048828125</v>
      </c>
    </row>
    <row r="1065" spans="1:11" ht="14.45" customHeight="1" x14ac:dyDescent="0.2">
      <c r="A1065" s="831" t="s">
        <v>578</v>
      </c>
      <c r="B1065" s="832" t="s">
        <v>579</v>
      </c>
      <c r="C1065" s="835" t="s">
        <v>606</v>
      </c>
      <c r="D1065" s="863" t="s">
        <v>607</v>
      </c>
      <c r="E1065" s="835" t="s">
        <v>2559</v>
      </c>
      <c r="F1065" s="863" t="s">
        <v>2560</v>
      </c>
      <c r="G1065" s="835" t="s">
        <v>2855</v>
      </c>
      <c r="H1065" s="835" t="s">
        <v>2856</v>
      </c>
      <c r="I1065" s="849">
        <v>3.9663636684417725</v>
      </c>
      <c r="J1065" s="849">
        <v>1340</v>
      </c>
      <c r="K1065" s="850">
        <v>5314.8000183105469</v>
      </c>
    </row>
    <row r="1066" spans="1:11" ht="14.45" customHeight="1" x14ac:dyDescent="0.2">
      <c r="A1066" s="831" t="s">
        <v>578</v>
      </c>
      <c r="B1066" s="832" t="s">
        <v>579</v>
      </c>
      <c r="C1066" s="835" t="s">
        <v>606</v>
      </c>
      <c r="D1066" s="863" t="s">
        <v>607</v>
      </c>
      <c r="E1066" s="835" t="s">
        <v>2559</v>
      </c>
      <c r="F1066" s="863" t="s">
        <v>2560</v>
      </c>
      <c r="G1066" s="835" t="s">
        <v>3907</v>
      </c>
      <c r="H1066" s="835" t="s">
        <v>3908</v>
      </c>
      <c r="I1066" s="849">
        <v>5.1399998664855957</v>
      </c>
      <c r="J1066" s="849">
        <v>80</v>
      </c>
      <c r="K1066" s="850">
        <v>411.20001220703125</v>
      </c>
    </row>
    <row r="1067" spans="1:11" ht="14.45" customHeight="1" x14ac:dyDescent="0.2">
      <c r="A1067" s="831" t="s">
        <v>578</v>
      </c>
      <c r="B1067" s="832" t="s">
        <v>579</v>
      </c>
      <c r="C1067" s="835" t="s">
        <v>606</v>
      </c>
      <c r="D1067" s="863" t="s">
        <v>607</v>
      </c>
      <c r="E1067" s="835" t="s">
        <v>2559</v>
      </c>
      <c r="F1067" s="863" t="s">
        <v>2560</v>
      </c>
      <c r="G1067" s="835" t="s">
        <v>3907</v>
      </c>
      <c r="H1067" s="835" t="s">
        <v>3909</v>
      </c>
      <c r="I1067" s="849">
        <v>5.1399998664855957</v>
      </c>
      <c r="J1067" s="849">
        <v>130</v>
      </c>
      <c r="K1067" s="850">
        <v>668.20001220703125</v>
      </c>
    </row>
    <row r="1068" spans="1:11" ht="14.45" customHeight="1" x14ac:dyDescent="0.2">
      <c r="A1068" s="831" t="s">
        <v>578</v>
      </c>
      <c r="B1068" s="832" t="s">
        <v>579</v>
      </c>
      <c r="C1068" s="835" t="s">
        <v>606</v>
      </c>
      <c r="D1068" s="863" t="s">
        <v>607</v>
      </c>
      <c r="E1068" s="835" t="s">
        <v>2559</v>
      </c>
      <c r="F1068" s="863" t="s">
        <v>2560</v>
      </c>
      <c r="G1068" s="835" t="s">
        <v>2610</v>
      </c>
      <c r="H1068" s="835" t="s">
        <v>3910</v>
      </c>
      <c r="I1068" s="849">
        <v>105.45399780273438</v>
      </c>
      <c r="J1068" s="849">
        <v>8</v>
      </c>
      <c r="K1068" s="850">
        <v>843.63998413085938</v>
      </c>
    </row>
    <row r="1069" spans="1:11" ht="14.45" customHeight="1" x14ac:dyDescent="0.2">
      <c r="A1069" s="831" t="s">
        <v>578</v>
      </c>
      <c r="B1069" s="832" t="s">
        <v>579</v>
      </c>
      <c r="C1069" s="835" t="s">
        <v>606</v>
      </c>
      <c r="D1069" s="863" t="s">
        <v>607</v>
      </c>
      <c r="E1069" s="835" t="s">
        <v>2559</v>
      </c>
      <c r="F1069" s="863" t="s">
        <v>2560</v>
      </c>
      <c r="G1069" s="835" t="s">
        <v>2610</v>
      </c>
      <c r="H1069" s="835" t="s">
        <v>2611</v>
      </c>
      <c r="I1069" s="849">
        <v>105.45833206176758</v>
      </c>
      <c r="J1069" s="849">
        <v>14</v>
      </c>
      <c r="K1069" s="850">
        <v>1476.4199829101563</v>
      </c>
    </row>
    <row r="1070" spans="1:11" ht="14.45" customHeight="1" x14ac:dyDescent="0.2">
      <c r="A1070" s="831" t="s">
        <v>578</v>
      </c>
      <c r="B1070" s="832" t="s">
        <v>579</v>
      </c>
      <c r="C1070" s="835" t="s">
        <v>606</v>
      </c>
      <c r="D1070" s="863" t="s">
        <v>607</v>
      </c>
      <c r="E1070" s="835" t="s">
        <v>2559</v>
      </c>
      <c r="F1070" s="863" t="s">
        <v>2560</v>
      </c>
      <c r="G1070" s="835" t="s">
        <v>3911</v>
      </c>
      <c r="H1070" s="835" t="s">
        <v>3912</v>
      </c>
      <c r="I1070" s="849">
        <v>10.869999885559082</v>
      </c>
      <c r="J1070" s="849">
        <v>250</v>
      </c>
      <c r="K1070" s="850">
        <v>2716.8900146484375</v>
      </c>
    </row>
    <row r="1071" spans="1:11" ht="14.45" customHeight="1" x14ac:dyDescent="0.2">
      <c r="A1071" s="831" t="s">
        <v>578</v>
      </c>
      <c r="B1071" s="832" t="s">
        <v>579</v>
      </c>
      <c r="C1071" s="835" t="s">
        <v>606</v>
      </c>
      <c r="D1071" s="863" t="s">
        <v>607</v>
      </c>
      <c r="E1071" s="835" t="s">
        <v>2559</v>
      </c>
      <c r="F1071" s="863" t="s">
        <v>2560</v>
      </c>
      <c r="G1071" s="835" t="s">
        <v>3911</v>
      </c>
      <c r="H1071" s="835" t="s">
        <v>3913</v>
      </c>
      <c r="I1071" s="849">
        <v>10.869999885559082</v>
      </c>
      <c r="J1071" s="849">
        <v>100</v>
      </c>
      <c r="K1071" s="850">
        <v>1086.75</v>
      </c>
    </row>
    <row r="1072" spans="1:11" ht="14.45" customHeight="1" x14ac:dyDescent="0.2">
      <c r="A1072" s="831" t="s">
        <v>578</v>
      </c>
      <c r="B1072" s="832" t="s">
        <v>579</v>
      </c>
      <c r="C1072" s="835" t="s">
        <v>606</v>
      </c>
      <c r="D1072" s="863" t="s">
        <v>607</v>
      </c>
      <c r="E1072" s="835" t="s">
        <v>2559</v>
      </c>
      <c r="F1072" s="863" t="s">
        <v>2560</v>
      </c>
      <c r="G1072" s="835" t="s">
        <v>2998</v>
      </c>
      <c r="H1072" s="835" t="s">
        <v>2999</v>
      </c>
      <c r="I1072" s="849">
        <v>0.49000000953674316</v>
      </c>
      <c r="J1072" s="849">
        <v>1000</v>
      </c>
      <c r="K1072" s="850">
        <v>490</v>
      </c>
    </row>
    <row r="1073" spans="1:11" ht="14.45" customHeight="1" x14ac:dyDescent="0.2">
      <c r="A1073" s="831" t="s">
        <v>578</v>
      </c>
      <c r="B1073" s="832" t="s">
        <v>579</v>
      </c>
      <c r="C1073" s="835" t="s">
        <v>606</v>
      </c>
      <c r="D1073" s="863" t="s">
        <v>607</v>
      </c>
      <c r="E1073" s="835" t="s">
        <v>2559</v>
      </c>
      <c r="F1073" s="863" t="s">
        <v>2560</v>
      </c>
      <c r="G1073" s="835" t="s">
        <v>3914</v>
      </c>
      <c r="H1073" s="835" t="s">
        <v>3915</v>
      </c>
      <c r="I1073" s="849">
        <v>2.3837501108646393</v>
      </c>
      <c r="J1073" s="849">
        <v>19040</v>
      </c>
      <c r="K1073" s="850">
        <v>45412.60009765625</v>
      </c>
    </row>
    <row r="1074" spans="1:11" ht="14.45" customHeight="1" x14ac:dyDescent="0.2">
      <c r="A1074" s="831" t="s">
        <v>578</v>
      </c>
      <c r="B1074" s="832" t="s">
        <v>579</v>
      </c>
      <c r="C1074" s="835" t="s">
        <v>606</v>
      </c>
      <c r="D1074" s="863" t="s">
        <v>607</v>
      </c>
      <c r="E1074" s="835" t="s">
        <v>2559</v>
      </c>
      <c r="F1074" s="863" t="s">
        <v>2560</v>
      </c>
      <c r="G1074" s="835" t="s">
        <v>3914</v>
      </c>
      <c r="H1074" s="835" t="s">
        <v>3916</v>
      </c>
      <c r="I1074" s="849">
        <v>2.318888955646091</v>
      </c>
      <c r="J1074" s="849">
        <v>7000</v>
      </c>
      <c r="K1074" s="850">
        <v>16730</v>
      </c>
    </row>
    <row r="1075" spans="1:11" ht="14.45" customHeight="1" x14ac:dyDescent="0.2">
      <c r="A1075" s="831" t="s">
        <v>578</v>
      </c>
      <c r="B1075" s="832" t="s">
        <v>579</v>
      </c>
      <c r="C1075" s="835" t="s">
        <v>606</v>
      </c>
      <c r="D1075" s="863" t="s">
        <v>607</v>
      </c>
      <c r="E1075" s="835" t="s">
        <v>2559</v>
      </c>
      <c r="F1075" s="863" t="s">
        <v>2560</v>
      </c>
      <c r="G1075" s="835" t="s">
        <v>3917</v>
      </c>
      <c r="H1075" s="835" t="s">
        <v>3918</v>
      </c>
      <c r="I1075" s="849">
        <v>15.449999809265137</v>
      </c>
      <c r="J1075" s="849">
        <v>250</v>
      </c>
      <c r="K1075" s="850">
        <v>3863.52001953125</v>
      </c>
    </row>
    <row r="1076" spans="1:11" ht="14.45" customHeight="1" x14ac:dyDescent="0.2">
      <c r="A1076" s="831" t="s">
        <v>578</v>
      </c>
      <c r="B1076" s="832" t="s">
        <v>579</v>
      </c>
      <c r="C1076" s="835" t="s">
        <v>606</v>
      </c>
      <c r="D1076" s="863" t="s">
        <v>607</v>
      </c>
      <c r="E1076" s="835" t="s">
        <v>2559</v>
      </c>
      <c r="F1076" s="863" t="s">
        <v>2560</v>
      </c>
      <c r="G1076" s="835" t="s">
        <v>3919</v>
      </c>
      <c r="H1076" s="835" t="s">
        <v>3920</v>
      </c>
      <c r="I1076" s="849">
        <v>0.88999998569488525</v>
      </c>
      <c r="J1076" s="849">
        <v>100</v>
      </c>
      <c r="K1076" s="850">
        <v>88.909999847412109</v>
      </c>
    </row>
    <row r="1077" spans="1:11" ht="14.45" customHeight="1" x14ac:dyDescent="0.2">
      <c r="A1077" s="831" t="s">
        <v>578</v>
      </c>
      <c r="B1077" s="832" t="s">
        <v>579</v>
      </c>
      <c r="C1077" s="835" t="s">
        <v>606</v>
      </c>
      <c r="D1077" s="863" t="s">
        <v>607</v>
      </c>
      <c r="E1077" s="835" t="s">
        <v>2559</v>
      </c>
      <c r="F1077" s="863" t="s">
        <v>2560</v>
      </c>
      <c r="G1077" s="835" t="s">
        <v>3919</v>
      </c>
      <c r="H1077" s="835" t="s">
        <v>3921</v>
      </c>
      <c r="I1077" s="849">
        <v>0.96499998370806372</v>
      </c>
      <c r="J1077" s="849">
        <v>620</v>
      </c>
      <c r="K1077" s="850">
        <v>602.1099910736084</v>
      </c>
    </row>
    <row r="1078" spans="1:11" ht="14.45" customHeight="1" x14ac:dyDescent="0.2">
      <c r="A1078" s="831" t="s">
        <v>578</v>
      </c>
      <c r="B1078" s="832" t="s">
        <v>579</v>
      </c>
      <c r="C1078" s="835" t="s">
        <v>606</v>
      </c>
      <c r="D1078" s="863" t="s">
        <v>607</v>
      </c>
      <c r="E1078" s="835" t="s">
        <v>2629</v>
      </c>
      <c r="F1078" s="863" t="s">
        <v>2630</v>
      </c>
      <c r="G1078" s="835" t="s">
        <v>3922</v>
      </c>
      <c r="H1078" s="835" t="s">
        <v>3923</v>
      </c>
      <c r="I1078" s="849">
        <v>2.9020000934600829</v>
      </c>
      <c r="J1078" s="849">
        <v>500</v>
      </c>
      <c r="K1078" s="850">
        <v>1451</v>
      </c>
    </row>
    <row r="1079" spans="1:11" ht="14.45" customHeight="1" x14ac:dyDescent="0.2">
      <c r="A1079" s="831" t="s">
        <v>578</v>
      </c>
      <c r="B1079" s="832" t="s">
        <v>579</v>
      </c>
      <c r="C1079" s="835" t="s">
        <v>606</v>
      </c>
      <c r="D1079" s="863" t="s">
        <v>607</v>
      </c>
      <c r="E1079" s="835" t="s">
        <v>2629</v>
      </c>
      <c r="F1079" s="863" t="s">
        <v>2630</v>
      </c>
      <c r="G1079" s="835" t="s">
        <v>3924</v>
      </c>
      <c r="H1079" s="835" t="s">
        <v>3925</v>
      </c>
      <c r="I1079" s="849">
        <v>2.9060000896453859</v>
      </c>
      <c r="J1079" s="849">
        <v>500</v>
      </c>
      <c r="K1079" s="850">
        <v>1453</v>
      </c>
    </row>
    <row r="1080" spans="1:11" ht="14.45" customHeight="1" x14ac:dyDescent="0.2">
      <c r="A1080" s="831" t="s">
        <v>578</v>
      </c>
      <c r="B1080" s="832" t="s">
        <v>579</v>
      </c>
      <c r="C1080" s="835" t="s">
        <v>606</v>
      </c>
      <c r="D1080" s="863" t="s">
        <v>607</v>
      </c>
      <c r="E1080" s="835" t="s">
        <v>2629</v>
      </c>
      <c r="F1080" s="863" t="s">
        <v>2630</v>
      </c>
      <c r="G1080" s="835" t="s">
        <v>3926</v>
      </c>
      <c r="H1080" s="835" t="s">
        <v>3927</v>
      </c>
      <c r="I1080" s="849">
        <v>2.9020000934600829</v>
      </c>
      <c r="J1080" s="849">
        <v>1800</v>
      </c>
      <c r="K1080" s="850">
        <v>5224</v>
      </c>
    </row>
    <row r="1081" spans="1:11" ht="14.45" customHeight="1" x14ac:dyDescent="0.2">
      <c r="A1081" s="831" t="s">
        <v>578</v>
      </c>
      <c r="B1081" s="832" t="s">
        <v>579</v>
      </c>
      <c r="C1081" s="835" t="s">
        <v>606</v>
      </c>
      <c r="D1081" s="863" t="s">
        <v>607</v>
      </c>
      <c r="E1081" s="835" t="s">
        <v>2629</v>
      </c>
      <c r="F1081" s="863" t="s">
        <v>2630</v>
      </c>
      <c r="G1081" s="835" t="s">
        <v>3928</v>
      </c>
      <c r="H1081" s="835" t="s">
        <v>3929</v>
      </c>
      <c r="I1081" s="849">
        <v>102.25</v>
      </c>
      <c r="J1081" s="849">
        <v>100</v>
      </c>
      <c r="K1081" s="850">
        <v>10224.500122070313</v>
      </c>
    </row>
    <row r="1082" spans="1:11" ht="14.45" customHeight="1" x14ac:dyDescent="0.2">
      <c r="A1082" s="831" t="s">
        <v>578</v>
      </c>
      <c r="B1082" s="832" t="s">
        <v>579</v>
      </c>
      <c r="C1082" s="835" t="s">
        <v>606</v>
      </c>
      <c r="D1082" s="863" t="s">
        <v>607</v>
      </c>
      <c r="E1082" s="835" t="s">
        <v>2629</v>
      </c>
      <c r="F1082" s="863" t="s">
        <v>2630</v>
      </c>
      <c r="G1082" s="835" t="s">
        <v>3930</v>
      </c>
      <c r="H1082" s="835" t="s">
        <v>3931</v>
      </c>
      <c r="I1082" s="849">
        <v>12.340000152587891</v>
      </c>
      <c r="J1082" s="849">
        <v>80</v>
      </c>
      <c r="K1082" s="850">
        <v>987.3599853515625</v>
      </c>
    </row>
    <row r="1083" spans="1:11" ht="14.45" customHeight="1" x14ac:dyDescent="0.2">
      <c r="A1083" s="831" t="s">
        <v>578</v>
      </c>
      <c r="B1083" s="832" t="s">
        <v>579</v>
      </c>
      <c r="C1083" s="835" t="s">
        <v>606</v>
      </c>
      <c r="D1083" s="863" t="s">
        <v>607</v>
      </c>
      <c r="E1083" s="835" t="s">
        <v>2629</v>
      </c>
      <c r="F1083" s="863" t="s">
        <v>2630</v>
      </c>
      <c r="G1083" s="835" t="s">
        <v>3932</v>
      </c>
      <c r="H1083" s="835" t="s">
        <v>3933</v>
      </c>
      <c r="I1083" s="849">
        <v>1719.25</v>
      </c>
      <c r="J1083" s="849">
        <v>16</v>
      </c>
      <c r="K1083" s="850">
        <v>27508</v>
      </c>
    </row>
    <row r="1084" spans="1:11" ht="14.45" customHeight="1" x14ac:dyDescent="0.2">
      <c r="A1084" s="831" t="s">
        <v>578</v>
      </c>
      <c r="B1084" s="832" t="s">
        <v>579</v>
      </c>
      <c r="C1084" s="835" t="s">
        <v>606</v>
      </c>
      <c r="D1084" s="863" t="s">
        <v>607</v>
      </c>
      <c r="E1084" s="835" t="s">
        <v>2629</v>
      </c>
      <c r="F1084" s="863" t="s">
        <v>2630</v>
      </c>
      <c r="G1084" s="835" t="s">
        <v>3930</v>
      </c>
      <c r="H1084" s="835" t="s">
        <v>3934</v>
      </c>
      <c r="I1084" s="849">
        <v>12.340000152587891</v>
      </c>
      <c r="J1084" s="849">
        <v>40</v>
      </c>
      <c r="K1084" s="850">
        <v>493.73001098632813</v>
      </c>
    </row>
    <row r="1085" spans="1:11" ht="14.45" customHeight="1" x14ac:dyDescent="0.2">
      <c r="A1085" s="831" t="s">
        <v>578</v>
      </c>
      <c r="B1085" s="832" t="s">
        <v>579</v>
      </c>
      <c r="C1085" s="835" t="s">
        <v>606</v>
      </c>
      <c r="D1085" s="863" t="s">
        <v>607</v>
      </c>
      <c r="E1085" s="835" t="s">
        <v>2629</v>
      </c>
      <c r="F1085" s="863" t="s">
        <v>2630</v>
      </c>
      <c r="G1085" s="835" t="s">
        <v>3922</v>
      </c>
      <c r="H1085" s="835" t="s">
        <v>3935</v>
      </c>
      <c r="I1085" s="849">
        <v>2.9016667604446411</v>
      </c>
      <c r="J1085" s="849">
        <v>600</v>
      </c>
      <c r="K1085" s="850">
        <v>1741</v>
      </c>
    </row>
    <row r="1086" spans="1:11" ht="14.45" customHeight="1" x14ac:dyDescent="0.2">
      <c r="A1086" s="831" t="s">
        <v>578</v>
      </c>
      <c r="B1086" s="832" t="s">
        <v>579</v>
      </c>
      <c r="C1086" s="835" t="s">
        <v>606</v>
      </c>
      <c r="D1086" s="863" t="s">
        <v>607</v>
      </c>
      <c r="E1086" s="835" t="s">
        <v>2629</v>
      </c>
      <c r="F1086" s="863" t="s">
        <v>2630</v>
      </c>
      <c r="G1086" s="835" t="s">
        <v>3924</v>
      </c>
      <c r="H1086" s="835" t="s">
        <v>3936</v>
      </c>
      <c r="I1086" s="849">
        <v>2.9016667604446411</v>
      </c>
      <c r="J1086" s="849">
        <v>600</v>
      </c>
      <c r="K1086" s="850">
        <v>1741</v>
      </c>
    </row>
    <row r="1087" spans="1:11" ht="14.45" customHeight="1" x14ac:dyDescent="0.2">
      <c r="A1087" s="831" t="s">
        <v>578</v>
      </c>
      <c r="B1087" s="832" t="s">
        <v>579</v>
      </c>
      <c r="C1087" s="835" t="s">
        <v>606</v>
      </c>
      <c r="D1087" s="863" t="s">
        <v>607</v>
      </c>
      <c r="E1087" s="835" t="s">
        <v>2629</v>
      </c>
      <c r="F1087" s="863" t="s">
        <v>2630</v>
      </c>
      <c r="G1087" s="835" t="s">
        <v>3926</v>
      </c>
      <c r="H1087" s="835" t="s">
        <v>3937</v>
      </c>
      <c r="I1087" s="849">
        <v>2.901428665433611</v>
      </c>
      <c r="J1087" s="849">
        <v>2200</v>
      </c>
      <c r="K1087" s="850">
        <v>6383</v>
      </c>
    </row>
    <row r="1088" spans="1:11" ht="14.45" customHeight="1" x14ac:dyDescent="0.2">
      <c r="A1088" s="831" t="s">
        <v>578</v>
      </c>
      <c r="B1088" s="832" t="s">
        <v>579</v>
      </c>
      <c r="C1088" s="835" t="s">
        <v>606</v>
      </c>
      <c r="D1088" s="863" t="s">
        <v>607</v>
      </c>
      <c r="E1088" s="835" t="s">
        <v>2629</v>
      </c>
      <c r="F1088" s="863" t="s">
        <v>2630</v>
      </c>
      <c r="G1088" s="835" t="s">
        <v>3928</v>
      </c>
      <c r="H1088" s="835" t="s">
        <v>3938</v>
      </c>
      <c r="I1088" s="849">
        <v>102.25</v>
      </c>
      <c r="J1088" s="849">
        <v>120</v>
      </c>
      <c r="K1088" s="850">
        <v>12269.400146484375</v>
      </c>
    </row>
    <row r="1089" spans="1:11" ht="14.45" customHeight="1" x14ac:dyDescent="0.2">
      <c r="A1089" s="831" t="s">
        <v>578</v>
      </c>
      <c r="B1089" s="832" t="s">
        <v>579</v>
      </c>
      <c r="C1089" s="835" t="s">
        <v>606</v>
      </c>
      <c r="D1089" s="863" t="s">
        <v>607</v>
      </c>
      <c r="E1089" s="835" t="s">
        <v>2629</v>
      </c>
      <c r="F1089" s="863" t="s">
        <v>2630</v>
      </c>
      <c r="G1089" s="835" t="s">
        <v>3939</v>
      </c>
      <c r="H1089" s="835" t="s">
        <v>3940</v>
      </c>
      <c r="I1089" s="849">
        <v>2914.610107421875</v>
      </c>
      <c r="J1089" s="849">
        <v>10</v>
      </c>
      <c r="K1089" s="850">
        <v>29146.119140625</v>
      </c>
    </row>
    <row r="1090" spans="1:11" ht="14.45" customHeight="1" x14ac:dyDescent="0.2">
      <c r="A1090" s="831" t="s">
        <v>578</v>
      </c>
      <c r="B1090" s="832" t="s">
        <v>579</v>
      </c>
      <c r="C1090" s="835" t="s">
        <v>606</v>
      </c>
      <c r="D1090" s="863" t="s">
        <v>607</v>
      </c>
      <c r="E1090" s="835" t="s">
        <v>2629</v>
      </c>
      <c r="F1090" s="863" t="s">
        <v>2630</v>
      </c>
      <c r="G1090" s="835" t="s">
        <v>3941</v>
      </c>
      <c r="H1090" s="835" t="s">
        <v>3942</v>
      </c>
      <c r="I1090" s="849">
        <v>2914.610107421875</v>
      </c>
      <c r="J1090" s="849">
        <v>20</v>
      </c>
      <c r="K1090" s="850">
        <v>58292.228515625</v>
      </c>
    </row>
    <row r="1091" spans="1:11" ht="14.45" customHeight="1" x14ac:dyDescent="0.2">
      <c r="A1091" s="831" t="s">
        <v>578</v>
      </c>
      <c r="B1091" s="832" t="s">
        <v>579</v>
      </c>
      <c r="C1091" s="835" t="s">
        <v>606</v>
      </c>
      <c r="D1091" s="863" t="s">
        <v>607</v>
      </c>
      <c r="E1091" s="835" t="s">
        <v>2629</v>
      </c>
      <c r="F1091" s="863" t="s">
        <v>2630</v>
      </c>
      <c r="G1091" s="835" t="s">
        <v>3943</v>
      </c>
      <c r="H1091" s="835" t="s">
        <v>3944</v>
      </c>
      <c r="I1091" s="849">
        <v>2914.610107421875</v>
      </c>
      <c r="J1091" s="849">
        <v>36</v>
      </c>
      <c r="K1091" s="850">
        <v>104926.0419921875</v>
      </c>
    </row>
    <row r="1092" spans="1:11" ht="14.45" customHeight="1" x14ac:dyDescent="0.2">
      <c r="A1092" s="831" t="s">
        <v>578</v>
      </c>
      <c r="B1092" s="832" t="s">
        <v>579</v>
      </c>
      <c r="C1092" s="835" t="s">
        <v>606</v>
      </c>
      <c r="D1092" s="863" t="s">
        <v>607</v>
      </c>
      <c r="E1092" s="835" t="s">
        <v>2629</v>
      </c>
      <c r="F1092" s="863" t="s">
        <v>2630</v>
      </c>
      <c r="G1092" s="835" t="s">
        <v>3945</v>
      </c>
      <c r="H1092" s="835" t="s">
        <v>3946</v>
      </c>
      <c r="I1092" s="849">
        <v>2914.610107421875</v>
      </c>
      <c r="J1092" s="849">
        <v>86</v>
      </c>
      <c r="K1092" s="850">
        <v>250656.61840820313</v>
      </c>
    </row>
    <row r="1093" spans="1:11" ht="14.45" customHeight="1" x14ac:dyDescent="0.2">
      <c r="A1093" s="831" t="s">
        <v>578</v>
      </c>
      <c r="B1093" s="832" t="s">
        <v>579</v>
      </c>
      <c r="C1093" s="835" t="s">
        <v>606</v>
      </c>
      <c r="D1093" s="863" t="s">
        <v>607</v>
      </c>
      <c r="E1093" s="835" t="s">
        <v>2629</v>
      </c>
      <c r="F1093" s="863" t="s">
        <v>2630</v>
      </c>
      <c r="G1093" s="835" t="s">
        <v>3947</v>
      </c>
      <c r="H1093" s="835" t="s">
        <v>3948</v>
      </c>
      <c r="I1093" s="849">
        <v>3367.429931640625</v>
      </c>
      <c r="J1093" s="849">
        <v>1</v>
      </c>
      <c r="K1093" s="850">
        <v>3367.429931640625</v>
      </c>
    </row>
    <row r="1094" spans="1:11" ht="14.45" customHeight="1" x14ac:dyDescent="0.2">
      <c r="A1094" s="831" t="s">
        <v>578</v>
      </c>
      <c r="B1094" s="832" t="s">
        <v>579</v>
      </c>
      <c r="C1094" s="835" t="s">
        <v>606</v>
      </c>
      <c r="D1094" s="863" t="s">
        <v>607</v>
      </c>
      <c r="E1094" s="835" t="s">
        <v>2629</v>
      </c>
      <c r="F1094" s="863" t="s">
        <v>2630</v>
      </c>
      <c r="G1094" s="835" t="s">
        <v>3949</v>
      </c>
      <c r="H1094" s="835" t="s">
        <v>3950</v>
      </c>
      <c r="I1094" s="849">
        <v>686.82000732421875</v>
      </c>
      <c r="J1094" s="849">
        <v>25</v>
      </c>
      <c r="K1094" s="850">
        <v>17170.609375</v>
      </c>
    </row>
    <row r="1095" spans="1:11" ht="14.45" customHeight="1" x14ac:dyDescent="0.2">
      <c r="A1095" s="831" t="s">
        <v>578</v>
      </c>
      <c r="B1095" s="832" t="s">
        <v>579</v>
      </c>
      <c r="C1095" s="835" t="s">
        <v>606</v>
      </c>
      <c r="D1095" s="863" t="s">
        <v>607</v>
      </c>
      <c r="E1095" s="835" t="s">
        <v>2629</v>
      </c>
      <c r="F1095" s="863" t="s">
        <v>2630</v>
      </c>
      <c r="G1095" s="835" t="s">
        <v>3951</v>
      </c>
      <c r="H1095" s="835" t="s">
        <v>3952</v>
      </c>
      <c r="I1095" s="849">
        <v>8.4700002670288086</v>
      </c>
      <c r="J1095" s="849">
        <v>170</v>
      </c>
      <c r="K1095" s="850">
        <v>1439.8999938964844</v>
      </c>
    </row>
    <row r="1096" spans="1:11" ht="14.45" customHeight="1" x14ac:dyDescent="0.2">
      <c r="A1096" s="831" t="s">
        <v>578</v>
      </c>
      <c r="B1096" s="832" t="s">
        <v>579</v>
      </c>
      <c r="C1096" s="835" t="s">
        <v>606</v>
      </c>
      <c r="D1096" s="863" t="s">
        <v>607</v>
      </c>
      <c r="E1096" s="835" t="s">
        <v>2629</v>
      </c>
      <c r="F1096" s="863" t="s">
        <v>2630</v>
      </c>
      <c r="G1096" s="835" t="s">
        <v>3953</v>
      </c>
      <c r="H1096" s="835" t="s">
        <v>3954</v>
      </c>
      <c r="I1096" s="849">
        <v>8.4700002670288086</v>
      </c>
      <c r="J1096" s="849">
        <v>310</v>
      </c>
      <c r="K1096" s="850">
        <v>2625.6999969482422</v>
      </c>
    </row>
    <row r="1097" spans="1:11" ht="14.45" customHeight="1" x14ac:dyDescent="0.2">
      <c r="A1097" s="831" t="s">
        <v>578</v>
      </c>
      <c r="B1097" s="832" t="s">
        <v>579</v>
      </c>
      <c r="C1097" s="835" t="s">
        <v>606</v>
      </c>
      <c r="D1097" s="863" t="s">
        <v>607</v>
      </c>
      <c r="E1097" s="835" t="s">
        <v>2629</v>
      </c>
      <c r="F1097" s="863" t="s">
        <v>2630</v>
      </c>
      <c r="G1097" s="835" t="s">
        <v>3955</v>
      </c>
      <c r="H1097" s="835" t="s">
        <v>3956</v>
      </c>
      <c r="I1097" s="849">
        <v>8.4700002670288086</v>
      </c>
      <c r="J1097" s="849">
        <v>50</v>
      </c>
      <c r="K1097" s="850">
        <v>423.5</v>
      </c>
    </row>
    <row r="1098" spans="1:11" ht="14.45" customHeight="1" x14ac:dyDescent="0.2">
      <c r="A1098" s="831" t="s">
        <v>578</v>
      </c>
      <c r="B1098" s="832" t="s">
        <v>579</v>
      </c>
      <c r="C1098" s="835" t="s">
        <v>606</v>
      </c>
      <c r="D1098" s="863" t="s">
        <v>607</v>
      </c>
      <c r="E1098" s="835" t="s">
        <v>2629</v>
      </c>
      <c r="F1098" s="863" t="s">
        <v>2630</v>
      </c>
      <c r="G1098" s="835" t="s">
        <v>3951</v>
      </c>
      <c r="H1098" s="835" t="s">
        <v>3957</v>
      </c>
      <c r="I1098" s="849">
        <v>8.4700002670288086</v>
      </c>
      <c r="J1098" s="849">
        <v>180</v>
      </c>
      <c r="K1098" s="850">
        <v>1524.5999908447266</v>
      </c>
    </row>
    <row r="1099" spans="1:11" ht="14.45" customHeight="1" x14ac:dyDescent="0.2">
      <c r="A1099" s="831" t="s">
        <v>578</v>
      </c>
      <c r="B1099" s="832" t="s">
        <v>579</v>
      </c>
      <c r="C1099" s="835" t="s">
        <v>606</v>
      </c>
      <c r="D1099" s="863" t="s">
        <v>607</v>
      </c>
      <c r="E1099" s="835" t="s">
        <v>2629</v>
      </c>
      <c r="F1099" s="863" t="s">
        <v>2630</v>
      </c>
      <c r="G1099" s="835" t="s">
        <v>3953</v>
      </c>
      <c r="H1099" s="835" t="s">
        <v>3958</v>
      </c>
      <c r="I1099" s="849">
        <v>8.4700002670288086</v>
      </c>
      <c r="J1099" s="849">
        <v>270</v>
      </c>
      <c r="K1099" s="850">
        <v>2286.8999938964844</v>
      </c>
    </row>
    <row r="1100" spans="1:11" ht="14.45" customHeight="1" x14ac:dyDescent="0.2">
      <c r="A1100" s="831" t="s">
        <v>578</v>
      </c>
      <c r="B1100" s="832" t="s">
        <v>579</v>
      </c>
      <c r="C1100" s="835" t="s">
        <v>606</v>
      </c>
      <c r="D1100" s="863" t="s">
        <v>607</v>
      </c>
      <c r="E1100" s="835" t="s">
        <v>2629</v>
      </c>
      <c r="F1100" s="863" t="s">
        <v>2630</v>
      </c>
      <c r="G1100" s="835" t="s">
        <v>3959</v>
      </c>
      <c r="H1100" s="835" t="s">
        <v>3960</v>
      </c>
      <c r="I1100" s="849">
        <v>6531.465087890625</v>
      </c>
      <c r="J1100" s="849">
        <v>2</v>
      </c>
      <c r="K1100" s="850">
        <v>13062.93017578125</v>
      </c>
    </row>
    <row r="1101" spans="1:11" ht="14.45" customHeight="1" x14ac:dyDescent="0.2">
      <c r="A1101" s="831" t="s">
        <v>578</v>
      </c>
      <c r="B1101" s="832" t="s">
        <v>579</v>
      </c>
      <c r="C1101" s="835" t="s">
        <v>606</v>
      </c>
      <c r="D1101" s="863" t="s">
        <v>607</v>
      </c>
      <c r="E1101" s="835" t="s">
        <v>2629</v>
      </c>
      <c r="F1101" s="863" t="s">
        <v>2630</v>
      </c>
      <c r="G1101" s="835" t="s">
        <v>3961</v>
      </c>
      <c r="H1101" s="835" t="s">
        <v>3962</v>
      </c>
      <c r="I1101" s="849">
        <v>23102.529296875</v>
      </c>
      <c r="J1101" s="849">
        <v>9</v>
      </c>
      <c r="K1101" s="850">
        <v>207922.765625</v>
      </c>
    </row>
    <row r="1102" spans="1:11" ht="14.45" customHeight="1" x14ac:dyDescent="0.2">
      <c r="A1102" s="831" t="s">
        <v>578</v>
      </c>
      <c r="B1102" s="832" t="s">
        <v>579</v>
      </c>
      <c r="C1102" s="835" t="s">
        <v>606</v>
      </c>
      <c r="D1102" s="863" t="s">
        <v>607</v>
      </c>
      <c r="E1102" s="835" t="s">
        <v>2629</v>
      </c>
      <c r="F1102" s="863" t="s">
        <v>2630</v>
      </c>
      <c r="G1102" s="835" t="s">
        <v>3963</v>
      </c>
      <c r="H1102" s="835" t="s">
        <v>3964</v>
      </c>
      <c r="I1102" s="849">
        <v>1226.93994140625</v>
      </c>
      <c r="J1102" s="849">
        <v>2</v>
      </c>
      <c r="K1102" s="850">
        <v>2453.8798828125</v>
      </c>
    </row>
    <row r="1103" spans="1:11" ht="14.45" customHeight="1" x14ac:dyDescent="0.2">
      <c r="A1103" s="831" t="s">
        <v>578</v>
      </c>
      <c r="B1103" s="832" t="s">
        <v>579</v>
      </c>
      <c r="C1103" s="835" t="s">
        <v>606</v>
      </c>
      <c r="D1103" s="863" t="s">
        <v>607</v>
      </c>
      <c r="E1103" s="835" t="s">
        <v>2629</v>
      </c>
      <c r="F1103" s="863" t="s">
        <v>2630</v>
      </c>
      <c r="G1103" s="835" t="s">
        <v>3965</v>
      </c>
      <c r="H1103" s="835" t="s">
        <v>3966</v>
      </c>
      <c r="I1103" s="849">
        <v>306.52500915527344</v>
      </c>
      <c r="J1103" s="849">
        <v>80</v>
      </c>
      <c r="K1103" s="850">
        <v>24521.900390625</v>
      </c>
    </row>
    <row r="1104" spans="1:11" ht="14.45" customHeight="1" x14ac:dyDescent="0.2">
      <c r="A1104" s="831" t="s">
        <v>578</v>
      </c>
      <c r="B1104" s="832" t="s">
        <v>579</v>
      </c>
      <c r="C1104" s="835" t="s">
        <v>606</v>
      </c>
      <c r="D1104" s="863" t="s">
        <v>607</v>
      </c>
      <c r="E1104" s="835" t="s">
        <v>2629</v>
      </c>
      <c r="F1104" s="863" t="s">
        <v>2630</v>
      </c>
      <c r="G1104" s="835" t="s">
        <v>3965</v>
      </c>
      <c r="H1104" s="835" t="s">
        <v>3967</v>
      </c>
      <c r="I1104" s="849">
        <v>307.58333333333331</v>
      </c>
      <c r="J1104" s="849">
        <v>100</v>
      </c>
      <c r="K1104" s="850">
        <v>30588.74072265625</v>
      </c>
    </row>
    <row r="1105" spans="1:11" ht="14.45" customHeight="1" x14ac:dyDescent="0.2">
      <c r="A1105" s="831" t="s">
        <v>578</v>
      </c>
      <c r="B1105" s="832" t="s">
        <v>579</v>
      </c>
      <c r="C1105" s="835" t="s">
        <v>606</v>
      </c>
      <c r="D1105" s="863" t="s">
        <v>607</v>
      </c>
      <c r="E1105" s="835" t="s">
        <v>2629</v>
      </c>
      <c r="F1105" s="863" t="s">
        <v>2630</v>
      </c>
      <c r="G1105" s="835" t="s">
        <v>3968</v>
      </c>
      <c r="H1105" s="835" t="s">
        <v>3969</v>
      </c>
      <c r="I1105" s="849">
        <v>4432.22998046875</v>
      </c>
      <c r="J1105" s="849">
        <v>1</v>
      </c>
      <c r="K1105" s="850">
        <v>4432.22998046875</v>
      </c>
    </row>
    <row r="1106" spans="1:11" ht="14.45" customHeight="1" x14ac:dyDescent="0.2">
      <c r="A1106" s="831" t="s">
        <v>578</v>
      </c>
      <c r="B1106" s="832" t="s">
        <v>579</v>
      </c>
      <c r="C1106" s="835" t="s">
        <v>606</v>
      </c>
      <c r="D1106" s="863" t="s">
        <v>607</v>
      </c>
      <c r="E1106" s="835" t="s">
        <v>2629</v>
      </c>
      <c r="F1106" s="863" t="s">
        <v>2630</v>
      </c>
      <c r="G1106" s="835" t="s">
        <v>3970</v>
      </c>
      <c r="H1106" s="835" t="s">
        <v>3971</v>
      </c>
      <c r="I1106" s="849">
        <v>4432.22998046875</v>
      </c>
      <c r="J1106" s="849">
        <v>1</v>
      </c>
      <c r="K1106" s="850">
        <v>4432.22998046875</v>
      </c>
    </row>
    <row r="1107" spans="1:11" ht="14.45" customHeight="1" x14ac:dyDescent="0.2">
      <c r="A1107" s="831" t="s">
        <v>578</v>
      </c>
      <c r="B1107" s="832" t="s">
        <v>579</v>
      </c>
      <c r="C1107" s="835" t="s">
        <v>606</v>
      </c>
      <c r="D1107" s="863" t="s">
        <v>607</v>
      </c>
      <c r="E1107" s="835" t="s">
        <v>2629</v>
      </c>
      <c r="F1107" s="863" t="s">
        <v>2630</v>
      </c>
      <c r="G1107" s="835" t="s">
        <v>3972</v>
      </c>
      <c r="H1107" s="835" t="s">
        <v>3973</v>
      </c>
      <c r="I1107" s="849">
        <v>17.299999237060547</v>
      </c>
      <c r="J1107" s="849">
        <v>50</v>
      </c>
      <c r="K1107" s="850">
        <v>865.1500244140625</v>
      </c>
    </row>
    <row r="1108" spans="1:11" ht="14.45" customHeight="1" x14ac:dyDescent="0.2">
      <c r="A1108" s="831" t="s">
        <v>578</v>
      </c>
      <c r="B1108" s="832" t="s">
        <v>579</v>
      </c>
      <c r="C1108" s="835" t="s">
        <v>606</v>
      </c>
      <c r="D1108" s="863" t="s">
        <v>607</v>
      </c>
      <c r="E1108" s="835" t="s">
        <v>2629</v>
      </c>
      <c r="F1108" s="863" t="s">
        <v>2630</v>
      </c>
      <c r="G1108" s="835" t="s">
        <v>3974</v>
      </c>
      <c r="H1108" s="835" t="s">
        <v>3975</v>
      </c>
      <c r="I1108" s="849">
        <v>17.299999237060547</v>
      </c>
      <c r="J1108" s="849">
        <v>700</v>
      </c>
      <c r="K1108" s="850">
        <v>12112.10009765625</v>
      </c>
    </row>
    <row r="1109" spans="1:11" ht="14.45" customHeight="1" x14ac:dyDescent="0.2">
      <c r="A1109" s="831" t="s">
        <v>578</v>
      </c>
      <c r="B1109" s="832" t="s">
        <v>579</v>
      </c>
      <c r="C1109" s="835" t="s">
        <v>606</v>
      </c>
      <c r="D1109" s="863" t="s">
        <v>607</v>
      </c>
      <c r="E1109" s="835" t="s">
        <v>2629</v>
      </c>
      <c r="F1109" s="863" t="s">
        <v>2630</v>
      </c>
      <c r="G1109" s="835" t="s">
        <v>3974</v>
      </c>
      <c r="H1109" s="835" t="s">
        <v>3976</v>
      </c>
      <c r="I1109" s="849">
        <v>17.299999237060547</v>
      </c>
      <c r="J1109" s="849">
        <v>400</v>
      </c>
      <c r="K1109" s="850">
        <v>6921.199951171875</v>
      </c>
    </row>
    <row r="1110" spans="1:11" ht="14.45" customHeight="1" x14ac:dyDescent="0.2">
      <c r="A1110" s="831" t="s">
        <v>578</v>
      </c>
      <c r="B1110" s="832" t="s">
        <v>579</v>
      </c>
      <c r="C1110" s="835" t="s">
        <v>606</v>
      </c>
      <c r="D1110" s="863" t="s">
        <v>607</v>
      </c>
      <c r="E1110" s="835" t="s">
        <v>2629</v>
      </c>
      <c r="F1110" s="863" t="s">
        <v>2630</v>
      </c>
      <c r="G1110" s="835" t="s">
        <v>3977</v>
      </c>
      <c r="H1110" s="835" t="s">
        <v>3978</v>
      </c>
      <c r="I1110" s="849">
        <v>57.479999542236328</v>
      </c>
      <c r="J1110" s="849">
        <v>50</v>
      </c>
      <c r="K1110" s="850">
        <v>2873.75</v>
      </c>
    </row>
    <row r="1111" spans="1:11" ht="14.45" customHeight="1" x14ac:dyDescent="0.2">
      <c r="A1111" s="831" t="s">
        <v>578</v>
      </c>
      <c r="B1111" s="832" t="s">
        <v>579</v>
      </c>
      <c r="C1111" s="835" t="s">
        <v>606</v>
      </c>
      <c r="D1111" s="863" t="s">
        <v>607</v>
      </c>
      <c r="E1111" s="835" t="s">
        <v>2629</v>
      </c>
      <c r="F1111" s="863" t="s">
        <v>2630</v>
      </c>
      <c r="G1111" s="835" t="s">
        <v>3979</v>
      </c>
      <c r="H1111" s="835" t="s">
        <v>3980</v>
      </c>
      <c r="I1111" s="849">
        <v>1533.0699462890625</v>
      </c>
      <c r="J1111" s="849">
        <v>20</v>
      </c>
      <c r="K1111" s="850">
        <v>30661.40087890625</v>
      </c>
    </row>
    <row r="1112" spans="1:11" ht="14.45" customHeight="1" x14ac:dyDescent="0.2">
      <c r="A1112" s="831" t="s">
        <v>578</v>
      </c>
      <c r="B1112" s="832" t="s">
        <v>579</v>
      </c>
      <c r="C1112" s="835" t="s">
        <v>606</v>
      </c>
      <c r="D1112" s="863" t="s">
        <v>607</v>
      </c>
      <c r="E1112" s="835" t="s">
        <v>2629</v>
      </c>
      <c r="F1112" s="863" t="s">
        <v>2630</v>
      </c>
      <c r="G1112" s="835" t="s">
        <v>3979</v>
      </c>
      <c r="H1112" s="835" t="s">
        <v>3981</v>
      </c>
      <c r="I1112" s="849">
        <v>1936</v>
      </c>
      <c r="J1112" s="849">
        <v>40</v>
      </c>
      <c r="K1112" s="850">
        <v>77440</v>
      </c>
    </row>
    <row r="1113" spans="1:11" ht="14.45" customHeight="1" x14ac:dyDescent="0.2">
      <c r="A1113" s="831" t="s">
        <v>578</v>
      </c>
      <c r="B1113" s="832" t="s">
        <v>579</v>
      </c>
      <c r="C1113" s="835" t="s">
        <v>606</v>
      </c>
      <c r="D1113" s="863" t="s">
        <v>607</v>
      </c>
      <c r="E1113" s="835" t="s">
        <v>2629</v>
      </c>
      <c r="F1113" s="863" t="s">
        <v>2630</v>
      </c>
      <c r="G1113" s="835" t="s">
        <v>3982</v>
      </c>
      <c r="H1113" s="835" t="s">
        <v>3983</v>
      </c>
      <c r="I1113" s="849">
        <v>109.09999847412109</v>
      </c>
      <c r="J1113" s="849">
        <v>96</v>
      </c>
      <c r="K1113" s="850">
        <v>10473.759765625</v>
      </c>
    </row>
    <row r="1114" spans="1:11" ht="14.45" customHeight="1" x14ac:dyDescent="0.2">
      <c r="A1114" s="831" t="s">
        <v>578</v>
      </c>
      <c r="B1114" s="832" t="s">
        <v>579</v>
      </c>
      <c r="C1114" s="835" t="s">
        <v>606</v>
      </c>
      <c r="D1114" s="863" t="s">
        <v>607</v>
      </c>
      <c r="E1114" s="835" t="s">
        <v>2629</v>
      </c>
      <c r="F1114" s="863" t="s">
        <v>2630</v>
      </c>
      <c r="G1114" s="835" t="s">
        <v>3984</v>
      </c>
      <c r="H1114" s="835" t="s">
        <v>3985</v>
      </c>
      <c r="I1114" s="849">
        <v>968</v>
      </c>
      <c r="J1114" s="849">
        <v>40</v>
      </c>
      <c r="K1114" s="850">
        <v>38720</v>
      </c>
    </row>
    <row r="1115" spans="1:11" ht="14.45" customHeight="1" x14ac:dyDescent="0.2">
      <c r="A1115" s="831" t="s">
        <v>578</v>
      </c>
      <c r="B1115" s="832" t="s">
        <v>579</v>
      </c>
      <c r="C1115" s="835" t="s">
        <v>606</v>
      </c>
      <c r="D1115" s="863" t="s">
        <v>607</v>
      </c>
      <c r="E1115" s="835" t="s">
        <v>2629</v>
      </c>
      <c r="F1115" s="863" t="s">
        <v>2630</v>
      </c>
      <c r="G1115" s="835" t="s">
        <v>3986</v>
      </c>
      <c r="H1115" s="835" t="s">
        <v>3987</v>
      </c>
      <c r="I1115" s="849">
        <v>47.189998626708984</v>
      </c>
      <c r="J1115" s="849">
        <v>25</v>
      </c>
      <c r="K1115" s="850">
        <v>1179.7499847412109</v>
      </c>
    </row>
    <row r="1116" spans="1:11" ht="14.45" customHeight="1" x14ac:dyDescent="0.2">
      <c r="A1116" s="831" t="s">
        <v>578</v>
      </c>
      <c r="B1116" s="832" t="s">
        <v>579</v>
      </c>
      <c r="C1116" s="835" t="s">
        <v>606</v>
      </c>
      <c r="D1116" s="863" t="s">
        <v>607</v>
      </c>
      <c r="E1116" s="835" t="s">
        <v>2629</v>
      </c>
      <c r="F1116" s="863" t="s">
        <v>2630</v>
      </c>
      <c r="G1116" s="835" t="s">
        <v>3986</v>
      </c>
      <c r="H1116" s="835" t="s">
        <v>3988</v>
      </c>
      <c r="I1116" s="849">
        <v>47.189998626708984</v>
      </c>
      <c r="J1116" s="849">
        <v>30</v>
      </c>
      <c r="K1116" s="850">
        <v>1415.6999816894531</v>
      </c>
    </row>
    <row r="1117" spans="1:11" ht="14.45" customHeight="1" x14ac:dyDescent="0.2">
      <c r="A1117" s="831" t="s">
        <v>578</v>
      </c>
      <c r="B1117" s="832" t="s">
        <v>579</v>
      </c>
      <c r="C1117" s="835" t="s">
        <v>606</v>
      </c>
      <c r="D1117" s="863" t="s">
        <v>607</v>
      </c>
      <c r="E1117" s="835" t="s">
        <v>2629</v>
      </c>
      <c r="F1117" s="863" t="s">
        <v>2630</v>
      </c>
      <c r="G1117" s="835" t="s">
        <v>3989</v>
      </c>
      <c r="H1117" s="835" t="s">
        <v>3990</v>
      </c>
      <c r="I1117" s="849">
        <v>1374.56005859375</v>
      </c>
      <c r="J1117" s="849">
        <v>1</v>
      </c>
      <c r="K1117" s="850">
        <v>1374.56005859375</v>
      </c>
    </row>
    <row r="1118" spans="1:11" ht="14.45" customHeight="1" x14ac:dyDescent="0.2">
      <c r="A1118" s="831" t="s">
        <v>578</v>
      </c>
      <c r="B1118" s="832" t="s">
        <v>579</v>
      </c>
      <c r="C1118" s="835" t="s">
        <v>606</v>
      </c>
      <c r="D1118" s="863" t="s">
        <v>607</v>
      </c>
      <c r="E1118" s="835" t="s">
        <v>2629</v>
      </c>
      <c r="F1118" s="863" t="s">
        <v>2630</v>
      </c>
      <c r="G1118" s="835" t="s">
        <v>3991</v>
      </c>
      <c r="H1118" s="835" t="s">
        <v>3992</v>
      </c>
      <c r="I1118" s="849">
        <v>2439.360107421875</v>
      </c>
      <c r="J1118" s="849">
        <v>1</v>
      </c>
      <c r="K1118" s="850">
        <v>2439.360107421875</v>
      </c>
    </row>
    <row r="1119" spans="1:11" ht="14.45" customHeight="1" x14ac:dyDescent="0.2">
      <c r="A1119" s="831" t="s">
        <v>578</v>
      </c>
      <c r="B1119" s="832" t="s">
        <v>579</v>
      </c>
      <c r="C1119" s="835" t="s">
        <v>606</v>
      </c>
      <c r="D1119" s="863" t="s">
        <v>607</v>
      </c>
      <c r="E1119" s="835" t="s">
        <v>2629</v>
      </c>
      <c r="F1119" s="863" t="s">
        <v>2630</v>
      </c>
      <c r="G1119" s="835" t="s">
        <v>3993</v>
      </c>
      <c r="H1119" s="835" t="s">
        <v>3994</v>
      </c>
      <c r="I1119" s="849">
        <v>2600.43994140625</v>
      </c>
      <c r="J1119" s="849">
        <v>6</v>
      </c>
      <c r="K1119" s="850">
        <v>15602.6103515625</v>
      </c>
    </row>
    <row r="1120" spans="1:11" ht="14.45" customHeight="1" x14ac:dyDescent="0.2">
      <c r="A1120" s="831" t="s">
        <v>578</v>
      </c>
      <c r="B1120" s="832" t="s">
        <v>579</v>
      </c>
      <c r="C1120" s="835" t="s">
        <v>606</v>
      </c>
      <c r="D1120" s="863" t="s">
        <v>607</v>
      </c>
      <c r="E1120" s="835" t="s">
        <v>2629</v>
      </c>
      <c r="F1120" s="863" t="s">
        <v>2630</v>
      </c>
      <c r="G1120" s="835" t="s">
        <v>3995</v>
      </c>
      <c r="H1120" s="835" t="s">
        <v>3996</v>
      </c>
      <c r="I1120" s="849">
        <v>2600.43994140625</v>
      </c>
      <c r="J1120" s="849">
        <v>4</v>
      </c>
      <c r="K1120" s="850">
        <v>10401.740234375</v>
      </c>
    </row>
    <row r="1121" spans="1:11" ht="14.45" customHeight="1" x14ac:dyDescent="0.2">
      <c r="A1121" s="831" t="s">
        <v>578</v>
      </c>
      <c r="B1121" s="832" t="s">
        <v>579</v>
      </c>
      <c r="C1121" s="835" t="s">
        <v>606</v>
      </c>
      <c r="D1121" s="863" t="s">
        <v>607</v>
      </c>
      <c r="E1121" s="835" t="s">
        <v>2629</v>
      </c>
      <c r="F1121" s="863" t="s">
        <v>2630</v>
      </c>
      <c r="G1121" s="835" t="s">
        <v>3997</v>
      </c>
      <c r="H1121" s="835" t="s">
        <v>3998</v>
      </c>
      <c r="I1121" s="849">
        <v>2600.43994140625</v>
      </c>
      <c r="J1121" s="849">
        <v>4</v>
      </c>
      <c r="K1121" s="850">
        <v>10401.740234375</v>
      </c>
    </row>
    <row r="1122" spans="1:11" ht="14.45" customHeight="1" x14ac:dyDescent="0.2">
      <c r="A1122" s="831" t="s">
        <v>578</v>
      </c>
      <c r="B1122" s="832" t="s">
        <v>579</v>
      </c>
      <c r="C1122" s="835" t="s">
        <v>606</v>
      </c>
      <c r="D1122" s="863" t="s">
        <v>607</v>
      </c>
      <c r="E1122" s="835" t="s">
        <v>2629</v>
      </c>
      <c r="F1122" s="863" t="s">
        <v>2630</v>
      </c>
      <c r="G1122" s="835" t="s">
        <v>3999</v>
      </c>
      <c r="H1122" s="835" t="s">
        <v>4000</v>
      </c>
      <c r="I1122" s="849">
        <v>2600.43994140625</v>
      </c>
      <c r="J1122" s="849">
        <v>4</v>
      </c>
      <c r="K1122" s="850">
        <v>10401.740234375</v>
      </c>
    </row>
    <row r="1123" spans="1:11" ht="14.45" customHeight="1" x14ac:dyDescent="0.2">
      <c r="A1123" s="831" t="s">
        <v>578</v>
      </c>
      <c r="B1123" s="832" t="s">
        <v>579</v>
      </c>
      <c r="C1123" s="835" t="s">
        <v>606</v>
      </c>
      <c r="D1123" s="863" t="s">
        <v>607</v>
      </c>
      <c r="E1123" s="835" t="s">
        <v>2629</v>
      </c>
      <c r="F1123" s="863" t="s">
        <v>2630</v>
      </c>
      <c r="G1123" s="835" t="s">
        <v>4001</v>
      </c>
      <c r="H1123" s="835" t="s">
        <v>4002</v>
      </c>
      <c r="I1123" s="849">
        <v>2308.550048828125</v>
      </c>
      <c r="J1123" s="849">
        <v>10</v>
      </c>
      <c r="K1123" s="850">
        <v>23085.44921875</v>
      </c>
    </row>
    <row r="1124" spans="1:11" ht="14.45" customHeight="1" x14ac:dyDescent="0.2">
      <c r="A1124" s="831" t="s">
        <v>578</v>
      </c>
      <c r="B1124" s="832" t="s">
        <v>579</v>
      </c>
      <c r="C1124" s="835" t="s">
        <v>606</v>
      </c>
      <c r="D1124" s="863" t="s">
        <v>607</v>
      </c>
      <c r="E1124" s="835" t="s">
        <v>2629</v>
      </c>
      <c r="F1124" s="863" t="s">
        <v>2630</v>
      </c>
      <c r="G1124" s="835" t="s">
        <v>3995</v>
      </c>
      <c r="H1124" s="835" t="s">
        <v>4003</v>
      </c>
      <c r="I1124" s="849">
        <v>2600.43994140625</v>
      </c>
      <c r="J1124" s="849">
        <v>22</v>
      </c>
      <c r="K1124" s="850">
        <v>57209.5712890625</v>
      </c>
    </row>
    <row r="1125" spans="1:11" ht="14.45" customHeight="1" x14ac:dyDescent="0.2">
      <c r="A1125" s="831" t="s">
        <v>578</v>
      </c>
      <c r="B1125" s="832" t="s">
        <v>579</v>
      </c>
      <c r="C1125" s="835" t="s">
        <v>606</v>
      </c>
      <c r="D1125" s="863" t="s">
        <v>607</v>
      </c>
      <c r="E1125" s="835" t="s">
        <v>2629</v>
      </c>
      <c r="F1125" s="863" t="s">
        <v>2630</v>
      </c>
      <c r="G1125" s="835" t="s">
        <v>3997</v>
      </c>
      <c r="H1125" s="835" t="s">
        <v>4004</v>
      </c>
      <c r="I1125" s="849">
        <v>2600.43994140625</v>
      </c>
      <c r="J1125" s="849">
        <v>22</v>
      </c>
      <c r="K1125" s="850">
        <v>57209.5712890625</v>
      </c>
    </row>
    <row r="1126" spans="1:11" ht="14.45" customHeight="1" x14ac:dyDescent="0.2">
      <c r="A1126" s="831" t="s">
        <v>578</v>
      </c>
      <c r="B1126" s="832" t="s">
        <v>579</v>
      </c>
      <c r="C1126" s="835" t="s">
        <v>606</v>
      </c>
      <c r="D1126" s="863" t="s">
        <v>607</v>
      </c>
      <c r="E1126" s="835" t="s">
        <v>2629</v>
      </c>
      <c r="F1126" s="863" t="s">
        <v>2630</v>
      </c>
      <c r="G1126" s="835" t="s">
        <v>3999</v>
      </c>
      <c r="H1126" s="835" t="s">
        <v>4005</v>
      </c>
      <c r="I1126" s="849">
        <v>2600.4385114397323</v>
      </c>
      <c r="J1126" s="849">
        <v>22</v>
      </c>
      <c r="K1126" s="850">
        <v>57209.571044921875</v>
      </c>
    </row>
    <row r="1127" spans="1:11" ht="14.45" customHeight="1" x14ac:dyDescent="0.2">
      <c r="A1127" s="831" t="s">
        <v>578</v>
      </c>
      <c r="B1127" s="832" t="s">
        <v>579</v>
      </c>
      <c r="C1127" s="835" t="s">
        <v>606</v>
      </c>
      <c r="D1127" s="863" t="s">
        <v>607</v>
      </c>
      <c r="E1127" s="835" t="s">
        <v>2629</v>
      </c>
      <c r="F1127" s="863" t="s">
        <v>2630</v>
      </c>
      <c r="G1127" s="835" t="s">
        <v>4001</v>
      </c>
      <c r="H1127" s="835" t="s">
        <v>4006</v>
      </c>
      <c r="I1127" s="849">
        <v>2308.548380533854</v>
      </c>
      <c r="J1127" s="849">
        <v>17</v>
      </c>
      <c r="K1127" s="850">
        <v>39245.28076171875</v>
      </c>
    </row>
    <row r="1128" spans="1:11" ht="14.45" customHeight="1" x14ac:dyDescent="0.2">
      <c r="A1128" s="831" t="s">
        <v>578</v>
      </c>
      <c r="B1128" s="832" t="s">
        <v>579</v>
      </c>
      <c r="C1128" s="835" t="s">
        <v>606</v>
      </c>
      <c r="D1128" s="863" t="s">
        <v>607</v>
      </c>
      <c r="E1128" s="835" t="s">
        <v>2629</v>
      </c>
      <c r="F1128" s="863" t="s">
        <v>2630</v>
      </c>
      <c r="G1128" s="835" t="s">
        <v>4007</v>
      </c>
      <c r="H1128" s="835" t="s">
        <v>4008</v>
      </c>
      <c r="I1128" s="849">
        <v>3367.429931640625</v>
      </c>
      <c r="J1128" s="849">
        <v>1</v>
      </c>
      <c r="K1128" s="850">
        <v>3367.429931640625</v>
      </c>
    </row>
    <row r="1129" spans="1:11" ht="14.45" customHeight="1" x14ac:dyDescent="0.2">
      <c r="A1129" s="831" t="s">
        <v>578</v>
      </c>
      <c r="B1129" s="832" t="s">
        <v>579</v>
      </c>
      <c r="C1129" s="835" t="s">
        <v>606</v>
      </c>
      <c r="D1129" s="863" t="s">
        <v>607</v>
      </c>
      <c r="E1129" s="835" t="s">
        <v>2629</v>
      </c>
      <c r="F1129" s="863" t="s">
        <v>2630</v>
      </c>
      <c r="G1129" s="835" t="s">
        <v>4009</v>
      </c>
      <c r="H1129" s="835" t="s">
        <v>4010</v>
      </c>
      <c r="I1129" s="849">
        <v>3579.1201171875</v>
      </c>
      <c r="J1129" s="849">
        <v>1</v>
      </c>
      <c r="K1129" s="850">
        <v>3579.1201171875</v>
      </c>
    </row>
    <row r="1130" spans="1:11" ht="14.45" customHeight="1" x14ac:dyDescent="0.2">
      <c r="A1130" s="831" t="s">
        <v>578</v>
      </c>
      <c r="B1130" s="832" t="s">
        <v>579</v>
      </c>
      <c r="C1130" s="835" t="s">
        <v>606</v>
      </c>
      <c r="D1130" s="863" t="s">
        <v>607</v>
      </c>
      <c r="E1130" s="835" t="s">
        <v>2629</v>
      </c>
      <c r="F1130" s="863" t="s">
        <v>2630</v>
      </c>
      <c r="G1130" s="835" t="s">
        <v>4011</v>
      </c>
      <c r="H1130" s="835" t="s">
        <v>4012</v>
      </c>
      <c r="I1130" s="849">
        <v>28.799999237060547</v>
      </c>
      <c r="J1130" s="849">
        <v>1448</v>
      </c>
      <c r="K1130" s="850">
        <v>41699.600708007813</v>
      </c>
    </row>
    <row r="1131" spans="1:11" ht="14.45" customHeight="1" x14ac:dyDescent="0.2">
      <c r="A1131" s="831" t="s">
        <v>578</v>
      </c>
      <c r="B1131" s="832" t="s">
        <v>579</v>
      </c>
      <c r="C1131" s="835" t="s">
        <v>606</v>
      </c>
      <c r="D1131" s="863" t="s">
        <v>607</v>
      </c>
      <c r="E1131" s="835" t="s">
        <v>2629</v>
      </c>
      <c r="F1131" s="863" t="s">
        <v>2630</v>
      </c>
      <c r="G1131" s="835" t="s">
        <v>4011</v>
      </c>
      <c r="H1131" s="835" t="s">
        <v>4013</v>
      </c>
      <c r="I1131" s="849">
        <v>28.799999237060547</v>
      </c>
      <c r="J1131" s="849">
        <v>2200</v>
      </c>
      <c r="K1131" s="850">
        <v>63355.600708007813</v>
      </c>
    </row>
    <row r="1132" spans="1:11" ht="14.45" customHeight="1" x14ac:dyDescent="0.2">
      <c r="A1132" s="831" t="s">
        <v>578</v>
      </c>
      <c r="B1132" s="832" t="s">
        <v>579</v>
      </c>
      <c r="C1132" s="835" t="s">
        <v>606</v>
      </c>
      <c r="D1132" s="863" t="s">
        <v>607</v>
      </c>
      <c r="E1132" s="835" t="s">
        <v>2629</v>
      </c>
      <c r="F1132" s="863" t="s">
        <v>2630</v>
      </c>
      <c r="G1132" s="835" t="s">
        <v>3041</v>
      </c>
      <c r="H1132" s="835" t="s">
        <v>4014</v>
      </c>
      <c r="I1132" s="849">
        <v>5.440000057220459</v>
      </c>
      <c r="J1132" s="849">
        <v>100</v>
      </c>
      <c r="K1132" s="850">
        <v>544</v>
      </c>
    </row>
    <row r="1133" spans="1:11" ht="14.45" customHeight="1" x14ac:dyDescent="0.2">
      <c r="A1133" s="831" t="s">
        <v>578</v>
      </c>
      <c r="B1133" s="832" t="s">
        <v>579</v>
      </c>
      <c r="C1133" s="835" t="s">
        <v>606</v>
      </c>
      <c r="D1133" s="863" t="s">
        <v>607</v>
      </c>
      <c r="E1133" s="835" t="s">
        <v>2629</v>
      </c>
      <c r="F1133" s="863" t="s">
        <v>2630</v>
      </c>
      <c r="G1133" s="835" t="s">
        <v>4015</v>
      </c>
      <c r="H1133" s="835" t="s">
        <v>4016</v>
      </c>
      <c r="I1133" s="849">
        <v>9341.2001953125</v>
      </c>
      <c r="J1133" s="849">
        <v>4</v>
      </c>
      <c r="K1133" s="850">
        <v>37364.80078125</v>
      </c>
    </row>
    <row r="1134" spans="1:11" ht="14.45" customHeight="1" x14ac:dyDescent="0.2">
      <c r="A1134" s="831" t="s">
        <v>578</v>
      </c>
      <c r="B1134" s="832" t="s">
        <v>579</v>
      </c>
      <c r="C1134" s="835" t="s">
        <v>606</v>
      </c>
      <c r="D1134" s="863" t="s">
        <v>607</v>
      </c>
      <c r="E1134" s="835" t="s">
        <v>2629</v>
      </c>
      <c r="F1134" s="863" t="s">
        <v>2630</v>
      </c>
      <c r="G1134" s="835" t="s">
        <v>4017</v>
      </c>
      <c r="H1134" s="835" t="s">
        <v>4018</v>
      </c>
      <c r="I1134" s="849">
        <v>9341.2001953125</v>
      </c>
      <c r="J1134" s="849">
        <v>2</v>
      </c>
      <c r="K1134" s="850">
        <v>18682.400390625</v>
      </c>
    </row>
    <row r="1135" spans="1:11" ht="14.45" customHeight="1" x14ac:dyDescent="0.2">
      <c r="A1135" s="831" t="s">
        <v>578</v>
      </c>
      <c r="B1135" s="832" t="s">
        <v>579</v>
      </c>
      <c r="C1135" s="835" t="s">
        <v>606</v>
      </c>
      <c r="D1135" s="863" t="s">
        <v>607</v>
      </c>
      <c r="E1135" s="835" t="s">
        <v>2629</v>
      </c>
      <c r="F1135" s="863" t="s">
        <v>2630</v>
      </c>
      <c r="G1135" s="835" t="s">
        <v>4015</v>
      </c>
      <c r="H1135" s="835" t="s">
        <v>4019</v>
      </c>
      <c r="I1135" s="849">
        <v>9256.5</v>
      </c>
      <c r="J1135" s="849">
        <v>5</v>
      </c>
      <c r="K1135" s="850">
        <v>46282.5</v>
      </c>
    </row>
    <row r="1136" spans="1:11" ht="14.45" customHeight="1" x14ac:dyDescent="0.2">
      <c r="A1136" s="831" t="s">
        <v>578</v>
      </c>
      <c r="B1136" s="832" t="s">
        <v>579</v>
      </c>
      <c r="C1136" s="835" t="s">
        <v>606</v>
      </c>
      <c r="D1136" s="863" t="s">
        <v>607</v>
      </c>
      <c r="E1136" s="835" t="s">
        <v>2629</v>
      </c>
      <c r="F1136" s="863" t="s">
        <v>2630</v>
      </c>
      <c r="G1136" s="835" t="s">
        <v>4020</v>
      </c>
      <c r="H1136" s="835" t="s">
        <v>4021</v>
      </c>
      <c r="I1136" s="849">
        <v>2149.97998046875</v>
      </c>
      <c r="J1136" s="849">
        <v>4</v>
      </c>
      <c r="K1136" s="850">
        <v>8599.9296875</v>
      </c>
    </row>
    <row r="1137" spans="1:11" ht="14.45" customHeight="1" x14ac:dyDescent="0.2">
      <c r="A1137" s="831" t="s">
        <v>578</v>
      </c>
      <c r="B1137" s="832" t="s">
        <v>579</v>
      </c>
      <c r="C1137" s="835" t="s">
        <v>606</v>
      </c>
      <c r="D1137" s="863" t="s">
        <v>607</v>
      </c>
      <c r="E1137" s="835" t="s">
        <v>2629</v>
      </c>
      <c r="F1137" s="863" t="s">
        <v>2630</v>
      </c>
      <c r="G1137" s="835" t="s">
        <v>4022</v>
      </c>
      <c r="H1137" s="835" t="s">
        <v>4023</v>
      </c>
      <c r="I1137" s="849">
        <v>4437.06982421875</v>
      </c>
      <c r="J1137" s="849">
        <v>10</v>
      </c>
      <c r="K1137" s="850">
        <v>44370.69921875</v>
      </c>
    </row>
    <row r="1138" spans="1:11" ht="14.45" customHeight="1" x14ac:dyDescent="0.2">
      <c r="A1138" s="831" t="s">
        <v>578</v>
      </c>
      <c r="B1138" s="832" t="s">
        <v>579</v>
      </c>
      <c r="C1138" s="835" t="s">
        <v>606</v>
      </c>
      <c r="D1138" s="863" t="s">
        <v>607</v>
      </c>
      <c r="E1138" s="835" t="s">
        <v>2629</v>
      </c>
      <c r="F1138" s="863" t="s">
        <v>2630</v>
      </c>
      <c r="G1138" s="835" t="s">
        <v>4024</v>
      </c>
      <c r="H1138" s="835" t="s">
        <v>4025</v>
      </c>
      <c r="I1138" s="849">
        <v>4887.18994140625</v>
      </c>
      <c r="J1138" s="849">
        <v>2</v>
      </c>
      <c r="K1138" s="850">
        <v>9774.3798828125</v>
      </c>
    </row>
    <row r="1139" spans="1:11" ht="14.45" customHeight="1" x14ac:dyDescent="0.2">
      <c r="A1139" s="831" t="s">
        <v>578</v>
      </c>
      <c r="B1139" s="832" t="s">
        <v>579</v>
      </c>
      <c r="C1139" s="835" t="s">
        <v>606</v>
      </c>
      <c r="D1139" s="863" t="s">
        <v>607</v>
      </c>
      <c r="E1139" s="835" t="s">
        <v>2629</v>
      </c>
      <c r="F1139" s="863" t="s">
        <v>2630</v>
      </c>
      <c r="G1139" s="835" t="s">
        <v>4026</v>
      </c>
      <c r="H1139" s="835" t="s">
        <v>4027</v>
      </c>
      <c r="I1139" s="849">
        <v>1180.0733235677083</v>
      </c>
      <c r="J1139" s="849">
        <v>20</v>
      </c>
      <c r="K1139" s="850">
        <v>23230.790405273438</v>
      </c>
    </row>
    <row r="1140" spans="1:11" ht="14.45" customHeight="1" x14ac:dyDescent="0.2">
      <c r="A1140" s="831" t="s">
        <v>578</v>
      </c>
      <c r="B1140" s="832" t="s">
        <v>579</v>
      </c>
      <c r="C1140" s="835" t="s">
        <v>606</v>
      </c>
      <c r="D1140" s="863" t="s">
        <v>607</v>
      </c>
      <c r="E1140" s="835" t="s">
        <v>2629</v>
      </c>
      <c r="F1140" s="863" t="s">
        <v>2630</v>
      </c>
      <c r="G1140" s="835" t="s">
        <v>4028</v>
      </c>
      <c r="H1140" s="835" t="s">
        <v>4029</v>
      </c>
      <c r="I1140" s="849">
        <v>1202.739990234375</v>
      </c>
      <c r="J1140" s="849">
        <v>1</v>
      </c>
      <c r="K1140" s="850">
        <v>1202.739990234375</v>
      </c>
    </row>
    <row r="1141" spans="1:11" ht="14.45" customHeight="1" x14ac:dyDescent="0.2">
      <c r="A1141" s="831" t="s">
        <v>578</v>
      </c>
      <c r="B1141" s="832" t="s">
        <v>579</v>
      </c>
      <c r="C1141" s="835" t="s">
        <v>606</v>
      </c>
      <c r="D1141" s="863" t="s">
        <v>607</v>
      </c>
      <c r="E1141" s="835" t="s">
        <v>2629</v>
      </c>
      <c r="F1141" s="863" t="s">
        <v>2630</v>
      </c>
      <c r="G1141" s="835" t="s">
        <v>4030</v>
      </c>
      <c r="H1141" s="835" t="s">
        <v>4031</v>
      </c>
      <c r="I1141" s="849">
        <v>2980.22998046875</v>
      </c>
      <c r="J1141" s="849">
        <v>2</v>
      </c>
      <c r="K1141" s="850">
        <v>5960.4599609375</v>
      </c>
    </row>
    <row r="1142" spans="1:11" ht="14.45" customHeight="1" x14ac:dyDescent="0.2">
      <c r="A1142" s="831" t="s">
        <v>578</v>
      </c>
      <c r="B1142" s="832" t="s">
        <v>579</v>
      </c>
      <c r="C1142" s="835" t="s">
        <v>606</v>
      </c>
      <c r="D1142" s="863" t="s">
        <v>607</v>
      </c>
      <c r="E1142" s="835" t="s">
        <v>2629</v>
      </c>
      <c r="F1142" s="863" t="s">
        <v>2630</v>
      </c>
      <c r="G1142" s="835" t="s">
        <v>4032</v>
      </c>
      <c r="H1142" s="835" t="s">
        <v>4033</v>
      </c>
      <c r="I1142" s="849">
        <v>2980.22998046875</v>
      </c>
      <c r="J1142" s="849">
        <v>2</v>
      </c>
      <c r="K1142" s="850">
        <v>5960.4599609375</v>
      </c>
    </row>
    <row r="1143" spans="1:11" ht="14.45" customHeight="1" x14ac:dyDescent="0.2">
      <c r="A1143" s="831" t="s">
        <v>578</v>
      </c>
      <c r="B1143" s="832" t="s">
        <v>579</v>
      </c>
      <c r="C1143" s="835" t="s">
        <v>606</v>
      </c>
      <c r="D1143" s="863" t="s">
        <v>607</v>
      </c>
      <c r="E1143" s="835" t="s">
        <v>2629</v>
      </c>
      <c r="F1143" s="863" t="s">
        <v>2630</v>
      </c>
      <c r="G1143" s="835" t="s">
        <v>4034</v>
      </c>
      <c r="H1143" s="835" t="s">
        <v>4035</v>
      </c>
      <c r="I1143" s="849">
        <v>949.8499755859375</v>
      </c>
      <c r="J1143" s="849">
        <v>10</v>
      </c>
      <c r="K1143" s="850">
        <v>9498.500244140625</v>
      </c>
    </row>
    <row r="1144" spans="1:11" ht="14.45" customHeight="1" x14ac:dyDescent="0.2">
      <c r="A1144" s="831" t="s">
        <v>578</v>
      </c>
      <c r="B1144" s="832" t="s">
        <v>579</v>
      </c>
      <c r="C1144" s="835" t="s">
        <v>606</v>
      </c>
      <c r="D1144" s="863" t="s">
        <v>607</v>
      </c>
      <c r="E1144" s="835" t="s">
        <v>2629</v>
      </c>
      <c r="F1144" s="863" t="s">
        <v>2630</v>
      </c>
      <c r="G1144" s="835" t="s">
        <v>4036</v>
      </c>
      <c r="H1144" s="835" t="s">
        <v>4037</v>
      </c>
      <c r="I1144" s="849">
        <v>463.42999267578125</v>
      </c>
      <c r="J1144" s="849">
        <v>60</v>
      </c>
      <c r="K1144" s="850">
        <v>27805.80078125</v>
      </c>
    </row>
    <row r="1145" spans="1:11" ht="14.45" customHeight="1" x14ac:dyDescent="0.2">
      <c r="A1145" s="831" t="s">
        <v>578</v>
      </c>
      <c r="B1145" s="832" t="s">
        <v>579</v>
      </c>
      <c r="C1145" s="835" t="s">
        <v>606</v>
      </c>
      <c r="D1145" s="863" t="s">
        <v>607</v>
      </c>
      <c r="E1145" s="835" t="s">
        <v>2629</v>
      </c>
      <c r="F1145" s="863" t="s">
        <v>2630</v>
      </c>
      <c r="G1145" s="835" t="s">
        <v>4036</v>
      </c>
      <c r="H1145" s="835" t="s">
        <v>4038</v>
      </c>
      <c r="I1145" s="849">
        <v>463.42999267578125</v>
      </c>
      <c r="J1145" s="849">
        <v>180</v>
      </c>
      <c r="K1145" s="850">
        <v>83417.40234375</v>
      </c>
    </row>
    <row r="1146" spans="1:11" ht="14.45" customHeight="1" x14ac:dyDescent="0.2">
      <c r="A1146" s="831" t="s">
        <v>578</v>
      </c>
      <c r="B1146" s="832" t="s">
        <v>579</v>
      </c>
      <c r="C1146" s="835" t="s">
        <v>606</v>
      </c>
      <c r="D1146" s="863" t="s">
        <v>607</v>
      </c>
      <c r="E1146" s="835" t="s">
        <v>2629</v>
      </c>
      <c r="F1146" s="863" t="s">
        <v>2630</v>
      </c>
      <c r="G1146" s="835" t="s">
        <v>4039</v>
      </c>
      <c r="H1146" s="835" t="s">
        <v>4040</v>
      </c>
      <c r="I1146" s="849">
        <v>4900.740234375</v>
      </c>
      <c r="J1146" s="849">
        <v>1</v>
      </c>
      <c r="K1146" s="850">
        <v>4900.740234375</v>
      </c>
    </row>
    <row r="1147" spans="1:11" ht="14.45" customHeight="1" x14ac:dyDescent="0.2">
      <c r="A1147" s="831" t="s">
        <v>578</v>
      </c>
      <c r="B1147" s="832" t="s">
        <v>579</v>
      </c>
      <c r="C1147" s="835" t="s">
        <v>606</v>
      </c>
      <c r="D1147" s="863" t="s">
        <v>607</v>
      </c>
      <c r="E1147" s="835" t="s">
        <v>2629</v>
      </c>
      <c r="F1147" s="863" t="s">
        <v>2630</v>
      </c>
      <c r="G1147" s="835" t="s">
        <v>4041</v>
      </c>
      <c r="H1147" s="835" t="s">
        <v>4042</v>
      </c>
      <c r="I1147" s="849">
        <v>3263.3701171875</v>
      </c>
      <c r="J1147" s="849">
        <v>1</v>
      </c>
      <c r="K1147" s="850">
        <v>3263.3701171875</v>
      </c>
    </row>
    <row r="1148" spans="1:11" ht="14.45" customHeight="1" x14ac:dyDescent="0.2">
      <c r="A1148" s="831" t="s">
        <v>578</v>
      </c>
      <c r="B1148" s="832" t="s">
        <v>579</v>
      </c>
      <c r="C1148" s="835" t="s">
        <v>606</v>
      </c>
      <c r="D1148" s="863" t="s">
        <v>607</v>
      </c>
      <c r="E1148" s="835" t="s">
        <v>2629</v>
      </c>
      <c r="F1148" s="863" t="s">
        <v>2630</v>
      </c>
      <c r="G1148" s="835" t="s">
        <v>4043</v>
      </c>
      <c r="H1148" s="835" t="s">
        <v>4044</v>
      </c>
      <c r="I1148" s="849">
        <v>3263.3701171875</v>
      </c>
      <c r="J1148" s="849">
        <v>1</v>
      </c>
      <c r="K1148" s="850">
        <v>3263.3701171875</v>
      </c>
    </row>
    <row r="1149" spans="1:11" ht="14.45" customHeight="1" x14ac:dyDescent="0.2">
      <c r="A1149" s="831" t="s">
        <v>578</v>
      </c>
      <c r="B1149" s="832" t="s">
        <v>579</v>
      </c>
      <c r="C1149" s="835" t="s">
        <v>606</v>
      </c>
      <c r="D1149" s="863" t="s">
        <v>607</v>
      </c>
      <c r="E1149" s="835" t="s">
        <v>2629</v>
      </c>
      <c r="F1149" s="863" t="s">
        <v>2630</v>
      </c>
      <c r="G1149" s="835" t="s">
        <v>4045</v>
      </c>
      <c r="H1149" s="835" t="s">
        <v>4046</v>
      </c>
      <c r="I1149" s="849">
        <v>3263.3701171875</v>
      </c>
      <c r="J1149" s="849">
        <v>1</v>
      </c>
      <c r="K1149" s="850">
        <v>3263.3701171875</v>
      </c>
    </row>
    <row r="1150" spans="1:11" ht="14.45" customHeight="1" x14ac:dyDescent="0.2">
      <c r="A1150" s="831" t="s">
        <v>578</v>
      </c>
      <c r="B1150" s="832" t="s">
        <v>579</v>
      </c>
      <c r="C1150" s="835" t="s">
        <v>606</v>
      </c>
      <c r="D1150" s="863" t="s">
        <v>607</v>
      </c>
      <c r="E1150" s="835" t="s">
        <v>2629</v>
      </c>
      <c r="F1150" s="863" t="s">
        <v>2630</v>
      </c>
      <c r="G1150" s="835" t="s">
        <v>4047</v>
      </c>
      <c r="H1150" s="835" t="s">
        <v>4048</v>
      </c>
      <c r="I1150" s="849">
        <v>3263.3701171875</v>
      </c>
      <c r="J1150" s="849">
        <v>1</v>
      </c>
      <c r="K1150" s="850">
        <v>3263.3701171875</v>
      </c>
    </row>
    <row r="1151" spans="1:11" ht="14.45" customHeight="1" x14ac:dyDescent="0.2">
      <c r="A1151" s="831" t="s">
        <v>578</v>
      </c>
      <c r="B1151" s="832" t="s">
        <v>579</v>
      </c>
      <c r="C1151" s="835" t="s">
        <v>606</v>
      </c>
      <c r="D1151" s="863" t="s">
        <v>607</v>
      </c>
      <c r="E1151" s="835" t="s">
        <v>2629</v>
      </c>
      <c r="F1151" s="863" t="s">
        <v>2630</v>
      </c>
      <c r="G1151" s="835" t="s">
        <v>4049</v>
      </c>
      <c r="H1151" s="835" t="s">
        <v>4050</v>
      </c>
      <c r="I1151" s="849">
        <v>3263.3701171875</v>
      </c>
      <c r="J1151" s="849">
        <v>1</v>
      </c>
      <c r="K1151" s="850">
        <v>3263.3701171875</v>
      </c>
    </row>
    <row r="1152" spans="1:11" ht="14.45" customHeight="1" x14ac:dyDescent="0.2">
      <c r="A1152" s="831" t="s">
        <v>578</v>
      </c>
      <c r="B1152" s="832" t="s">
        <v>579</v>
      </c>
      <c r="C1152" s="835" t="s">
        <v>606</v>
      </c>
      <c r="D1152" s="863" t="s">
        <v>607</v>
      </c>
      <c r="E1152" s="835" t="s">
        <v>2629</v>
      </c>
      <c r="F1152" s="863" t="s">
        <v>2630</v>
      </c>
      <c r="G1152" s="835" t="s">
        <v>4051</v>
      </c>
      <c r="H1152" s="835" t="s">
        <v>4052</v>
      </c>
      <c r="I1152" s="849">
        <v>3263.3701171875</v>
      </c>
      <c r="J1152" s="849">
        <v>1</v>
      </c>
      <c r="K1152" s="850">
        <v>3263.3701171875</v>
      </c>
    </row>
    <row r="1153" spans="1:11" ht="14.45" customHeight="1" x14ac:dyDescent="0.2">
      <c r="A1153" s="831" t="s">
        <v>578</v>
      </c>
      <c r="B1153" s="832" t="s">
        <v>579</v>
      </c>
      <c r="C1153" s="835" t="s">
        <v>606</v>
      </c>
      <c r="D1153" s="863" t="s">
        <v>607</v>
      </c>
      <c r="E1153" s="835" t="s">
        <v>2629</v>
      </c>
      <c r="F1153" s="863" t="s">
        <v>2630</v>
      </c>
      <c r="G1153" s="835" t="s">
        <v>4053</v>
      </c>
      <c r="H1153" s="835" t="s">
        <v>4054</v>
      </c>
      <c r="I1153" s="849">
        <v>7661.72021484375</v>
      </c>
      <c r="J1153" s="849">
        <v>1</v>
      </c>
      <c r="K1153" s="850">
        <v>7661.72021484375</v>
      </c>
    </row>
    <row r="1154" spans="1:11" ht="14.45" customHeight="1" x14ac:dyDescent="0.2">
      <c r="A1154" s="831" t="s">
        <v>578</v>
      </c>
      <c r="B1154" s="832" t="s">
        <v>579</v>
      </c>
      <c r="C1154" s="835" t="s">
        <v>606</v>
      </c>
      <c r="D1154" s="863" t="s">
        <v>607</v>
      </c>
      <c r="E1154" s="835" t="s">
        <v>2629</v>
      </c>
      <c r="F1154" s="863" t="s">
        <v>2630</v>
      </c>
      <c r="G1154" s="835" t="s">
        <v>4055</v>
      </c>
      <c r="H1154" s="835" t="s">
        <v>4056</v>
      </c>
      <c r="I1154" s="849">
        <v>1235.4000244140625</v>
      </c>
      <c r="J1154" s="849">
        <v>1</v>
      </c>
      <c r="K1154" s="850">
        <v>1235.4000244140625</v>
      </c>
    </row>
    <row r="1155" spans="1:11" ht="14.45" customHeight="1" x14ac:dyDescent="0.2">
      <c r="A1155" s="831" t="s">
        <v>578</v>
      </c>
      <c r="B1155" s="832" t="s">
        <v>579</v>
      </c>
      <c r="C1155" s="835" t="s">
        <v>606</v>
      </c>
      <c r="D1155" s="863" t="s">
        <v>607</v>
      </c>
      <c r="E1155" s="835" t="s">
        <v>2629</v>
      </c>
      <c r="F1155" s="863" t="s">
        <v>2630</v>
      </c>
      <c r="G1155" s="835" t="s">
        <v>3082</v>
      </c>
      <c r="H1155" s="835" t="s">
        <v>3083</v>
      </c>
      <c r="I1155" s="849">
        <v>80.569999694824219</v>
      </c>
      <c r="J1155" s="849">
        <v>520</v>
      </c>
      <c r="K1155" s="850">
        <v>41896.4013671875</v>
      </c>
    </row>
    <row r="1156" spans="1:11" ht="14.45" customHeight="1" x14ac:dyDescent="0.2">
      <c r="A1156" s="831" t="s">
        <v>578</v>
      </c>
      <c r="B1156" s="832" t="s">
        <v>579</v>
      </c>
      <c r="C1156" s="835" t="s">
        <v>606</v>
      </c>
      <c r="D1156" s="863" t="s">
        <v>607</v>
      </c>
      <c r="E1156" s="835" t="s">
        <v>2629</v>
      </c>
      <c r="F1156" s="863" t="s">
        <v>2630</v>
      </c>
      <c r="G1156" s="835" t="s">
        <v>4057</v>
      </c>
      <c r="H1156" s="835" t="s">
        <v>4058</v>
      </c>
      <c r="I1156" s="849">
        <v>35.268000030517577</v>
      </c>
      <c r="J1156" s="849">
        <v>500</v>
      </c>
      <c r="K1156" s="850">
        <v>17634</v>
      </c>
    </row>
    <row r="1157" spans="1:11" ht="14.45" customHeight="1" x14ac:dyDescent="0.2">
      <c r="A1157" s="831" t="s">
        <v>578</v>
      </c>
      <c r="B1157" s="832" t="s">
        <v>579</v>
      </c>
      <c r="C1157" s="835" t="s">
        <v>606</v>
      </c>
      <c r="D1157" s="863" t="s">
        <v>607</v>
      </c>
      <c r="E1157" s="835" t="s">
        <v>2629</v>
      </c>
      <c r="F1157" s="863" t="s">
        <v>2630</v>
      </c>
      <c r="G1157" s="835" t="s">
        <v>3082</v>
      </c>
      <c r="H1157" s="835" t="s">
        <v>3084</v>
      </c>
      <c r="I1157" s="849">
        <v>80.57285744803292</v>
      </c>
      <c r="J1157" s="849">
        <v>720</v>
      </c>
      <c r="K1157" s="850">
        <v>58012.800537109375</v>
      </c>
    </row>
    <row r="1158" spans="1:11" ht="14.45" customHeight="1" x14ac:dyDescent="0.2">
      <c r="A1158" s="831" t="s">
        <v>578</v>
      </c>
      <c r="B1158" s="832" t="s">
        <v>579</v>
      </c>
      <c r="C1158" s="835" t="s">
        <v>606</v>
      </c>
      <c r="D1158" s="863" t="s">
        <v>607</v>
      </c>
      <c r="E1158" s="835" t="s">
        <v>2629</v>
      </c>
      <c r="F1158" s="863" t="s">
        <v>2630</v>
      </c>
      <c r="G1158" s="835" t="s">
        <v>4057</v>
      </c>
      <c r="H1158" s="835" t="s">
        <v>4059</v>
      </c>
      <c r="I1158" s="849">
        <v>34</v>
      </c>
      <c r="J1158" s="849">
        <v>600</v>
      </c>
      <c r="K1158" s="850">
        <v>20400</v>
      </c>
    </row>
    <row r="1159" spans="1:11" ht="14.45" customHeight="1" x14ac:dyDescent="0.2">
      <c r="A1159" s="831" t="s">
        <v>578</v>
      </c>
      <c r="B1159" s="832" t="s">
        <v>579</v>
      </c>
      <c r="C1159" s="835" t="s">
        <v>606</v>
      </c>
      <c r="D1159" s="863" t="s">
        <v>607</v>
      </c>
      <c r="E1159" s="835" t="s">
        <v>2629</v>
      </c>
      <c r="F1159" s="863" t="s">
        <v>2630</v>
      </c>
      <c r="G1159" s="835" t="s">
        <v>4060</v>
      </c>
      <c r="H1159" s="835" t="s">
        <v>4061</v>
      </c>
      <c r="I1159" s="849">
        <v>6343</v>
      </c>
      <c r="J1159" s="849">
        <v>4</v>
      </c>
      <c r="K1159" s="850">
        <v>25372</v>
      </c>
    </row>
    <row r="1160" spans="1:11" ht="14.45" customHeight="1" x14ac:dyDescent="0.2">
      <c r="A1160" s="831" t="s">
        <v>578</v>
      </c>
      <c r="B1160" s="832" t="s">
        <v>579</v>
      </c>
      <c r="C1160" s="835" t="s">
        <v>606</v>
      </c>
      <c r="D1160" s="863" t="s">
        <v>607</v>
      </c>
      <c r="E1160" s="835" t="s">
        <v>2629</v>
      </c>
      <c r="F1160" s="863" t="s">
        <v>2630</v>
      </c>
      <c r="G1160" s="835" t="s">
        <v>4060</v>
      </c>
      <c r="H1160" s="835" t="s">
        <v>4062</v>
      </c>
      <c r="I1160" s="849">
        <v>6343</v>
      </c>
      <c r="J1160" s="849">
        <v>6</v>
      </c>
      <c r="K1160" s="850">
        <v>38058</v>
      </c>
    </row>
    <row r="1161" spans="1:11" ht="14.45" customHeight="1" x14ac:dyDescent="0.2">
      <c r="A1161" s="831" t="s">
        <v>578</v>
      </c>
      <c r="B1161" s="832" t="s">
        <v>579</v>
      </c>
      <c r="C1161" s="835" t="s">
        <v>606</v>
      </c>
      <c r="D1161" s="863" t="s">
        <v>607</v>
      </c>
      <c r="E1161" s="835" t="s">
        <v>2629</v>
      </c>
      <c r="F1161" s="863" t="s">
        <v>2630</v>
      </c>
      <c r="G1161" s="835" t="s">
        <v>4063</v>
      </c>
      <c r="H1161" s="835" t="s">
        <v>4064</v>
      </c>
      <c r="I1161" s="849">
        <v>4900.740234375</v>
      </c>
      <c r="J1161" s="849">
        <v>1</v>
      </c>
      <c r="K1161" s="850">
        <v>4900.740234375</v>
      </c>
    </row>
    <row r="1162" spans="1:11" ht="14.45" customHeight="1" x14ac:dyDescent="0.2">
      <c r="A1162" s="831" t="s">
        <v>578</v>
      </c>
      <c r="B1162" s="832" t="s">
        <v>579</v>
      </c>
      <c r="C1162" s="835" t="s">
        <v>606</v>
      </c>
      <c r="D1162" s="863" t="s">
        <v>607</v>
      </c>
      <c r="E1162" s="835" t="s">
        <v>2629</v>
      </c>
      <c r="F1162" s="863" t="s">
        <v>2630</v>
      </c>
      <c r="G1162" s="835" t="s">
        <v>4065</v>
      </c>
      <c r="H1162" s="835" t="s">
        <v>4066</v>
      </c>
      <c r="I1162" s="849">
        <v>203.27999877929688</v>
      </c>
      <c r="J1162" s="849">
        <v>2</v>
      </c>
      <c r="K1162" s="850">
        <v>406.55999755859375</v>
      </c>
    </row>
    <row r="1163" spans="1:11" ht="14.45" customHeight="1" x14ac:dyDescent="0.2">
      <c r="A1163" s="831" t="s">
        <v>578</v>
      </c>
      <c r="B1163" s="832" t="s">
        <v>579</v>
      </c>
      <c r="C1163" s="835" t="s">
        <v>606</v>
      </c>
      <c r="D1163" s="863" t="s">
        <v>607</v>
      </c>
      <c r="E1163" s="835" t="s">
        <v>2629</v>
      </c>
      <c r="F1163" s="863" t="s">
        <v>2630</v>
      </c>
      <c r="G1163" s="835" t="s">
        <v>4067</v>
      </c>
      <c r="H1163" s="835" t="s">
        <v>4068</v>
      </c>
      <c r="I1163" s="849">
        <v>272.25</v>
      </c>
      <c r="J1163" s="849">
        <v>2</v>
      </c>
      <c r="K1163" s="850">
        <v>544.5</v>
      </c>
    </row>
    <row r="1164" spans="1:11" ht="14.45" customHeight="1" x14ac:dyDescent="0.2">
      <c r="A1164" s="831" t="s">
        <v>578</v>
      </c>
      <c r="B1164" s="832" t="s">
        <v>579</v>
      </c>
      <c r="C1164" s="835" t="s">
        <v>606</v>
      </c>
      <c r="D1164" s="863" t="s">
        <v>607</v>
      </c>
      <c r="E1164" s="835" t="s">
        <v>2629</v>
      </c>
      <c r="F1164" s="863" t="s">
        <v>2630</v>
      </c>
      <c r="G1164" s="835" t="s">
        <v>4069</v>
      </c>
      <c r="H1164" s="835" t="s">
        <v>4070</v>
      </c>
      <c r="I1164" s="849">
        <v>4.9719998359680178</v>
      </c>
      <c r="J1164" s="849">
        <v>50</v>
      </c>
      <c r="K1164" s="850">
        <v>248.60000228881836</v>
      </c>
    </row>
    <row r="1165" spans="1:11" ht="14.45" customHeight="1" x14ac:dyDescent="0.2">
      <c r="A1165" s="831" t="s">
        <v>578</v>
      </c>
      <c r="B1165" s="832" t="s">
        <v>579</v>
      </c>
      <c r="C1165" s="835" t="s">
        <v>606</v>
      </c>
      <c r="D1165" s="863" t="s">
        <v>607</v>
      </c>
      <c r="E1165" s="835" t="s">
        <v>2629</v>
      </c>
      <c r="F1165" s="863" t="s">
        <v>2630</v>
      </c>
      <c r="G1165" s="835" t="s">
        <v>4071</v>
      </c>
      <c r="H1165" s="835" t="s">
        <v>4072</v>
      </c>
      <c r="I1165" s="849">
        <v>7.8400001525878906</v>
      </c>
      <c r="J1165" s="849">
        <v>100</v>
      </c>
      <c r="K1165" s="850">
        <v>784.15997314453125</v>
      </c>
    </row>
    <row r="1166" spans="1:11" ht="14.45" customHeight="1" x14ac:dyDescent="0.2">
      <c r="A1166" s="831" t="s">
        <v>578</v>
      </c>
      <c r="B1166" s="832" t="s">
        <v>579</v>
      </c>
      <c r="C1166" s="835" t="s">
        <v>606</v>
      </c>
      <c r="D1166" s="863" t="s">
        <v>607</v>
      </c>
      <c r="E1166" s="835" t="s">
        <v>2629</v>
      </c>
      <c r="F1166" s="863" t="s">
        <v>2630</v>
      </c>
      <c r="G1166" s="835" t="s">
        <v>4073</v>
      </c>
      <c r="H1166" s="835" t="s">
        <v>4074</v>
      </c>
      <c r="I1166" s="849">
        <v>81.550001525878912</v>
      </c>
      <c r="J1166" s="849">
        <v>100</v>
      </c>
      <c r="K1166" s="850">
        <v>8154.969970703125</v>
      </c>
    </row>
    <row r="1167" spans="1:11" ht="14.45" customHeight="1" x14ac:dyDescent="0.2">
      <c r="A1167" s="831" t="s">
        <v>578</v>
      </c>
      <c r="B1167" s="832" t="s">
        <v>579</v>
      </c>
      <c r="C1167" s="835" t="s">
        <v>606</v>
      </c>
      <c r="D1167" s="863" t="s">
        <v>607</v>
      </c>
      <c r="E1167" s="835" t="s">
        <v>2629</v>
      </c>
      <c r="F1167" s="863" t="s">
        <v>2630</v>
      </c>
      <c r="G1167" s="835" t="s">
        <v>4075</v>
      </c>
      <c r="H1167" s="835" t="s">
        <v>4076</v>
      </c>
      <c r="I1167" s="849">
        <v>32270.69921875</v>
      </c>
      <c r="J1167" s="849">
        <v>2</v>
      </c>
      <c r="K1167" s="850">
        <v>64541.3984375</v>
      </c>
    </row>
    <row r="1168" spans="1:11" ht="14.45" customHeight="1" x14ac:dyDescent="0.2">
      <c r="A1168" s="831" t="s">
        <v>578</v>
      </c>
      <c r="B1168" s="832" t="s">
        <v>579</v>
      </c>
      <c r="C1168" s="835" t="s">
        <v>606</v>
      </c>
      <c r="D1168" s="863" t="s">
        <v>607</v>
      </c>
      <c r="E1168" s="835" t="s">
        <v>2629</v>
      </c>
      <c r="F1168" s="863" t="s">
        <v>2630</v>
      </c>
      <c r="G1168" s="835" t="s">
        <v>4077</v>
      </c>
      <c r="H1168" s="835" t="s">
        <v>4078</v>
      </c>
      <c r="I1168" s="849">
        <v>21822.349609375</v>
      </c>
      <c r="J1168" s="849">
        <v>4</v>
      </c>
      <c r="K1168" s="850">
        <v>87289.3984375</v>
      </c>
    </row>
    <row r="1169" spans="1:11" ht="14.45" customHeight="1" x14ac:dyDescent="0.2">
      <c r="A1169" s="831" t="s">
        <v>578</v>
      </c>
      <c r="B1169" s="832" t="s">
        <v>579</v>
      </c>
      <c r="C1169" s="835" t="s">
        <v>606</v>
      </c>
      <c r="D1169" s="863" t="s">
        <v>607</v>
      </c>
      <c r="E1169" s="835" t="s">
        <v>2629</v>
      </c>
      <c r="F1169" s="863" t="s">
        <v>2630</v>
      </c>
      <c r="G1169" s="835" t="s">
        <v>4079</v>
      </c>
      <c r="H1169" s="835" t="s">
        <v>4080</v>
      </c>
      <c r="I1169" s="849">
        <v>21845.33984375</v>
      </c>
      <c r="J1169" s="849">
        <v>6</v>
      </c>
      <c r="K1169" s="850">
        <v>131072.0390625</v>
      </c>
    </row>
    <row r="1170" spans="1:11" ht="14.45" customHeight="1" x14ac:dyDescent="0.2">
      <c r="A1170" s="831" t="s">
        <v>578</v>
      </c>
      <c r="B1170" s="832" t="s">
        <v>579</v>
      </c>
      <c r="C1170" s="835" t="s">
        <v>606</v>
      </c>
      <c r="D1170" s="863" t="s">
        <v>607</v>
      </c>
      <c r="E1170" s="835" t="s">
        <v>2629</v>
      </c>
      <c r="F1170" s="863" t="s">
        <v>2630</v>
      </c>
      <c r="G1170" s="835" t="s">
        <v>4081</v>
      </c>
      <c r="H1170" s="835" t="s">
        <v>4082</v>
      </c>
      <c r="I1170" s="849">
        <v>23102.529296875</v>
      </c>
      <c r="J1170" s="849">
        <v>5</v>
      </c>
      <c r="K1170" s="850">
        <v>115512.6484375</v>
      </c>
    </row>
    <row r="1171" spans="1:11" ht="14.45" customHeight="1" x14ac:dyDescent="0.2">
      <c r="A1171" s="831" t="s">
        <v>578</v>
      </c>
      <c r="B1171" s="832" t="s">
        <v>579</v>
      </c>
      <c r="C1171" s="835" t="s">
        <v>606</v>
      </c>
      <c r="D1171" s="863" t="s">
        <v>607</v>
      </c>
      <c r="E1171" s="835" t="s">
        <v>2629</v>
      </c>
      <c r="F1171" s="863" t="s">
        <v>2630</v>
      </c>
      <c r="G1171" s="835" t="s">
        <v>4069</v>
      </c>
      <c r="H1171" s="835" t="s">
        <v>4083</v>
      </c>
      <c r="I1171" s="849">
        <v>4.9433331489562988</v>
      </c>
      <c r="J1171" s="849">
        <v>60</v>
      </c>
      <c r="K1171" s="850">
        <v>296.60000228881836</v>
      </c>
    </row>
    <row r="1172" spans="1:11" ht="14.45" customHeight="1" x14ac:dyDescent="0.2">
      <c r="A1172" s="831" t="s">
        <v>578</v>
      </c>
      <c r="B1172" s="832" t="s">
        <v>579</v>
      </c>
      <c r="C1172" s="835" t="s">
        <v>606</v>
      </c>
      <c r="D1172" s="863" t="s">
        <v>607</v>
      </c>
      <c r="E1172" s="835" t="s">
        <v>2629</v>
      </c>
      <c r="F1172" s="863" t="s">
        <v>2630</v>
      </c>
      <c r="G1172" s="835" t="s">
        <v>4084</v>
      </c>
      <c r="H1172" s="835" t="s">
        <v>4085</v>
      </c>
      <c r="I1172" s="849">
        <v>6.2899999618530273</v>
      </c>
      <c r="J1172" s="849">
        <v>200</v>
      </c>
      <c r="K1172" s="850">
        <v>1258</v>
      </c>
    </row>
    <row r="1173" spans="1:11" ht="14.45" customHeight="1" x14ac:dyDescent="0.2">
      <c r="A1173" s="831" t="s">
        <v>578</v>
      </c>
      <c r="B1173" s="832" t="s">
        <v>579</v>
      </c>
      <c r="C1173" s="835" t="s">
        <v>606</v>
      </c>
      <c r="D1173" s="863" t="s">
        <v>607</v>
      </c>
      <c r="E1173" s="835" t="s">
        <v>2629</v>
      </c>
      <c r="F1173" s="863" t="s">
        <v>2630</v>
      </c>
      <c r="G1173" s="835" t="s">
        <v>4073</v>
      </c>
      <c r="H1173" s="835" t="s">
        <v>4086</v>
      </c>
      <c r="I1173" s="849">
        <v>80.603335062662765</v>
      </c>
      <c r="J1173" s="849">
        <v>100</v>
      </c>
      <c r="K1173" s="850">
        <v>8020.7800903320313</v>
      </c>
    </row>
    <row r="1174" spans="1:11" ht="14.45" customHeight="1" x14ac:dyDescent="0.2">
      <c r="A1174" s="831" t="s">
        <v>578</v>
      </c>
      <c r="B1174" s="832" t="s">
        <v>579</v>
      </c>
      <c r="C1174" s="835" t="s">
        <v>606</v>
      </c>
      <c r="D1174" s="863" t="s">
        <v>607</v>
      </c>
      <c r="E1174" s="835" t="s">
        <v>2629</v>
      </c>
      <c r="F1174" s="863" t="s">
        <v>2630</v>
      </c>
      <c r="G1174" s="835" t="s">
        <v>4087</v>
      </c>
      <c r="H1174" s="835" t="s">
        <v>4088</v>
      </c>
      <c r="I1174" s="849">
        <v>1857.35498046875</v>
      </c>
      <c r="J1174" s="849">
        <v>5</v>
      </c>
      <c r="K1174" s="850">
        <v>9014.5098876953125</v>
      </c>
    </row>
    <row r="1175" spans="1:11" ht="14.45" customHeight="1" x14ac:dyDescent="0.2">
      <c r="A1175" s="831" t="s">
        <v>578</v>
      </c>
      <c r="B1175" s="832" t="s">
        <v>579</v>
      </c>
      <c r="C1175" s="835" t="s">
        <v>606</v>
      </c>
      <c r="D1175" s="863" t="s">
        <v>607</v>
      </c>
      <c r="E1175" s="835" t="s">
        <v>2629</v>
      </c>
      <c r="F1175" s="863" t="s">
        <v>2630</v>
      </c>
      <c r="G1175" s="835" t="s">
        <v>4077</v>
      </c>
      <c r="H1175" s="835" t="s">
        <v>4089</v>
      </c>
      <c r="I1175" s="849">
        <v>21822.349609375</v>
      </c>
      <c r="J1175" s="849">
        <v>2</v>
      </c>
      <c r="K1175" s="850">
        <v>43644.69921875</v>
      </c>
    </row>
    <row r="1176" spans="1:11" ht="14.45" customHeight="1" x14ac:dyDescent="0.2">
      <c r="A1176" s="831" t="s">
        <v>578</v>
      </c>
      <c r="B1176" s="832" t="s">
        <v>579</v>
      </c>
      <c r="C1176" s="835" t="s">
        <v>606</v>
      </c>
      <c r="D1176" s="863" t="s">
        <v>607</v>
      </c>
      <c r="E1176" s="835" t="s">
        <v>2629</v>
      </c>
      <c r="F1176" s="863" t="s">
        <v>2630</v>
      </c>
      <c r="G1176" s="835" t="s">
        <v>4079</v>
      </c>
      <c r="H1176" s="835" t="s">
        <v>4090</v>
      </c>
      <c r="I1176" s="849">
        <v>21845.33984375</v>
      </c>
      <c r="J1176" s="849">
        <v>2</v>
      </c>
      <c r="K1176" s="850">
        <v>43690.6796875</v>
      </c>
    </row>
    <row r="1177" spans="1:11" ht="14.45" customHeight="1" x14ac:dyDescent="0.2">
      <c r="A1177" s="831" t="s">
        <v>578</v>
      </c>
      <c r="B1177" s="832" t="s">
        <v>579</v>
      </c>
      <c r="C1177" s="835" t="s">
        <v>606</v>
      </c>
      <c r="D1177" s="863" t="s">
        <v>607</v>
      </c>
      <c r="E1177" s="835" t="s">
        <v>2629</v>
      </c>
      <c r="F1177" s="863" t="s">
        <v>2630</v>
      </c>
      <c r="G1177" s="835" t="s">
        <v>4091</v>
      </c>
      <c r="H1177" s="835" t="s">
        <v>4092</v>
      </c>
      <c r="I1177" s="849">
        <v>2967.889892578125</v>
      </c>
      <c r="J1177" s="849">
        <v>1</v>
      </c>
      <c r="K1177" s="850">
        <v>2967.889892578125</v>
      </c>
    </row>
    <row r="1178" spans="1:11" ht="14.45" customHeight="1" x14ac:dyDescent="0.2">
      <c r="A1178" s="831" t="s">
        <v>578</v>
      </c>
      <c r="B1178" s="832" t="s">
        <v>579</v>
      </c>
      <c r="C1178" s="835" t="s">
        <v>606</v>
      </c>
      <c r="D1178" s="863" t="s">
        <v>607</v>
      </c>
      <c r="E1178" s="835" t="s">
        <v>2629</v>
      </c>
      <c r="F1178" s="863" t="s">
        <v>2630</v>
      </c>
      <c r="G1178" s="835" t="s">
        <v>4093</v>
      </c>
      <c r="H1178" s="835" t="s">
        <v>4094</v>
      </c>
      <c r="I1178" s="849">
        <v>2473.239990234375</v>
      </c>
      <c r="J1178" s="849">
        <v>1</v>
      </c>
      <c r="K1178" s="850">
        <v>2473.239990234375</v>
      </c>
    </row>
    <row r="1179" spans="1:11" ht="14.45" customHeight="1" x14ac:dyDescent="0.2">
      <c r="A1179" s="831" t="s">
        <v>578</v>
      </c>
      <c r="B1179" s="832" t="s">
        <v>579</v>
      </c>
      <c r="C1179" s="835" t="s">
        <v>606</v>
      </c>
      <c r="D1179" s="863" t="s">
        <v>607</v>
      </c>
      <c r="E1179" s="835" t="s">
        <v>2629</v>
      </c>
      <c r="F1179" s="863" t="s">
        <v>2630</v>
      </c>
      <c r="G1179" s="835" t="s">
        <v>4095</v>
      </c>
      <c r="H1179" s="835" t="s">
        <v>4096</v>
      </c>
      <c r="I1179" s="849">
        <v>4900.740234375</v>
      </c>
      <c r="J1179" s="849">
        <v>1</v>
      </c>
      <c r="K1179" s="850">
        <v>4900.740234375</v>
      </c>
    </row>
    <row r="1180" spans="1:11" ht="14.45" customHeight="1" x14ac:dyDescent="0.2">
      <c r="A1180" s="831" t="s">
        <v>578</v>
      </c>
      <c r="B1180" s="832" t="s">
        <v>579</v>
      </c>
      <c r="C1180" s="835" t="s">
        <v>606</v>
      </c>
      <c r="D1180" s="863" t="s">
        <v>607</v>
      </c>
      <c r="E1180" s="835" t="s">
        <v>2629</v>
      </c>
      <c r="F1180" s="863" t="s">
        <v>2630</v>
      </c>
      <c r="G1180" s="835" t="s">
        <v>4097</v>
      </c>
      <c r="H1180" s="835" t="s">
        <v>4098</v>
      </c>
      <c r="I1180" s="849">
        <v>2571.25</v>
      </c>
      <c r="J1180" s="849">
        <v>10</v>
      </c>
      <c r="K1180" s="850">
        <v>25712.5</v>
      </c>
    </row>
    <row r="1181" spans="1:11" ht="14.45" customHeight="1" x14ac:dyDescent="0.2">
      <c r="A1181" s="831" t="s">
        <v>578</v>
      </c>
      <c r="B1181" s="832" t="s">
        <v>579</v>
      </c>
      <c r="C1181" s="835" t="s">
        <v>606</v>
      </c>
      <c r="D1181" s="863" t="s">
        <v>607</v>
      </c>
      <c r="E1181" s="835" t="s">
        <v>2629</v>
      </c>
      <c r="F1181" s="863" t="s">
        <v>2630</v>
      </c>
      <c r="G1181" s="835" t="s">
        <v>4099</v>
      </c>
      <c r="H1181" s="835" t="s">
        <v>4100</v>
      </c>
      <c r="I1181" s="849">
        <v>5324</v>
      </c>
      <c r="J1181" s="849">
        <v>6</v>
      </c>
      <c r="K1181" s="850">
        <v>31944</v>
      </c>
    </row>
    <row r="1182" spans="1:11" ht="14.45" customHeight="1" x14ac:dyDescent="0.2">
      <c r="A1182" s="831" t="s">
        <v>578</v>
      </c>
      <c r="B1182" s="832" t="s">
        <v>579</v>
      </c>
      <c r="C1182" s="835" t="s">
        <v>606</v>
      </c>
      <c r="D1182" s="863" t="s">
        <v>607</v>
      </c>
      <c r="E1182" s="835" t="s">
        <v>2629</v>
      </c>
      <c r="F1182" s="863" t="s">
        <v>2630</v>
      </c>
      <c r="G1182" s="835" t="s">
        <v>4101</v>
      </c>
      <c r="H1182" s="835" t="s">
        <v>4102</v>
      </c>
      <c r="I1182" s="849">
        <v>34.990001678466797</v>
      </c>
      <c r="J1182" s="849">
        <v>20</v>
      </c>
      <c r="K1182" s="850">
        <v>699.79998779296875</v>
      </c>
    </row>
    <row r="1183" spans="1:11" ht="14.45" customHeight="1" x14ac:dyDescent="0.2">
      <c r="A1183" s="831" t="s">
        <v>578</v>
      </c>
      <c r="B1183" s="832" t="s">
        <v>579</v>
      </c>
      <c r="C1183" s="835" t="s">
        <v>606</v>
      </c>
      <c r="D1183" s="863" t="s">
        <v>607</v>
      </c>
      <c r="E1183" s="835" t="s">
        <v>2629</v>
      </c>
      <c r="F1183" s="863" t="s">
        <v>2630</v>
      </c>
      <c r="G1183" s="835" t="s">
        <v>4103</v>
      </c>
      <c r="H1183" s="835" t="s">
        <v>4104</v>
      </c>
      <c r="I1183" s="849">
        <v>3627.580078125</v>
      </c>
      <c r="J1183" s="849">
        <v>2</v>
      </c>
      <c r="K1183" s="850">
        <v>7255.16015625</v>
      </c>
    </row>
    <row r="1184" spans="1:11" ht="14.45" customHeight="1" x14ac:dyDescent="0.2">
      <c r="A1184" s="831" t="s">
        <v>578</v>
      </c>
      <c r="B1184" s="832" t="s">
        <v>579</v>
      </c>
      <c r="C1184" s="835" t="s">
        <v>606</v>
      </c>
      <c r="D1184" s="863" t="s">
        <v>607</v>
      </c>
      <c r="E1184" s="835" t="s">
        <v>2629</v>
      </c>
      <c r="F1184" s="863" t="s">
        <v>2630</v>
      </c>
      <c r="G1184" s="835" t="s">
        <v>4105</v>
      </c>
      <c r="H1184" s="835" t="s">
        <v>4106</v>
      </c>
      <c r="I1184" s="849">
        <v>1794.4300537109375</v>
      </c>
      <c r="J1184" s="849">
        <v>2</v>
      </c>
      <c r="K1184" s="850">
        <v>3588.860107421875</v>
      </c>
    </row>
    <row r="1185" spans="1:11" ht="14.45" customHeight="1" x14ac:dyDescent="0.2">
      <c r="A1185" s="831" t="s">
        <v>578</v>
      </c>
      <c r="B1185" s="832" t="s">
        <v>579</v>
      </c>
      <c r="C1185" s="835" t="s">
        <v>606</v>
      </c>
      <c r="D1185" s="863" t="s">
        <v>607</v>
      </c>
      <c r="E1185" s="835" t="s">
        <v>2629</v>
      </c>
      <c r="F1185" s="863" t="s">
        <v>2630</v>
      </c>
      <c r="G1185" s="835" t="s">
        <v>4107</v>
      </c>
      <c r="H1185" s="835" t="s">
        <v>4108</v>
      </c>
      <c r="I1185" s="849">
        <v>18713.19921875</v>
      </c>
      <c r="J1185" s="849">
        <v>2</v>
      </c>
      <c r="K1185" s="850">
        <v>37426.390625</v>
      </c>
    </row>
    <row r="1186" spans="1:11" ht="14.45" customHeight="1" x14ac:dyDescent="0.2">
      <c r="A1186" s="831" t="s">
        <v>578</v>
      </c>
      <c r="B1186" s="832" t="s">
        <v>579</v>
      </c>
      <c r="C1186" s="835" t="s">
        <v>606</v>
      </c>
      <c r="D1186" s="863" t="s">
        <v>607</v>
      </c>
      <c r="E1186" s="835" t="s">
        <v>2629</v>
      </c>
      <c r="F1186" s="863" t="s">
        <v>2630</v>
      </c>
      <c r="G1186" s="835" t="s">
        <v>4109</v>
      </c>
      <c r="H1186" s="835" t="s">
        <v>4110</v>
      </c>
      <c r="I1186" s="849">
        <v>14634.9501953125</v>
      </c>
      <c r="J1186" s="849">
        <v>1</v>
      </c>
      <c r="K1186" s="850">
        <v>14634.9501953125</v>
      </c>
    </row>
    <row r="1187" spans="1:11" ht="14.45" customHeight="1" x14ac:dyDescent="0.2">
      <c r="A1187" s="831" t="s">
        <v>578</v>
      </c>
      <c r="B1187" s="832" t="s">
        <v>579</v>
      </c>
      <c r="C1187" s="835" t="s">
        <v>606</v>
      </c>
      <c r="D1187" s="863" t="s">
        <v>607</v>
      </c>
      <c r="E1187" s="835" t="s">
        <v>2629</v>
      </c>
      <c r="F1187" s="863" t="s">
        <v>2630</v>
      </c>
      <c r="G1187" s="835" t="s">
        <v>4111</v>
      </c>
      <c r="H1187" s="835" t="s">
        <v>4112</v>
      </c>
      <c r="I1187" s="849">
        <v>1477.4100341796875</v>
      </c>
      <c r="J1187" s="849">
        <v>1</v>
      </c>
      <c r="K1187" s="850">
        <v>1477.4100341796875</v>
      </c>
    </row>
    <row r="1188" spans="1:11" ht="14.45" customHeight="1" x14ac:dyDescent="0.2">
      <c r="A1188" s="831" t="s">
        <v>578</v>
      </c>
      <c r="B1188" s="832" t="s">
        <v>579</v>
      </c>
      <c r="C1188" s="835" t="s">
        <v>606</v>
      </c>
      <c r="D1188" s="863" t="s">
        <v>607</v>
      </c>
      <c r="E1188" s="835" t="s">
        <v>2629</v>
      </c>
      <c r="F1188" s="863" t="s">
        <v>2630</v>
      </c>
      <c r="G1188" s="835" t="s">
        <v>4113</v>
      </c>
      <c r="H1188" s="835" t="s">
        <v>4114</v>
      </c>
      <c r="I1188" s="849">
        <v>641.29998779296875</v>
      </c>
      <c r="J1188" s="849">
        <v>2</v>
      </c>
      <c r="K1188" s="850">
        <v>1282.5999755859375</v>
      </c>
    </row>
    <row r="1189" spans="1:11" ht="14.45" customHeight="1" x14ac:dyDescent="0.2">
      <c r="A1189" s="831" t="s">
        <v>578</v>
      </c>
      <c r="B1189" s="832" t="s">
        <v>579</v>
      </c>
      <c r="C1189" s="835" t="s">
        <v>606</v>
      </c>
      <c r="D1189" s="863" t="s">
        <v>607</v>
      </c>
      <c r="E1189" s="835" t="s">
        <v>2629</v>
      </c>
      <c r="F1189" s="863" t="s">
        <v>2630</v>
      </c>
      <c r="G1189" s="835" t="s">
        <v>4115</v>
      </c>
      <c r="H1189" s="835" t="s">
        <v>4116</v>
      </c>
      <c r="I1189" s="849">
        <v>814.33001708984375</v>
      </c>
      <c r="J1189" s="849">
        <v>3</v>
      </c>
      <c r="K1189" s="850">
        <v>2442.989990234375</v>
      </c>
    </row>
    <row r="1190" spans="1:11" ht="14.45" customHeight="1" x14ac:dyDescent="0.2">
      <c r="A1190" s="831" t="s">
        <v>578</v>
      </c>
      <c r="B1190" s="832" t="s">
        <v>579</v>
      </c>
      <c r="C1190" s="835" t="s">
        <v>606</v>
      </c>
      <c r="D1190" s="863" t="s">
        <v>607</v>
      </c>
      <c r="E1190" s="835" t="s">
        <v>2629</v>
      </c>
      <c r="F1190" s="863" t="s">
        <v>2630</v>
      </c>
      <c r="G1190" s="835" t="s">
        <v>3107</v>
      </c>
      <c r="H1190" s="835" t="s">
        <v>3108</v>
      </c>
      <c r="I1190" s="849">
        <v>445.27999877929688</v>
      </c>
      <c r="J1190" s="849">
        <v>4</v>
      </c>
      <c r="K1190" s="850">
        <v>1781.1199951171875</v>
      </c>
    </row>
    <row r="1191" spans="1:11" ht="14.45" customHeight="1" x14ac:dyDescent="0.2">
      <c r="A1191" s="831" t="s">
        <v>578</v>
      </c>
      <c r="B1191" s="832" t="s">
        <v>579</v>
      </c>
      <c r="C1191" s="835" t="s">
        <v>606</v>
      </c>
      <c r="D1191" s="863" t="s">
        <v>607</v>
      </c>
      <c r="E1191" s="835" t="s">
        <v>2629</v>
      </c>
      <c r="F1191" s="863" t="s">
        <v>2630</v>
      </c>
      <c r="G1191" s="835" t="s">
        <v>3109</v>
      </c>
      <c r="H1191" s="835" t="s">
        <v>3110</v>
      </c>
      <c r="I1191" s="849">
        <v>336.3800048828125</v>
      </c>
      <c r="J1191" s="849">
        <v>4</v>
      </c>
      <c r="K1191" s="850">
        <v>1345.52001953125</v>
      </c>
    </row>
    <row r="1192" spans="1:11" ht="14.45" customHeight="1" x14ac:dyDescent="0.2">
      <c r="A1192" s="831" t="s">
        <v>578</v>
      </c>
      <c r="B1192" s="832" t="s">
        <v>579</v>
      </c>
      <c r="C1192" s="835" t="s">
        <v>606</v>
      </c>
      <c r="D1192" s="863" t="s">
        <v>607</v>
      </c>
      <c r="E1192" s="835" t="s">
        <v>2629</v>
      </c>
      <c r="F1192" s="863" t="s">
        <v>2630</v>
      </c>
      <c r="G1192" s="835" t="s">
        <v>4117</v>
      </c>
      <c r="H1192" s="835" t="s">
        <v>4118</v>
      </c>
      <c r="I1192" s="849">
        <v>1026.0799560546875</v>
      </c>
      <c r="J1192" s="849">
        <v>2</v>
      </c>
      <c r="K1192" s="850">
        <v>2052.159912109375</v>
      </c>
    </row>
    <row r="1193" spans="1:11" ht="14.45" customHeight="1" x14ac:dyDescent="0.2">
      <c r="A1193" s="831" t="s">
        <v>578</v>
      </c>
      <c r="B1193" s="832" t="s">
        <v>579</v>
      </c>
      <c r="C1193" s="835" t="s">
        <v>606</v>
      </c>
      <c r="D1193" s="863" t="s">
        <v>607</v>
      </c>
      <c r="E1193" s="835" t="s">
        <v>2629</v>
      </c>
      <c r="F1193" s="863" t="s">
        <v>2630</v>
      </c>
      <c r="G1193" s="835" t="s">
        <v>4119</v>
      </c>
      <c r="H1193" s="835" t="s">
        <v>4120</v>
      </c>
      <c r="I1193" s="849">
        <v>724.78997802734375</v>
      </c>
      <c r="J1193" s="849">
        <v>2</v>
      </c>
      <c r="K1193" s="850">
        <v>1449.5799560546875</v>
      </c>
    </row>
    <row r="1194" spans="1:11" ht="14.45" customHeight="1" x14ac:dyDescent="0.2">
      <c r="A1194" s="831" t="s">
        <v>578</v>
      </c>
      <c r="B1194" s="832" t="s">
        <v>579</v>
      </c>
      <c r="C1194" s="835" t="s">
        <v>606</v>
      </c>
      <c r="D1194" s="863" t="s">
        <v>607</v>
      </c>
      <c r="E1194" s="835" t="s">
        <v>2629</v>
      </c>
      <c r="F1194" s="863" t="s">
        <v>2630</v>
      </c>
      <c r="G1194" s="835" t="s">
        <v>4121</v>
      </c>
      <c r="H1194" s="835" t="s">
        <v>4122</v>
      </c>
      <c r="I1194" s="849">
        <v>1445.949951171875</v>
      </c>
      <c r="J1194" s="849">
        <v>2</v>
      </c>
      <c r="K1194" s="850">
        <v>2891.89990234375</v>
      </c>
    </row>
    <row r="1195" spans="1:11" ht="14.45" customHeight="1" x14ac:dyDescent="0.2">
      <c r="A1195" s="831" t="s">
        <v>578</v>
      </c>
      <c r="B1195" s="832" t="s">
        <v>579</v>
      </c>
      <c r="C1195" s="835" t="s">
        <v>606</v>
      </c>
      <c r="D1195" s="863" t="s">
        <v>607</v>
      </c>
      <c r="E1195" s="835" t="s">
        <v>2629</v>
      </c>
      <c r="F1195" s="863" t="s">
        <v>2630</v>
      </c>
      <c r="G1195" s="835" t="s">
        <v>4123</v>
      </c>
      <c r="H1195" s="835" t="s">
        <v>4124</v>
      </c>
      <c r="I1195" s="849">
        <v>517.8800048828125</v>
      </c>
      <c r="J1195" s="849">
        <v>2</v>
      </c>
      <c r="K1195" s="850">
        <v>1035.760009765625</v>
      </c>
    </row>
    <row r="1196" spans="1:11" ht="14.45" customHeight="1" x14ac:dyDescent="0.2">
      <c r="A1196" s="831" t="s">
        <v>578</v>
      </c>
      <c r="B1196" s="832" t="s">
        <v>579</v>
      </c>
      <c r="C1196" s="835" t="s">
        <v>606</v>
      </c>
      <c r="D1196" s="863" t="s">
        <v>607</v>
      </c>
      <c r="E1196" s="835" t="s">
        <v>2629</v>
      </c>
      <c r="F1196" s="863" t="s">
        <v>2630</v>
      </c>
      <c r="G1196" s="835" t="s">
        <v>4125</v>
      </c>
      <c r="H1196" s="835" t="s">
        <v>4126</v>
      </c>
      <c r="I1196" s="849">
        <v>220.22000122070313</v>
      </c>
      <c r="J1196" s="849">
        <v>2</v>
      </c>
      <c r="K1196" s="850">
        <v>440.44000244140625</v>
      </c>
    </row>
    <row r="1197" spans="1:11" ht="14.45" customHeight="1" x14ac:dyDescent="0.2">
      <c r="A1197" s="831" t="s">
        <v>578</v>
      </c>
      <c r="B1197" s="832" t="s">
        <v>579</v>
      </c>
      <c r="C1197" s="835" t="s">
        <v>606</v>
      </c>
      <c r="D1197" s="863" t="s">
        <v>607</v>
      </c>
      <c r="E1197" s="835" t="s">
        <v>2629</v>
      </c>
      <c r="F1197" s="863" t="s">
        <v>2630</v>
      </c>
      <c r="G1197" s="835" t="s">
        <v>4127</v>
      </c>
      <c r="H1197" s="835" t="s">
        <v>4128</v>
      </c>
      <c r="I1197" s="849">
        <v>248.05000305175781</v>
      </c>
      <c r="J1197" s="849">
        <v>4</v>
      </c>
      <c r="K1197" s="850">
        <v>992.20001220703125</v>
      </c>
    </row>
    <row r="1198" spans="1:11" ht="14.45" customHeight="1" x14ac:dyDescent="0.2">
      <c r="A1198" s="831" t="s">
        <v>578</v>
      </c>
      <c r="B1198" s="832" t="s">
        <v>579</v>
      </c>
      <c r="C1198" s="835" t="s">
        <v>606</v>
      </c>
      <c r="D1198" s="863" t="s">
        <v>607</v>
      </c>
      <c r="E1198" s="835" t="s">
        <v>2629</v>
      </c>
      <c r="F1198" s="863" t="s">
        <v>2630</v>
      </c>
      <c r="G1198" s="835" t="s">
        <v>4129</v>
      </c>
      <c r="H1198" s="835" t="s">
        <v>4130</v>
      </c>
      <c r="I1198" s="849">
        <v>1148.8499755859375</v>
      </c>
      <c r="J1198" s="849">
        <v>12</v>
      </c>
      <c r="K1198" s="850">
        <v>13786.2001953125</v>
      </c>
    </row>
    <row r="1199" spans="1:11" ht="14.45" customHeight="1" x14ac:dyDescent="0.2">
      <c r="A1199" s="831" t="s">
        <v>578</v>
      </c>
      <c r="B1199" s="832" t="s">
        <v>579</v>
      </c>
      <c r="C1199" s="835" t="s">
        <v>606</v>
      </c>
      <c r="D1199" s="863" t="s">
        <v>607</v>
      </c>
      <c r="E1199" s="835" t="s">
        <v>2629</v>
      </c>
      <c r="F1199" s="863" t="s">
        <v>2630</v>
      </c>
      <c r="G1199" s="835" t="s">
        <v>4131</v>
      </c>
      <c r="H1199" s="835" t="s">
        <v>4132</v>
      </c>
      <c r="I1199" s="849">
        <v>2758.85009765625</v>
      </c>
      <c r="J1199" s="849">
        <v>4</v>
      </c>
      <c r="K1199" s="850">
        <v>11035.400390625</v>
      </c>
    </row>
    <row r="1200" spans="1:11" ht="14.45" customHeight="1" x14ac:dyDescent="0.2">
      <c r="A1200" s="831" t="s">
        <v>578</v>
      </c>
      <c r="B1200" s="832" t="s">
        <v>579</v>
      </c>
      <c r="C1200" s="835" t="s">
        <v>606</v>
      </c>
      <c r="D1200" s="863" t="s">
        <v>607</v>
      </c>
      <c r="E1200" s="835" t="s">
        <v>2629</v>
      </c>
      <c r="F1200" s="863" t="s">
        <v>2630</v>
      </c>
      <c r="G1200" s="835" t="s">
        <v>4133</v>
      </c>
      <c r="H1200" s="835" t="s">
        <v>4134</v>
      </c>
      <c r="I1200" s="849">
        <v>7062.77001953125</v>
      </c>
      <c r="J1200" s="849">
        <v>1</v>
      </c>
      <c r="K1200" s="850">
        <v>7062.77001953125</v>
      </c>
    </row>
    <row r="1201" spans="1:11" ht="14.45" customHeight="1" x14ac:dyDescent="0.2">
      <c r="A1201" s="831" t="s">
        <v>578</v>
      </c>
      <c r="B1201" s="832" t="s">
        <v>579</v>
      </c>
      <c r="C1201" s="835" t="s">
        <v>606</v>
      </c>
      <c r="D1201" s="863" t="s">
        <v>607</v>
      </c>
      <c r="E1201" s="835" t="s">
        <v>2629</v>
      </c>
      <c r="F1201" s="863" t="s">
        <v>2630</v>
      </c>
      <c r="G1201" s="835" t="s">
        <v>4135</v>
      </c>
      <c r="H1201" s="835" t="s">
        <v>4136</v>
      </c>
      <c r="I1201" s="849">
        <v>7440.2900390625</v>
      </c>
      <c r="J1201" s="849">
        <v>2</v>
      </c>
      <c r="K1201" s="850">
        <v>14880.580078125</v>
      </c>
    </row>
    <row r="1202" spans="1:11" ht="14.45" customHeight="1" x14ac:dyDescent="0.2">
      <c r="A1202" s="831" t="s">
        <v>578</v>
      </c>
      <c r="B1202" s="832" t="s">
        <v>579</v>
      </c>
      <c r="C1202" s="835" t="s">
        <v>606</v>
      </c>
      <c r="D1202" s="863" t="s">
        <v>607</v>
      </c>
      <c r="E1202" s="835" t="s">
        <v>2629</v>
      </c>
      <c r="F1202" s="863" t="s">
        <v>2630</v>
      </c>
      <c r="G1202" s="835" t="s">
        <v>4137</v>
      </c>
      <c r="H1202" s="835" t="s">
        <v>4138</v>
      </c>
      <c r="I1202" s="849">
        <v>8278.8203125</v>
      </c>
      <c r="J1202" s="849">
        <v>1</v>
      </c>
      <c r="K1202" s="850">
        <v>8278.8203125</v>
      </c>
    </row>
    <row r="1203" spans="1:11" ht="14.45" customHeight="1" x14ac:dyDescent="0.2">
      <c r="A1203" s="831" t="s">
        <v>578</v>
      </c>
      <c r="B1203" s="832" t="s">
        <v>579</v>
      </c>
      <c r="C1203" s="835" t="s">
        <v>606</v>
      </c>
      <c r="D1203" s="863" t="s">
        <v>607</v>
      </c>
      <c r="E1203" s="835" t="s">
        <v>2629</v>
      </c>
      <c r="F1203" s="863" t="s">
        <v>2630</v>
      </c>
      <c r="G1203" s="835" t="s">
        <v>4139</v>
      </c>
      <c r="H1203" s="835" t="s">
        <v>4140</v>
      </c>
      <c r="I1203" s="849">
        <v>9221.41015625</v>
      </c>
      <c r="J1203" s="849">
        <v>2</v>
      </c>
      <c r="K1203" s="850">
        <v>18442.8203125</v>
      </c>
    </row>
    <row r="1204" spans="1:11" ht="14.45" customHeight="1" x14ac:dyDescent="0.2">
      <c r="A1204" s="831" t="s">
        <v>578</v>
      </c>
      <c r="B1204" s="832" t="s">
        <v>579</v>
      </c>
      <c r="C1204" s="835" t="s">
        <v>606</v>
      </c>
      <c r="D1204" s="863" t="s">
        <v>607</v>
      </c>
      <c r="E1204" s="835" t="s">
        <v>2629</v>
      </c>
      <c r="F1204" s="863" t="s">
        <v>2630</v>
      </c>
      <c r="G1204" s="835" t="s">
        <v>4141</v>
      </c>
      <c r="H1204" s="835" t="s">
        <v>4142</v>
      </c>
      <c r="I1204" s="849">
        <v>1393.9200439453125</v>
      </c>
      <c r="J1204" s="849">
        <v>2</v>
      </c>
      <c r="K1204" s="850">
        <v>2787.840087890625</v>
      </c>
    </row>
    <row r="1205" spans="1:11" ht="14.45" customHeight="1" x14ac:dyDescent="0.2">
      <c r="A1205" s="831" t="s">
        <v>578</v>
      </c>
      <c r="B1205" s="832" t="s">
        <v>579</v>
      </c>
      <c r="C1205" s="835" t="s">
        <v>606</v>
      </c>
      <c r="D1205" s="863" t="s">
        <v>607</v>
      </c>
      <c r="E1205" s="835" t="s">
        <v>2629</v>
      </c>
      <c r="F1205" s="863" t="s">
        <v>2630</v>
      </c>
      <c r="G1205" s="835" t="s">
        <v>4143</v>
      </c>
      <c r="H1205" s="835" t="s">
        <v>4144</v>
      </c>
      <c r="I1205" s="849">
        <v>21.180000305175781</v>
      </c>
      <c r="J1205" s="849">
        <v>5</v>
      </c>
      <c r="K1205" s="850">
        <v>105.90000152587891</v>
      </c>
    </row>
    <row r="1206" spans="1:11" ht="14.45" customHeight="1" x14ac:dyDescent="0.2">
      <c r="A1206" s="831" t="s">
        <v>578</v>
      </c>
      <c r="B1206" s="832" t="s">
        <v>579</v>
      </c>
      <c r="C1206" s="835" t="s">
        <v>606</v>
      </c>
      <c r="D1206" s="863" t="s">
        <v>607</v>
      </c>
      <c r="E1206" s="835" t="s">
        <v>2629</v>
      </c>
      <c r="F1206" s="863" t="s">
        <v>2630</v>
      </c>
      <c r="G1206" s="835" t="s">
        <v>4145</v>
      </c>
      <c r="H1206" s="835" t="s">
        <v>4146</v>
      </c>
      <c r="I1206" s="849">
        <v>33332.75</v>
      </c>
      <c r="J1206" s="849">
        <v>1</v>
      </c>
      <c r="K1206" s="850">
        <v>33332.75</v>
      </c>
    </row>
    <row r="1207" spans="1:11" ht="14.45" customHeight="1" x14ac:dyDescent="0.2">
      <c r="A1207" s="831" t="s">
        <v>578</v>
      </c>
      <c r="B1207" s="832" t="s">
        <v>579</v>
      </c>
      <c r="C1207" s="835" t="s">
        <v>606</v>
      </c>
      <c r="D1207" s="863" t="s">
        <v>607</v>
      </c>
      <c r="E1207" s="835" t="s">
        <v>2629</v>
      </c>
      <c r="F1207" s="863" t="s">
        <v>2630</v>
      </c>
      <c r="G1207" s="835" t="s">
        <v>4145</v>
      </c>
      <c r="H1207" s="835" t="s">
        <v>4147</v>
      </c>
      <c r="I1207" s="849">
        <v>33332.75</v>
      </c>
      <c r="J1207" s="849">
        <v>1</v>
      </c>
      <c r="K1207" s="850">
        <v>33332.75</v>
      </c>
    </row>
    <row r="1208" spans="1:11" ht="14.45" customHeight="1" x14ac:dyDescent="0.2">
      <c r="A1208" s="831" t="s">
        <v>578</v>
      </c>
      <c r="B1208" s="832" t="s">
        <v>579</v>
      </c>
      <c r="C1208" s="835" t="s">
        <v>606</v>
      </c>
      <c r="D1208" s="863" t="s">
        <v>607</v>
      </c>
      <c r="E1208" s="835" t="s">
        <v>2629</v>
      </c>
      <c r="F1208" s="863" t="s">
        <v>2630</v>
      </c>
      <c r="G1208" s="835" t="s">
        <v>4148</v>
      </c>
      <c r="H1208" s="835" t="s">
        <v>4149</v>
      </c>
      <c r="I1208" s="849">
        <v>4900.740234375</v>
      </c>
      <c r="J1208" s="849">
        <v>1</v>
      </c>
      <c r="K1208" s="850">
        <v>4900.740234375</v>
      </c>
    </row>
    <row r="1209" spans="1:11" ht="14.45" customHeight="1" x14ac:dyDescent="0.2">
      <c r="A1209" s="831" t="s">
        <v>578</v>
      </c>
      <c r="B1209" s="832" t="s">
        <v>579</v>
      </c>
      <c r="C1209" s="835" t="s">
        <v>606</v>
      </c>
      <c r="D1209" s="863" t="s">
        <v>607</v>
      </c>
      <c r="E1209" s="835" t="s">
        <v>2629</v>
      </c>
      <c r="F1209" s="863" t="s">
        <v>2630</v>
      </c>
      <c r="G1209" s="835" t="s">
        <v>4150</v>
      </c>
      <c r="H1209" s="835" t="s">
        <v>4151</v>
      </c>
      <c r="I1209" s="849">
        <v>5402.64990234375</v>
      </c>
      <c r="J1209" s="849">
        <v>4</v>
      </c>
      <c r="K1209" s="850">
        <v>21610.599609375</v>
      </c>
    </row>
    <row r="1210" spans="1:11" ht="14.45" customHeight="1" x14ac:dyDescent="0.2">
      <c r="A1210" s="831" t="s">
        <v>578</v>
      </c>
      <c r="B1210" s="832" t="s">
        <v>579</v>
      </c>
      <c r="C1210" s="835" t="s">
        <v>606</v>
      </c>
      <c r="D1210" s="863" t="s">
        <v>607</v>
      </c>
      <c r="E1210" s="835" t="s">
        <v>2629</v>
      </c>
      <c r="F1210" s="863" t="s">
        <v>2630</v>
      </c>
      <c r="G1210" s="835" t="s">
        <v>4152</v>
      </c>
      <c r="H1210" s="835" t="s">
        <v>4153</v>
      </c>
      <c r="I1210" s="849">
        <v>2982.679931640625</v>
      </c>
      <c r="J1210" s="849">
        <v>6</v>
      </c>
      <c r="K1210" s="850">
        <v>17896.05078125</v>
      </c>
    </row>
    <row r="1211" spans="1:11" ht="14.45" customHeight="1" x14ac:dyDescent="0.2">
      <c r="A1211" s="831" t="s">
        <v>578</v>
      </c>
      <c r="B1211" s="832" t="s">
        <v>579</v>
      </c>
      <c r="C1211" s="835" t="s">
        <v>606</v>
      </c>
      <c r="D1211" s="863" t="s">
        <v>607</v>
      </c>
      <c r="E1211" s="835" t="s">
        <v>2629</v>
      </c>
      <c r="F1211" s="863" t="s">
        <v>2630</v>
      </c>
      <c r="G1211" s="835" t="s">
        <v>4154</v>
      </c>
      <c r="H1211" s="835" t="s">
        <v>4155</v>
      </c>
      <c r="I1211" s="849">
        <v>1546.3800048828125</v>
      </c>
      <c r="J1211" s="849">
        <v>1</v>
      </c>
      <c r="K1211" s="850">
        <v>1546.3800048828125</v>
      </c>
    </row>
    <row r="1212" spans="1:11" ht="14.45" customHeight="1" x14ac:dyDescent="0.2">
      <c r="A1212" s="831" t="s">
        <v>578</v>
      </c>
      <c r="B1212" s="832" t="s">
        <v>579</v>
      </c>
      <c r="C1212" s="835" t="s">
        <v>606</v>
      </c>
      <c r="D1212" s="863" t="s">
        <v>607</v>
      </c>
      <c r="E1212" s="835" t="s">
        <v>2629</v>
      </c>
      <c r="F1212" s="863" t="s">
        <v>2630</v>
      </c>
      <c r="G1212" s="835" t="s">
        <v>4156</v>
      </c>
      <c r="H1212" s="835" t="s">
        <v>4157</v>
      </c>
      <c r="I1212" s="849">
        <v>10333.400390625</v>
      </c>
      <c r="J1212" s="849">
        <v>4</v>
      </c>
      <c r="K1212" s="850">
        <v>41333.6015625</v>
      </c>
    </row>
    <row r="1213" spans="1:11" ht="14.45" customHeight="1" x14ac:dyDescent="0.2">
      <c r="A1213" s="831" t="s">
        <v>578</v>
      </c>
      <c r="B1213" s="832" t="s">
        <v>579</v>
      </c>
      <c r="C1213" s="835" t="s">
        <v>606</v>
      </c>
      <c r="D1213" s="863" t="s">
        <v>607</v>
      </c>
      <c r="E1213" s="835" t="s">
        <v>2629</v>
      </c>
      <c r="F1213" s="863" t="s">
        <v>2630</v>
      </c>
      <c r="G1213" s="835" t="s">
        <v>4158</v>
      </c>
      <c r="H1213" s="835" t="s">
        <v>4159</v>
      </c>
      <c r="I1213" s="849">
        <v>3579.1201171875</v>
      </c>
      <c r="J1213" s="849">
        <v>1</v>
      </c>
      <c r="K1213" s="850">
        <v>3579.1201171875</v>
      </c>
    </row>
    <row r="1214" spans="1:11" ht="14.45" customHeight="1" x14ac:dyDescent="0.2">
      <c r="A1214" s="831" t="s">
        <v>578</v>
      </c>
      <c r="B1214" s="832" t="s">
        <v>579</v>
      </c>
      <c r="C1214" s="835" t="s">
        <v>606</v>
      </c>
      <c r="D1214" s="863" t="s">
        <v>607</v>
      </c>
      <c r="E1214" s="835" t="s">
        <v>2629</v>
      </c>
      <c r="F1214" s="863" t="s">
        <v>2630</v>
      </c>
      <c r="G1214" s="835" t="s">
        <v>4160</v>
      </c>
      <c r="H1214" s="835" t="s">
        <v>4161</v>
      </c>
      <c r="I1214" s="849">
        <v>3579.1201171875</v>
      </c>
      <c r="J1214" s="849">
        <v>1</v>
      </c>
      <c r="K1214" s="850">
        <v>3579.1201171875</v>
      </c>
    </row>
    <row r="1215" spans="1:11" ht="14.45" customHeight="1" x14ac:dyDescent="0.2">
      <c r="A1215" s="831" t="s">
        <v>578</v>
      </c>
      <c r="B1215" s="832" t="s">
        <v>579</v>
      </c>
      <c r="C1215" s="835" t="s">
        <v>606</v>
      </c>
      <c r="D1215" s="863" t="s">
        <v>607</v>
      </c>
      <c r="E1215" s="835" t="s">
        <v>2629</v>
      </c>
      <c r="F1215" s="863" t="s">
        <v>2630</v>
      </c>
      <c r="G1215" s="835" t="s">
        <v>4162</v>
      </c>
      <c r="H1215" s="835" t="s">
        <v>4163</v>
      </c>
      <c r="I1215" s="849">
        <v>9.8400001525878906</v>
      </c>
      <c r="J1215" s="849">
        <v>50</v>
      </c>
      <c r="K1215" s="850">
        <v>492.04000854492188</v>
      </c>
    </row>
    <row r="1216" spans="1:11" ht="14.45" customHeight="1" x14ac:dyDescent="0.2">
      <c r="A1216" s="831" t="s">
        <v>578</v>
      </c>
      <c r="B1216" s="832" t="s">
        <v>579</v>
      </c>
      <c r="C1216" s="835" t="s">
        <v>606</v>
      </c>
      <c r="D1216" s="863" t="s">
        <v>607</v>
      </c>
      <c r="E1216" s="835" t="s">
        <v>2629</v>
      </c>
      <c r="F1216" s="863" t="s">
        <v>2630</v>
      </c>
      <c r="G1216" s="835" t="s">
        <v>4164</v>
      </c>
      <c r="H1216" s="835" t="s">
        <v>4165</v>
      </c>
      <c r="I1216" s="849">
        <v>11.369999885559082</v>
      </c>
      <c r="J1216" s="849">
        <v>50</v>
      </c>
      <c r="K1216" s="850">
        <v>568.5</v>
      </c>
    </row>
    <row r="1217" spans="1:11" ht="14.45" customHeight="1" x14ac:dyDescent="0.2">
      <c r="A1217" s="831" t="s">
        <v>578</v>
      </c>
      <c r="B1217" s="832" t="s">
        <v>579</v>
      </c>
      <c r="C1217" s="835" t="s">
        <v>606</v>
      </c>
      <c r="D1217" s="863" t="s">
        <v>607</v>
      </c>
      <c r="E1217" s="835" t="s">
        <v>2629</v>
      </c>
      <c r="F1217" s="863" t="s">
        <v>2630</v>
      </c>
      <c r="G1217" s="835" t="s">
        <v>4166</v>
      </c>
      <c r="H1217" s="835" t="s">
        <v>4167</v>
      </c>
      <c r="I1217" s="849">
        <v>111.56999969482422</v>
      </c>
      <c r="J1217" s="849">
        <v>42</v>
      </c>
      <c r="K1217" s="850">
        <v>4686.1100463867188</v>
      </c>
    </row>
    <row r="1218" spans="1:11" ht="14.45" customHeight="1" x14ac:dyDescent="0.2">
      <c r="A1218" s="831" t="s">
        <v>578</v>
      </c>
      <c r="B1218" s="832" t="s">
        <v>579</v>
      </c>
      <c r="C1218" s="835" t="s">
        <v>606</v>
      </c>
      <c r="D1218" s="863" t="s">
        <v>607</v>
      </c>
      <c r="E1218" s="835" t="s">
        <v>2629</v>
      </c>
      <c r="F1218" s="863" t="s">
        <v>2630</v>
      </c>
      <c r="G1218" s="835" t="s">
        <v>2712</v>
      </c>
      <c r="H1218" s="835" t="s">
        <v>2713</v>
      </c>
      <c r="I1218" s="849">
        <v>0.43999999761581421</v>
      </c>
      <c r="J1218" s="849">
        <v>200</v>
      </c>
      <c r="K1218" s="850">
        <v>88</v>
      </c>
    </row>
    <row r="1219" spans="1:11" ht="14.45" customHeight="1" x14ac:dyDescent="0.2">
      <c r="A1219" s="831" t="s">
        <v>578</v>
      </c>
      <c r="B1219" s="832" t="s">
        <v>579</v>
      </c>
      <c r="C1219" s="835" t="s">
        <v>606</v>
      </c>
      <c r="D1219" s="863" t="s">
        <v>607</v>
      </c>
      <c r="E1219" s="835" t="s">
        <v>2629</v>
      </c>
      <c r="F1219" s="863" t="s">
        <v>2630</v>
      </c>
      <c r="G1219" s="835" t="s">
        <v>2718</v>
      </c>
      <c r="H1219" s="835" t="s">
        <v>2719</v>
      </c>
      <c r="I1219" s="849">
        <v>1.1266666650772095</v>
      </c>
      <c r="J1219" s="849">
        <v>720</v>
      </c>
      <c r="K1219" s="850">
        <v>814.39999961853027</v>
      </c>
    </row>
    <row r="1220" spans="1:11" ht="14.45" customHeight="1" x14ac:dyDescent="0.2">
      <c r="A1220" s="831" t="s">
        <v>578</v>
      </c>
      <c r="B1220" s="832" t="s">
        <v>579</v>
      </c>
      <c r="C1220" s="835" t="s">
        <v>606</v>
      </c>
      <c r="D1220" s="863" t="s">
        <v>607</v>
      </c>
      <c r="E1220" s="835" t="s">
        <v>2629</v>
      </c>
      <c r="F1220" s="863" t="s">
        <v>2630</v>
      </c>
      <c r="G1220" s="835" t="s">
        <v>2720</v>
      </c>
      <c r="H1220" s="835" t="s">
        <v>2721</v>
      </c>
      <c r="I1220" s="849">
        <v>1.6699999570846558</v>
      </c>
      <c r="J1220" s="849">
        <v>600</v>
      </c>
      <c r="K1220" s="850">
        <v>1002</v>
      </c>
    </row>
    <row r="1221" spans="1:11" ht="14.45" customHeight="1" x14ac:dyDescent="0.2">
      <c r="A1221" s="831" t="s">
        <v>578</v>
      </c>
      <c r="B1221" s="832" t="s">
        <v>579</v>
      </c>
      <c r="C1221" s="835" t="s">
        <v>606</v>
      </c>
      <c r="D1221" s="863" t="s">
        <v>607</v>
      </c>
      <c r="E1221" s="835" t="s">
        <v>2629</v>
      </c>
      <c r="F1221" s="863" t="s">
        <v>2630</v>
      </c>
      <c r="G1221" s="835" t="s">
        <v>2720</v>
      </c>
      <c r="H1221" s="835" t="s">
        <v>2722</v>
      </c>
      <c r="I1221" s="849">
        <v>1.6799999475479126</v>
      </c>
      <c r="J1221" s="849">
        <v>300</v>
      </c>
      <c r="K1221" s="850">
        <v>504</v>
      </c>
    </row>
    <row r="1222" spans="1:11" ht="14.45" customHeight="1" x14ac:dyDescent="0.2">
      <c r="A1222" s="831" t="s">
        <v>578</v>
      </c>
      <c r="B1222" s="832" t="s">
        <v>579</v>
      </c>
      <c r="C1222" s="835" t="s">
        <v>606</v>
      </c>
      <c r="D1222" s="863" t="s">
        <v>607</v>
      </c>
      <c r="E1222" s="835" t="s">
        <v>2629</v>
      </c>
      <c r="F1222" s="863" t="s">
        <v>2630</v>
      </c>
      <c r="G1222" s="835" t="s">
        <v>2720</v>
      </c>
      <c r="H1222" s="835" t="s">
        <v>2733</v>
      </c>
      <c r="I1222" s="849">
        <v>1.6771428074155534</v>
      </c>
      <c r="J1222" s="849">
        <v>1200</v>
      </c>
      <c r="K1222" s="850">
        <v>2013</v>
      </c>
    </row>
    <row r="1223" spans="1:11" ht="14.45" customHeight="1" x14ac:dyDescent="0.2">
      <c r="A1223" s="831" t="s">
        <v>578</v>
      </c>
      <c r="B1223" s="832" t="s">
        <v>579</v>
      </c>
      <c r="C1223" s="835" t="s">
        <v>606</v>
      </c>
      <c r="D1223" s="863" t="s">
        <v>607</v>
      </c>
      <c r="E1223" s="835" t="s">
        <v>2629</v>
      </c>
      <c r="F1223" s="863" t="s">
        <v>2630</v>
      </c>
      <c r="G1223" s="835" t="s">
        <v>4168</v>
      </c>
      <c r="H1223" s="835" t="s">
        <v>4169</v>
      </c>
      <c r="I1223" s="849">
        <v>1694</v>
      </c>
      <c r="J1223" s="849">
        <v>4</v>
      </c>
      <c r="K1223" s="850">
        <v>6776</v>
      </c>
    </row>
    <row r="1224" spans="1:11" ht="14.45" customHeight="1" x14ac:dyDescent="0.2">
      <c r="A1224" s="831" t="s">
        <v>578</v>
      </c>
      <c r="B1224" s="832" t="s">
        <v>579</v>
      </c>
      <c r="C1224" s="835" t="s">
        <v>606</v>
      </c>
      <c r="D1224" s="863" t="s">
        <v>607</v>
      </c>
      <c r="E1224" s="835" t="s">
        <v>2629</v>
      </c>
      <c r="F1224" s="863" t="s">
        <v>2630</v>
      </c>
      <c r="G1224" s="835" t="s">
        <v>4170</v>
      </c>
      <c r="H1224" s="835" t="s">
        <v>4171</v>
      </c>
      <c r="I1224" s="849">
        <v>1.6920000553131103</v>
      </c>
      <c r="J1224" s="849">
        <v>1000</v>
      </c>
      <c r="K1224" s="850">
        <v>1692</v>
      </c>
    </row>
    <row r="1225" spans="1:11" ht="14.45" customHeight="1" x14ac:dyDescent="0.2">
      <c r="A1225" s="831" t="s">
        <v>578</v>
      </c>
      <c r="B1225" s="832" t="s">
        <v>579</v>
      </c>
      <c r="C1225" s="835" t="s">
        <v>606</v>
      </c>
      <c r="D1225" s="863" t="s">
        <v>607</v>
      </c>
      <c r="E1225" s="835" t="s">
        <v>2629</v>
      </c>
      <c r="F1225" s="863" t="s">
        <v>2630</v>
      </c>
      <c r="G1225" s="835" t="s">
        <v>4172</v>
      </c>
      <c r="H1225" s="835" t="s">
        <v>4173</v>
      </c>
      <c r="I1225" s="849">
        <v>910.52499389648438</v>
      </c>
      <c r="J1225" s="849">
        <v>20</v>
      </c>
      <c r="K1225" s="850">
        <v>18210.5</v>
      </c>
    </row>
    <row r="1226" spans="1:11" ht="14.45" customHeight="1" x14ac:dyDescent="0.2">
      <c r="A1226" s="831" t="s">
        <v>578</v>
      </c>
      <c r="B1226" s="832" t="s">
        <v>579</v>
      </c>
      <c r="C1226" s="835" t="s">
        <v>606</v>
      </c>
      <c r="D1226" s="863" t="s">
        <v>607</v>
      </c>
      <c r="E1226" s="835" t="s">
        <v>2629</v>
      </c>
      <c r="F1226" s="863" t="s">
        <v>2630</v>
      </c>
      <c r="G1226" s="835" t="s">
        <v>4170</v>
      </c>
      <c r="H1226" s="835" t="s">
        <v>4174</v>
      </c>
      <c r="I1226" s="849">
        <v>1.6850000222524006</v>
      </c>
      <c r="J1226" s="849">
        <v>1200</v>
      </c>
      <c r="K1226" s="850">
        <v>2021.6000061035156</v>
      </c>
    </row>
    <row r="1227" spans="1:11" ht="14.45" customHeight="1" x14ac:dyDescent="0.2">
      <c r="A1227" s="831" t="s">
        <v>578</v>
      </c>
      <c r="B1227" s="832" t="s">
        <v>579</v>
      </c>
      <c r="C1227" s="835" t="s">
        <v>606</v>
      </c>
      <c r="D1227" s="863" t="s">
        <v>607</v>
      </c>
      <c r="E1227" s="835" t="s">
        <v>2629</v>
      </c>
      <c r="F1227" s="863" t="s">
        <v>2630</v>
      </c>
      <c r="G1227" s="835" t="s">
        <v>4175</v>
      </c>
      <c r="H1227" s="835" t="s">
        <v>4176</v>
      </c>
      <c r="I1227" s="849">
        <v>197.77999877929688</v>
      </c>
      <c r="J1227" s="849">
        <v>40</v>
      </c>
      <c r="K1227" s="850">
        <v>7911.22021484375</v>
      </c>
    </row>
    <row r="1228" spans="1:11" ht="14.45" customHeight="1" x14ac:dyDescent="0.2">
      <c r="A1228" s="831" t="s">
        <v>578</v>
      </c>
      <c r="B1228" s="832" t="s">
        <v>579</v>
      </c>
      <c r="C1228" s="835" t="s">
        <v>606</v>
      </c>
      <c r="D1228" s="863" t="s">
        <v>607</v>
      </c>
      <c r="E1228" s="835" t="s">
        <v>2629</v>
      </c>
      <c r="F1228" s="863" t="s">
        <v>2630</v>
      </c>
      <c r="G1228" s="835" t="s">
        <v>4177</v>
      </c>
      <c r="H1228" s="835" t="s">
        <v>4178</v>
      </c>
      <c r="I1228" s="849">
        <v>5609.56005859375</v>
      </c>
      <c r="J1228" s="849">
        <v>2</v>
      </c>
      <c r="K1228" s="850">
        <v>11219.1201171875</v>
      </c>
    </row>
    <row r="1229" spans="1:11" ht="14.45" customHeight="1" x14ac:dyDescent="0.2">
      <c r="A1229" s="831" t="s">
        <v>578</v>
      </c>
      <c r="B1229" s="832" t="s">
        <v>579</v>
      </c>
      <c r="C1229" s="835" t="s">
        <v>606</v>
      </c>
      <c r="D1229" s="863" t="s">
        <v>607</v>
      </c>
      <c r="E1229" s="835" t="s">
        <v>2629</v>
      </c>
      <c r="F1229" s="863" t="s">
        <v>2630</v>
      </c>
      <c r="G1229" s="835" t="s">
        <v>4179</v>
      </c>
      <c r="H1229" s="835" t="s">
        <v>4180</v>
      </c>
      <c r="I1229" s="849">
        <v>2156.669921875</v>
      </c>
      <c r="J1229" s="849">
        <v>11</v>
      </c>
      <c r="K1229" s="850">
        <v>23723.349609375</v>
      </c>
    </row>
    <row r="1230" spans="1:11" ht="14.45" customHeight="1" x14ac:dyDescent="0.2">
      <c r="A1230" s="831" t="s">
        <v>578</v>
      </c>
      <c r="B1230" s="832" t="s">
        <v>579</v>
      </c>
      <c r="C1230" s="835" t="s">
        <v>606</v>
      </c>
      <c r="D1230" s="863" t="s">
        <v>607</v>
      </c>
      <c r="E1230" s="835" t="s">
        <v>2629</v>
      </c>
      <c r="F1230" s="863" t="s">
        <v>2630</v>
      </c>
      <c r="G1230" s="835" t="s">
        <v>4179</v>
      </c>
      <c r="H1230" s="835" t="s">
        <v>4181</v>
      </c>
      <c r="I1230" s="849">
        <v>2156.669921875</v>
      </c>
      <c r="J1230" s="849">
        <v>27</v>
      </c>
      <c r="K1230" s="850">
        <v>58230.0390625</v>
      </c>
    </row>
    <row r="1231" spans="1:11" ht="14.45" customHeight="1" x14ac:dyDescent="0.2">
      <c r="A1231" s="831" t="s">
        <v>578</v>
      </c>
      <c r="B1231" s="832" t="s">
        <v>579</v>
      </c>
      <c r="C1231" s="835" t="s">
        <v>606</v>
      </c>
      <c r="D1231" s="863" t="s">
        <v>607</v>
      </c>
      <c r="E1231" s="835" t="s">
        <v>2629</v>
      </c>
      <c r="F1231" s="863" t="s">
        <v>2630</v>
      </c>
      <c r="G1231" s="835" t="s">
        <v>4182</v>
      </c>
      <c r="H1231" s="835" t="s">
        <v>4183</v>
      </c>
      <c r="I1231" s="849">
        <v>459.79998779296875</v>
      </c>
      <c r="J1231" s="849">
        <v>6</v>
      </c>
      <c r="K1231" s="850">
        <v>2758.800048828125</v>
      </c>
    </row>
    <row r="1232" spans="1:11" ht="14.45" customHeight="1" x14ac:dyDescent="0.2">
      <c r="A1232" s="831" t="s">
        <v>578</v>
      </c>
      <c r="B1232" s="832" t="s">
        <v>579</v>
      </c>
      <c r="C1232" s="835" t="s">
        <v>606</v>
      </c>
      <c r="D1232" s="863" t="s">
        <v>607</v>
      </c>
      <c r="E1232" s="835" t="s">
        <v>2629</v>
      </c>
      <c r="F1232" s="863" t="s">
        <v>2630</v>
      </c>
      <c r="G1232" s="835" t="s">
        <v>4184</v>
      </c>
      <c r="H1232" s="835" t="s">
        <v>4185</v>
      </c>
      <c r="I1232" s="849">
        <v>2308.550048828125</v>
      </c>
      <c r="J1232" s="849">
        <v>4</v>
      </c>
      <c r="K1232" s="850">
        <v>9234.2001953125</v>
      </c>
    </row>
    <row r="1233" spans="1:11" ht="14.45" customHeight="1" x14ac:dyDescent="0.2">
      <c r="A1233" s="831" t="s">
        <v>578</v>
      </c>
      <c r="B1233" s="832" t="s">
        <v>579</v>
      </c>
      <c r="C1233" s="835" t="s">
        <v>606</v>
      </c>
      <c r="D1233" s="863" t="s">
        <v>607</v>
      </c>
      <c r="E1233" s="835" t="s">
        <v>2629</v>
      </c>
      <c r="F1233" s="863" t="s">
        <v>2630</v>
      </c>
      <c r="G1233" s="835" t="s">
        <v>4186</v>
      </c>
      <c r="H1233" s="835" t="s">
        <v>4187</v>
      </c>
      <c r="I1233" s="849">
        <v>2057</v>
      </c>
      <c r="J1233" s="849">
        <v>3</v>
      </c>
      <c r="K1233" s="850">
        <v>6171</v>
      </c>
    </row>
    <row r="1234" spans="1:11" ht="14.45" customHeight="1" x14ac:dyDescent="0.2">
      <c r="A1234" s="831" t="s">
        <v>578</v>
      </c>
      <c r="B1234" s="832" t="s">
        <v>579</v>
      </c>
      <c r="C1234" s="835" t="s">
        <v>606</v>
      </c>
      <c r="D1234" s="863" t="s">
        <v>607</v>
      </c>
      <c r="E1234" s="835" t="s">
        <v>2629</v>
      </c>
      <c r="F1234" s="863" t="s">
        <v>2630</v>
      </c>
      <c r="G1234" s="835" t="s">
        <v>4188</v>
      </c>
      <c r="H1234" s="835" t="s">
        <v>4189</v>
      </c>
      <c r="I1234" s="849">
        <v>2510.219970703125</v>
      </c>
      <c r="J1234" s="849">
        <v>4</v>
      </c>
      <c r="K1234" s="850">
        <v>10040.8798828125</v>
      </c>
    </row>
    <row r="1235" spans="1:11" ht="14.45" customHeight="1" x14ac:dyDescent="0.2">
      <c r="A1235" s="831" t="s">
        <v>578</v>
      </c>
      <c r="B1235" s="832" t="s">
        <v>579</v>
      </c>
      <c r="C1235" s="835" t="s">
        <v>606</v>
      </c>
      <c r="D1235" s="863" t="s">
        <v>607</v>
      </c>
      <c r="E1235" s="835" t="s">
        <v>2629</v>
      </c>
      <c r="F1235" s="863" t="s">
        <v>2630</v>
      </c>
      <c r="G1235" s="835" t="s">
        <v>4190</v>
      </c>
      <c r="H1235" s="835" t="s">
        <v>4191</v>
      </c>
      <c r="I1235" s="849">
        <v>2510.219970703125</v>
      </c>
      <c r="J1235" s="849">
        <v>13</v>
      </c>
      <c r="K1235" s="850">
        <v>32632.839599609375</v>
      </c>
    </row>
    <row r="1236" spans="1:11" ht="14.45" customHeight="1" x14ac:dyDescent="0.2">
      <c r="A1236" s="831" t="s">
        <v>578</v>
      </c>
      <c r="B1236" s="832" t="s">
        <v>579</v>
      </c>
      <c r="C1236" s="835" t="s">
        <v>606</v>
      </c>
      <c r="D1236" s="863" t="s">
        <v>607</v>
      </c>
      <c r="E1236" s="835" t="s">
        <v>2629</v>
      </c>
      <c r="F1236" s="863" t="s">
        <v>2630</v>
      </c>
      <c r="G1236" s="835" t="s">
        <v>4192</v>
      </c>
      <c r="H1236" s="835" t="s">
        <v>4193</v>
      </c>
      <c r="I1236" s="849">
        <v>2645.0066731770835</v>
      </c>
      <c r="J1236" s="849">
        <v>6</v>
      </c>
      <c r="K1236" s="850">
        <v>15870.0400390625</v>
      </c>
    </row>
    <row r="1237" spans="1:11" ht="14.45" customHeight="1" x14ac:dyDescent="0.2">
      <c r="A1237" s="831" t="s">
        <v>578</v>
      </c>
      <c r="B1237" s="832" t="s">
        <v>579</v>
      </c>
      <c r="C1237" s="835" t="s">
        <v>606</v>
      </c>
      <c r="D1237" s="863" t="s">
        <v>607</v>
      </c>
      <c r="E1237" s="835" t="s">
        <v>2629</v>
      </c>
      <c r="F1237" s="863" t="s">
        <v>2630</v>
      </c>
      <c r="G1237" s="835" t="s">
        <v>4194</v>
      </c>
      <c r="H1237" s="835" t="s">
        <v>4195</v>
      </c>
      <c r="I1237" s="849">
        <v>2510.219970703125</v>
      </c>
      <c r="J1237" s="849">
        <v>10</v>
      </c>
      <c r="K1237" s="850">
        <v>25102.18994140625</v>
      </c>
    </row>
    <row r="1238" spans="1:11" ht="14.45" customHeight="1" x14ac:dyDescent="0.2">
      <c r="A1238" s="831" t="s">
        <v>578</v>
      </c>
      <c r="B1238" s="832" t="s">
        <v>579</v>
      </c>
      <c r="C1238" s="835" t="s">
        <v>606</v>
      </c>
      <c r="D1238" s="863" t="s">
        <v>607</v>
      </c>
      <c r="E1238" s="835" t="s">
        <v>2629</v>
      </c>
      <c r="F1238" s="863" t="s">
        <v>2630</v>
      </c>
      <c r="G1238" s="835" t="s">
        <v>4196</v>
      </c>
      <c r="H1238" s="835" t="s">
        <v>4197</v>
      </c>
      <c r="I1238" s="849">
        <v>2510.219970703125</v>
      </c>
      <c r="J1238" s="849">
        <v>21</v>
      </c>
      <c r="K1238" s="850">
        <v>52714.570068359375</v>
      </c>
    </row>
    <row r="1239" spans="1:11" ht="14.45" customHeight="1" x14ac:dyDescent="0.2">
      <c r="A1239" s="831" t="s">
        <v>578</v>
      </c>
      <c r="B1239" s="832" t="s">
        <v>579</v>
      </c>
      <c r="C1239" s="835" t="s">
        <v>606</v>
      </c>
      <c r="D1239" s="863" t="s">
        <v>607</v>
      </c>
      <c r="E1239" s="835" t="s">
        <v>2629</v>
      </c>
      <c r="F1239" s="863" t="s">
        <v>2630</v>
      </c>
      <c r="G1239" s="835" t="s">
        <v>4198</v>
      </c>
      <c r="H1239" s="835" t="s">
        <v>4199</v>
      </c>
      <c r="I1239" s="849">
        <v>1860.6400146484375</v>
      </c>
      <c r="J1239" s="849">
        <v>8</v>
      </c>
      <c r="K1239" s="850">
        <v>14885.129638671875</v>
      </c>
    </row>
    <row r="1240" spans="1:11" ht="14.45" customHeight="1" x14ac:dyDescent="0.2">
      <c r="A1240" s="831" t="s">
        <v>578</v>
      </c>
      <c r="B1240" s="832" t="s">
        <v>579</v>
      </c>
      <c r="C1240" s="835" t="s">
        <v>606</v>
      </c>
      <c r="D1240" s="863" t="s">
        <v>607</v>
      </c>
      <c r="E1240" s="835" t="s">
        <v>2629</v>
      </c>
      <c r="F1240" s="863" t="s">
        <v>2630</v>
      </c>
      <c r="G1240" s="835" t="s">
        <v>4200</v>
      </c>
      <c r="H1240" s="835" t="s">
        <v>4201</v>
      </c>
      <c r="I1240" s="849">
        <v>2510.219970703125</v>
      </c>
      <c r="J1240" s="849">
        <v>13</v>
      </c>
      <c r="K1240" s="850">
        <v>32632.83935546875</v>
      </c>
    </row>
    <row r="1241" spans="1:11" ht="14.45" customHeight="1" x14ac:dyDescent="0.2">
      <c r="A1241" s="831" t="s">
        <v>578</v>
      </c>
      <c r="B1241" s="832" t="s">
        <v>579</v>
      </c>
      <c r="C1241" s="835" t="s">
        <v>606</v>
      </c>
      <c r="D1241" s="863" t="s">
        <v>607</v>
      </c>
      <c r="E1241" s="835" t="s">
        <v>2629</v>
      </c>
      <c r="F1241" s="863" t="s">
        <v>2630</v>
      </c>
      <c r="G1241" s="835" t="s">
        <v>4202</v>
      </c>
      <c r="H1241" s="835" t="s">
        <v>4203</v>
      </c>
      <c r="I1241" s="849">
        <v>2510.219970703125</v>
      </c>
      <c r="J1241" s="849">
        <v>13</v>
      </c>
      <c r="K1241" s="850">
        <v>32632.839599609375</v>
      </c>
    </row>
    <row r="1242" spans="1:11" ht="14.45" customHeight="1" x14ac:dyDescent="0.2">
      <c r="A1242" s="831" t="s">
        <v>578</v>
      </c>
      <c r="B1242" s="832" t="s">
        <v>579</v>
      </c>
      <c r="C1242" s="835" t="s">
        <v>606</v>
      </c>
      <c r="D1242" s="863" t="s">
        <v>607</v>
      </c>
      <c r="E1242" s="835" t="s">
        <v>2629</v>
      </c>
      <c r="F1242" s="863" t="s">
        <v>2630</v>
      </c>
      <c r="G1242" s="835" t="s">
        <v>4204</v>
      </c>
      <c r="H1242" s="835" t="s">
        <v>4205</v>
      </c>
      <c r="I1242" s="849">
        <v>2510.219970703125</v>
      </c>
      <c r="J1242" s="849">
        <v>10</v>
      </c>
      <c r="K1242" s="850">
        <v>25102.18994140625</v>
      </c>
    </row>
    <row r="1243" spans="1:11" ht="14.45" customHeight="1" x14ac:dyDescent="0.2">
      <c r="A1243" s="831" t="s">
        <v>578</v>
      </c>
      <c r="B1243" s="832" t="s">
        <v>579</v>
      </c>
      <c r="C1243" s="835" t="s">
        <v>606</v>
      </c>
      <c r="D1243" s="863" t="s">
        <v>607</v>
      </c>
      <c r="E1243" s="835" t="s">
        <v>2629</v>
      </c>
      <c r="F1243" s="863" t="s">
        <v>2630</v>
      </c>
      <c r="G1243" s="835" t="s">
        <v>4206</v>
      </c>
      <c r="H1243" s="835" t="s">
        <v>4207</v>
      </c>
      <c r="I1243" s="849">
        <v>2375.4459472656249</v>
      </c>
      <c r="J1243" s="849">
        <v>10</v>
      </c>
      <c r="K1243" s="850">
        <v>23754.44921875</v>
      </c>
    </row>
    <row r="1244" spans="1:11" ht="14.45" customHeight="1" x14ac:dyDescent="0.2">
      <c r="A1244" s="831" t="s">
        <v>578</v>
      </c>
      <c r="B1244" s="832" t="s">
        <v>579</v>
      </c>
      <c r="C1244" s="835" t="s">
        <v>606</v>
      </c>
      <c r="D1244" s="863" t="s">
        <v>607</v>
      </c>
      <c r="E1244" s="835" t="s">
        <v>2629</v>
      </c>
      <c r="F1244" s="863" t="s">
        <v>2630</v>
      </c>
      <c r="G1244" s="835" t="s">
        <v>4208</v>
      </c>
      <c r="H1244" s="835" t="s">
        <v>4209</v>
      </c>
      <c r="I1244" s="849">
        <v>2510.219970703125</v>
      </c>
      <c r="J1244" s="849">
        <v>20</v>
      </c>
      <c r="K1244" s="850">
        <v>50204.36962890625</v>
      </c>
    </row>
    <row r="1245" spans="1:11" ht="14.45" customHeight="1" x14ac:dyDescent="0.2">
      <c r="A1245" s="831" t="s">
        <v>578</v>
      </c>
      <c r="B1245" s="832" t="s">
        <v>579</v>
      </c>
      <c r="C1245" s="835" t="s">
        <v>606</v>
      </c>
      <c r="D1245" s="863" t="s">
        <v>607</v>
      </c>
      <c r="E1245" s="835" t="s">
        <v>2629</v>
      </c>
      <c r="F1245" s="863" t="s">
        <v>2630</v>
      </c>
      <c r="G1245" s="835" t="s">
        <v>4210</v>
      </c>
      <c r="H1245" s="835" t="s">
        <v>4211</v>
      </c>
      <c r="I1245" s="849">
        <v>1473.07861328125</v>
      </c>
      <c r="J1245" s="849">
        <v>34</v>
      </c>
      <c r="K1245" s="850">
        <v>70118.599609375</v>
      </c>
    </row>
    <row r="1246" spans="1:11" ht="14.45" customHeight="1" x14ac:dyDescent="0.2">
      <c r="A1246" s="831" t="s">
        <v>578</v>
      </c>
      <c r="B1246" s="832" t="s">
        <v>579</v>
      </c>
      <c r="C1246" s="835" t="s">
        <v>606</v>
      </c>
      <c r="D1246" s="863" t="s">
        <v>607</v>
      </c>
      <c r="E1246" s="835" t="s">
        <v>2629</v>
      </c>
      <c r="F1246" s="863" t="s">
        <v>2630</v>
      </c>
      <c r="G1246" s="835" t="s">
        <v>4184</v>
      </c>
      <c r="H1246" s="835" t="s">
        <v>4212</v>
      </c>
      <c r="I1246" s="849">
        <v>2308.550048828125</v>
      </c>
      <c r="J1246" s="849">
        <v>6</v>
      </c>
      <c r="K1246" s="850">
        <v>13851.30029296875</v>
      </c>
    </row>
    <row r="1247" spans="1:11" ht="14.45" customHeight="1" x14ac:dyDescent="0.2">
      <c r="A1247" s="831" t="s">
        <v>578</v>
      </c>
      <c r="B1247" s="832" t="s">
        <v>579</v>
      </c>
      <c r="C1247" s="835" t="s">
        <v>606</v>
      </c>
      <c r="D1247" s="863" t="s">
        <v>607</v>
      </c>
      <c r="E1247" s="835" t="s">
        <v>2629</v>
      </c>
      <c r="F1247" s="863" t="s">
        <v>2630</v>
      </c>
      <c r="G1247" s="835" t="s">
        <v>4186</v>
      </c>
      <c r="H1247" s="835" t="s">
        <v>4213</v>
      </c>
      <c r="I1247" s="849">
        <v>2057</v>
      </c>
      <c r="J1247" s="849">
        <v>6</v>
      </c>
      <c r="K1247" s="850">
        <v>12342</v>
      </c>
    </row>
    <row r="1248" spans="1:11" ht="14.45" customHeight="1" x14ac:dyDescent="0.2">
      <c r="A1248" s="831" t="s">
        <v>578</v>
      </c>
      <c r="B1248" s="832" t="s">
        <v>579</v>
      </c>
      <c r="C1248" s="835" t="s">
        <v>606</v>
      </c>
      <c r="D1248" s="863" t="s">
        <v>607</v>
      </c>
      <c r="E1248" s="835" t="s">
        <v>2629</v>
      </c>
      <c r="F1248" s="863" t="s">
        <v>2630</v>
      </c>
      <c r="G1248" s="835" t="s">
        <v>4188</v>
      </c>
      <c r="H1248" s="835" t="s">
        <v>4214</v>
      </c>
      <c r="I1248" s="849">
        <v>2510.219970703125</v>
      </c>
      <c r="J1248" s="849">
        <v>10</v>
      </c>
      <c r="K1248" s="850">
        <v>25102.18017578125</v>
      </c>
    </row>
    <row r="1249" spans="1:11" ht="14.45" customHeight="1" x14ac:dyDescent="0.2">
      <c r="A1249" s="831" t="s">
        <v>578</v>
      </c>
      <c r="B1249" s="832" t="s">
        <v>579</v>
      </c>
      <c r="C1249" s="835" t="s">
        <v>606</v>
      </c>
      <c r="D1249" s="863" t="s">
        <v>607</v>
      </c>
      <c r="E1249" s="835" t="s">
        <v>2629</v>
      </c>
      <c r="F1249" s="863" t="s">
        <v>2630</v>
      </c>
      <c r="G1249" s="835" t="s">
        <v>4192</v>
      </c>
      <c r="H1249" s="835" t="s">
        <v>4215</v>
      </c>
      <c r="I1249" s="849">
        <v>2645.010009765625</v>
      </c>
      <c r="J1249" s="849">
        <v>16</v>
      </c>
      <c r="K1249" s="850">
        <v>42320.1494140625</v>
      </c>
    </row>
    <row r="1250" spans="1:11" ht="14.45" customHeight="1" x14ac:dyDescent="0.2">
      <c r="A1250" s="831" t="s">
        <v>578</v>
      </c>
      <c r="B1250" s="832" t="s">
        <v>579</v>
      </c>
      <c r="C1250" s="835" t="s">
        <v>606</v>
      </c>
      <c r="D1250" s="863" t="s">
        <v>607</v>
      </c>
      <c r="E1250" s="835" t="s">
        <v>2629</v>
      </c>
      <c r="F1250" s="863" t="s">
        <v>2630</v>
      </c>
      <c r="G1250" s="835" t="s">
        <v>4194</v>
      </c>
      <c r="H1250" s="835" t="s">
        <v>4216</v>
      </c>
      <c r="I1250" s="849">
        <v>2510.219970703125</v>
      </c>
      <c r="J1250" s="849">
        <v>12</v>
      </c>
      <c r="K1250" s="850">
        <v>30122.6396484375</v>
      </c>
    </row>
    <row r="1251" spans="1:11" ht="14.45" customHeight="1" x14ac:dyDescent="0.2">
      <c r="A1251" s="831" t="s">
        <v>578</v>
      </c>
      <c r="B1251" s="832" t="s">
        <v>579</v>
      </c>
      <c r="C1251" s="835" t="s">
        <v>606</v>
      </c>
      <c r="D1251" s="863" t="s">
        <v>607</v>
      </c>
      <c r="E1251" s="835" t="s">
        <v>2629</v>
      </c>
      <c r="F1251" s="863" t="s">
        <v>2630</v>
      </c>
      <c r="G1251" s="835" t="s">
        <v>4196</v>
      </c>
      <c r="H1251" s="835" t="s">
        <v>4217</v>
      </c>
      <c r="I1251" s="849">
        <v>2510.219970703125</v>
      </c>
      <c r="J1251" s="849">
        <v>12</v>
      </c>
      <c r="K1251" s="850">
        <v>30122.6396484375</v>
      </c>
    </row>
    <row r="1252" spans="1:11" ht="14.45" customHeight="1" x14ac:dyDescent="0.2">
      <c r="A1252" s="831" t="s">
        <v>578</v>
      </c>
      <c r="B1252" s="832" t="s">
        <v>579</v>
      </c>
      <c r="C1252" s="835" t="s">
        <v>606</v>
      </c>
      <c r="D1252" s="863" t="s">
        <v>607</v>
      </c>
      <c r="E1252" s="835" t="s">
        <v>2629</v>
      </c>
      <c r="F1252" s="863" t="s">
        <v>2630</v>
      </c>
      <c r="G1252" s="835" t="s">
        <v>4204</v>
      </c>
      <c r="H1252" s="835" t="s">
        <v>4218</v>
      </c>
      <c r="I1252" s="849">
        <v>2510.219970703125</v>
      </c>
      <c r="J1252" s="849">
        <v>18</v>
      </c>
      <c r="K1252" s="850">
        <v>45183.93017578125</v>
      </c>
    </row>
    <row r="1253" spans="1:11" ht="14.45" customHeight="1" x14ac:dyDescent="0.2">
      <c r="A1253" s="831" t="s">
        <v>578</v>
      </c>
      <c r="B1253" s="832" t="s">
        <v>579</v>
      </c>
      <c r="C1253" s="835" t="s">
        <v>606</v>
      </c>
      <c r="D1253" s="863" t="s">
        <v>607</v>
      </c>
      <c r="E1253" s="835" t="s">
        <v>2629</v>
      </c>
      <c r="F1253" s="863" t="s">
        <v>2630</v>
      </c>
      <c r="G1253" s="835" t="s">
        <v>4206</v>
      </c>
      <c r="H1253" s="835" t="s">
        <v>4219</v>
      </c>
      <c r="I1253" s="849">
        <v>2378.2332763671875</v>
      </c>
      <c r="J1253" s="849">
        <v>22</v>
      </c>
      <c r="K1253" s="850">
        <v>52293.2490234375</v>
      </c>
    </row>
    <row r="1254" spans="1:11" ht="14.45" customHeight="1" x14ac:dyDescent="0.2">
      <c r="A1254" s="831" t="s">
        <v>578</v>
      </c>
      <c r="B1254" s="832" t="s">
        <v>579</v>
      </c>
      <c r="C1254" s="835" t="s">
        <v>606</v>
      </c>
      <c r="D1254" s="863" t="s">
        <v>607</v>
      </c>
      <c r="E1254" s="835" t="s">
        <v>2629</v>
      </c>
      <c r="F1254" s="863" t="s">
        <v>2630</v>
      </c>
      <c r="G1254" s="835" t="s">
        <v>4208</v>
      </c>
      <c r="H1254" s="835" t="s">
        <v>4220</v>
      </c>
      <c r="I1254" s="849">
        <v>2510.219970703125</v>
      </c>
      <c r="J1254" s="849">
        <v>28</v>
      </c>
      <c r="K1254" s="850">
        <v>70286.10986328125</v>
      </c>
    </row>
    <row r="1255" spans="1:11" ht="14.45" customHeight="1" x14ac:dyDescent="0.2">
      <c r="A1255" s="831" t="s">
        <v>578</v>
      </c>
      <c r="B1255" s="832" t="s">
        <v>579</v>
      </c>
      <c r="C1255" s="835" t="s">
        <v>606</v>
      </c>
      <c r="D1255" s="863" t="s">
        <v>607</v>
      </c>
      <c r="E1255" s="835" t="s">
        <v>2629</v>
      </c>
      <c r="F1255" s="863" t="s">
        <v>2630</v>
      </c>
      <c r="G1255" s="835" t="s">
        <v>4210</v>
      </c>
      <c r="H1255" s="835" t="s">
        <v>4221</v>
      </c>
      <c r="I1255" s="849">
        <v>2062.31005859375</v>
      </c>
      <c r="J1255" s="849">
        <v>34</v>
      </c>
      <c r="K1255" s="850">
        <v>70118.5888671875</v>
      </c>
    </row>
    <row r="1256" spans="1:11" ht="14.45" customHeight="1" x14ac:dyDescent="0.2">
      <c r="A1256" s="831" t="s">
        <v>578</v>
      </c>
      <c r="B1256" s="832" t="s">
        <v>579</v>
      </c>
      <c r="C1256" s="835" t="s">
        <v>606</v>
      </c>
      <c r="D1256" s="863" t="s">
        <v>607</v>
      </c>
      <c r="E1256" s="835" t="s">
        <v>2629</v>
      </c>
      <c r="F1256" s="863" t="s">
        <v>2630</v>
      </c>
      <c r="G1256" s="835" t="s">
        <v>2744</v>
      </c>
      <c r="H1256" s="835" t="s">
        <v>2745</v>
      </c>
      <c r="I1256" s="849">
        <v>0.4699999988079071</v>
      </c>
      <c r="J1256" s="849">
        <v>100</v>
      </c>
      <c r="K1256" s="850">
        <v>47</v>
      </c>
    </row>
    <row r="1257" spans="1:11" ht="14.45" customHeight="1" x14ac:dyDescent="0.2">
      <c r="A1257" s="831" t="s">
        <v>578</v>
      </c>
      <c r="B1257" s="832" t="s">
        <v>579</v>
      </c>
      <c r="C1257" s="835" t="s">
        <v>606</v>
      </c>
      <c r="D1257" s="863" t="s">
        <v>607</v>
      </c>
      <c r="E1257" s="835" t="s">
        <v>2629</v>
      </c>
      <c r="F1257" s="863" t="s">
        <v>2630</v>
      </c>
      <c r="G1257" s="835" t="s">
        <v>2776</v>
      </c>
      <c r="H1257" s="835" t="s">
        <v>2894</v>
      </c>
      <c r="I1257" s="849">
        <v>21.239999771118164</v>
      </c>
      <c r="J1257" s="849">
        <v>25</v>
      </c>
      <c r="K1257" s="850">
        <v>530.99999237060547</v>
      </c>
    </row>
    <row r="1258" spans="1:11" ht="14.45" customHeight="1" x14ac:dyDescent="0.2">
      <c r="A1258" s="831" t="s">
        <v>578</v>
      </c>
      <c r="B1258" s="832" t="s">
        <v>579</v>
      </c>
      <c r="C1258" s="835" t="s">
        <v>606</v>
      </c>
      <c r="D1258" s="863" t="s">
        <v>607</v>
      </c>
      <c r="E1258" s="835" t="s">
        <v>2629</v>
      </c>
      <c r="F1258" s="863" t="s">
        <v>2630</v>
      </c>
      <c r="G1258" s="835" t="s">
        <v>2776</v>
      </c>
      <c r="H1258" s="835" t="s">
        <v>2777</v>
      </c>
      <c r="I1258" s="849">
        <v>21.233332951863606</v>
      </c>
      <c r="J1258" s="849">
        <v>30</v>
      </c>
      <c r="K1258" s="850">
        <v>637</v>
      </c>
    </row>
    <row r="1259" spans="1:11" ht="14.45" customHeight="1" x14ac:dyDescent="0.2">
      <c r="A1259" s="831" t="s">
        <v>578</v>
      </c>
      <c r="B1259" s="832" t="s">
        <v>579</v>
      </c>
      <c r="C1259" s="835" t="s">
        <v>606</v>
      </c>
      <c r="D1259" s="863" t="s">
        <v>607</v>
      </c>
      <c r="E1259" s="835" t="s">
        <v>4222</v>
      </c>
      <c r="F1259" s="863" t="s">
        <v>4223</v>
      </c>
      <c r="G1259" s="835" t="s">
        <v>4224</v>
      </c>
      <c r="H1259" s="835" t="s">
        <v>4225</v>
      </c>
      <c r="I1259" s="849">
        <v>402.5</v>
      </c>
      <c r="J1259" s="849">
        <v>216</v>
      </c>
      <c r="K1259" s="850">
        <v>86940</v>
      </c>
    </row>
    <row r="1260" spans="1:11" ht="14.45" customHeight="1" x14ac:dyDescent="0.2">
      <c r="A1260" s="831" t="s">
        <v>578</v>
      </c>
      <c r="B1260" s="832" t="s">
        <v>579</v>
      </c>
      <c r="C1260" s="835" t="s">
        <v>606</v>
      </c>
      <c r="D1260" s="863" t="s">
        <v>607</v>
      </c>
      <c r="E1260" s="835" t="s">
        <v>4222</v>
      </c>
      <c r="F1260" s="863" t="s">
        <v>4223</v>
      </c>
      <c r="G1260" s="835" t="s">
        <v>4226</v>
      </c>
      <c r="H1260" s="835" t="s">
        <v>4227</v>
      </c>
      <c r="I1260" s="849">
        <v>35.080001831054688</v>
      </c>
      <c r="J1260" s="849">
        <v>612</v>
      </c>
      <c r="K1260" s="850">
        <v>21465.89990234375</v>
      </c>
    </row>
    <row r="1261" spans="1:11" ht="14.45" customHeight="1" x14ac:dyDescent="0.2">
      <c r="A1261" s="831" t="s">
        <v>578</v>
      </c>
      <c r="B1261" s="832" t="s">
        <v>579</v>
      </c>
      <c r="C1261" s="835" t="s">
        <v>606</v>
      </c>
      <c r="D1261" s="863" t="s">
        <v>607</v>
      </c>
      <c r="E1261" s="835" t="s">
        <v>4222</v>
      </c>
      <c r="F1261" s="863" t="s">
        <v>4223</v>
      </c>
      <c r="G1261" s="835" t="s">
        <v>4228</v>
      </c>
      <c r="H1261" s="835" t="s">
        <v>4229</v>
      </c>
      <c r="I1261" s="849">
        <v>28.059999465942383</v>
      </c>
      <c r="J1261" s="849">
        <v>324</v>
      </c>
      <c r="K1261" s="850">
        <v>9091.439697265625</v>
      </c>
    </row>
    <row r="1262" spans="1:11" ht="14.45" customHeight="1" x14ac:dyDescent="0.2">
      <c r="A1262" s="831" t="s">
        <v>578</v>
      </c>
      <c r="B1262" s="832" t="s">
        <v>579</v>
      </c>
      <c r="C1262" s="835" t="s">
        <v>606</v>
      </c>
      <c r="D1262" s="863" t="s">
        <v>607</v>
      </c>
      <c r="E1262" s="835" t="s">
        <v>4222</v>
      </c>
      <c r="F1262" s="863" t="s">
        <v>4223</v>
      </c>
      <c r="G1262" s="835" t="s">
        <v>4230</v>
      </c>
      <c r="H1262" s="835" t="s">
        <v>4231</v>
      </c>
      <c r="I1262" s="849">
        <v>403.70999145507813</v>
      </c>
      <c r="J1262" s="849">
        <v>12</v>
      </c>
      <c r="K1262" s="850">
        <v>4844.490234375</v>
      </c>
    </row>
    <row r="1263" spans="1:11" ht="14.45" customHeight="1" x14ac:dyDescent="0.2">
      <c r="A1263" s="831" t="s">
        <v>578</v>
      </c>
      <c r="B1263" s="832" t="s">
        <v>579</v>
      </c>
      <c r="C1263" s="835" t="s">
        <v>606</v>
      </c>
      <c r="D1263" s="863" t="s">
        <v>607</v>
      </c>
      <c r="E1263" s="835" t="s">
        <v>4222</v>
      </c>
      <c r="F1263" s="863" t="s">
        <v>4223</v>
      </c>
      <c r="G1263" s="835" t="s">
        <v>4232</v>
      </c>
      <c r="H1263" s="835" t="s">
        <v>4233</v>
      </c>
      <c r="I1263" s="849">
        <v>241.52999877929688</v>
      </c>
      <c r="J1263" s="849">
        <v>264</v>
      </c>
      <c r="K1263" s="850">
        <v>63764.357421875</v>
      </c>
    </row>
    <row r="1264" spans="1:11" ht="14.45" customHeight="1" x14ac:dyDescent="0.2">
      <c r="A1264" s="831" t="s">
        <v>578</v>
      </c>
      <c r="B1264" s="832" t="s">
        <v>579</v>
      </c>
      <c r="C1264" s="835" t="s">
        <v>606</v>
      </c>
      <c r="D1264" s="863" t="s">
        <v>607</v>
      </c>
      <c r="E1264" s="835" t="s">
        <v>4222</v>
      </c>
      <c r="F1264" s="863" t="s">
        <v>4223</v>
      </c>
      <c r="G1264" s="835" t="s">
        <v>4234</v>
      </c>
      <c r="H1264" s="835" t="s">
        <v>4235</v>
      </c>
      <c r="I1264" s="849">
        <v>130.99000549316406</v>
      </c>
      <c r="J1264" s="849">
        <v>36</v>
      </c>
      <c r="K1264" s="850">
        <v>4715.4599609375</v>
      </c>
    </row>
    <row r="1265" spans="1:11" ht="14.45" customHeight="1" x14ac:dyDescent="0.2">
      <c r="A1265" s="831" t="s">
        <v>578</v>
      </c>
      <c r="B1265" s="832" t="s">
        <v>579</v>
      </c>
      <c r="C1265" s="835" t="s">
        <v>606</v>
      </c>
      <c r="D1265" s="863" t="s">
        <v>607</v>
      </c>
      <c r="E1265" s="835" t="s">
        <v>4222</v>
      </c>
      <c r="F1265" s="863" t="s">
        <v>4223</v>
      </c>
      <c r="G1265" s="835" t="s">
        <v>4236</v>
      </c>
      <c r="H1265" s="835" t="s">
        <v>4237</v>
      </c>
      <c r="I1265" s="849">
        <v>160.13999938964844</v>
      </c>
      <c r="J1265" s="849">
        <v>12</v>
      </c>
      <c r="K1265" s="850">
        <v>1921.6500244140625</v>
      </c>
    </row>
    <row r="1266" spans="1:11" ht="14.45" customHeight="1" x14ac:dyDescent="0.2">
      <c r="A1266" s="831" t="s">
        <v>578</v>
      </c>
      <c r="B1266" s="832" t="s">
        <v>579</v>
      </c>
      <c r="C1266" s="835" t="s">
        <v>606</v>
      </c>
      <c r="D1266" s="863" t="s">
        <v>607</v>
      </c>
      <c r="E1266" s="835" t="s">
        <v>4222</v>
      </c>
      <c r="F1266" s="863" t="s">
        <v>4223</v>
      </c>
      <c r="G1266" s="835" t="s">
        <v>4238</v>
      </c>
      <c r="H1266" s="835" t="s">
        <v>4239</v>
      </c>
      <c r="I1266" s="849">
        <v>27.193999481201171</v>
      </c>
      <c r="J1266" s="849">
        <v>220</v>
      </c>
      <c r="K1266" s="850">
        <v>5984.39013671875</v>
      </c>
    </row>
    <row r="1267" spans="1:11" ht="14.45" customHeight="1" x14ac:dyDescent="0.2">
      <c r="A1267" s="831" t="s">
        <v>578</v>
      </c>
      <c r="B1267" s="832" t="s">
        <v>579</v>
      </c>
      <c r="C1267" s="835" t="s">
        <v>606</v>
      </c>
      <c r="D1267" s="863" t="s">
        <v>607</v>
      </c>
      <c r="E1267" s="835" t="s">
        <v>4222</v>
      </c>
      <c r="F1267" s="863" t="s">
        <v>4223</v>
      </c>
      <c r="G1267" s="835" t="s">
        <v>4240</v>
      </c>
      <c r="H1267" s="835" t="s">
        <v>4241</v>
      </c>
      <c r="I1267" s="849">
        <v>29.696667353312176</v>
      </c>
      <c r="J1267" s="849">
        <v>520</v>
      </c>
      <c r="K1267" s="850">
        <v>15441.740112304688</v>
      </c>
    </row>
    <row r="1268" spans="1:11" ht="14.45" customHeight="1" x14ac:dyDescent="0.2">
      <c r="A1268" s="831" t="s">
        <v>578</v>
      </c>
      <c r="B1268" s="832" t="s">
        <v>579</v>
      </c>
      <c r="C1268" s="835" t="s">
        <v>606</v>
      </c>
      <c r="D1268" s="863" t="s">
        <v>607</v>
      </c>
      <c r="E1268" s="835" t="s">
        <v>4222</v>
      </c>
      <c r="F1268" s="863" t="s">
        <v>4223</v>
      </c>
      <c r="G1268" s="835" t="s">
        <v>4242</v>
      </c>
      <c r="H1268" s="835" t="s">
        <v>4243</v>
      </c>
      <c r="I1268" s="849">
        <v>112.41000366210938</v>
      </c>
      <c r="J1268" s="849">
        <v>792</v>
      </c>
      <c r="K1268" s="850">
        <v>89030.6982421875</v>
      </c>
    </row>
    <row r="1269" spans="1:11" ht="14.45" customHeight="1" x14ac:dyDescent="0.2">
      <c r="A1269" s="831" t="s">
        <v>578</v>
      </c>
      <c r="B1269" s="832" t="s">
        <v>579</v>
      </c>
      <c r="C1269" s="835" t="s">
        <v>606</v>
      </c>
      <c r="D1269" s="863" t="s">
        <v>607</v>
      </c>
      <c r="E1269" s="835" t="s">
        <v>4222</v>
      </c>
      <c r="F1269" s="863" t="s">
        <v>4223</v>
      </c>
      <c r="G1269" s="835" t="s">
        <v>4244</v>
      </c>
      <c r="H1269" s="835" t="s">
        <v>4245</v>
      </c>
      <c r="I1269" s="849">
        <v>112.41000366210938</v>
      </c>
      <c r="J1269" s="849">
        <v>216</v>
      </c>
      <c r="K1269" s="850">
        <v>24281.1005859375</v>
      </c>
    </row>
    <row r="1270" spans="1:11" ht="14.45" customHeight="1" x14ac:dyDescent="0.2">
      <c r="A1270" s="831" t="s">
        <v>578</v>
      </c>
      <c r="B1270" s="832" t="s">
        <v>579</v>
      </c>
      <c r="C1270" s="835" t="s">
        <v>606</v>
      </c>
      <c r="D1270" s="863" t="s">
        <v>607</v>
      </c>
      <c r="E1270" s="835" t="s">
        <v>4222</v>
      </c>
      <c r="F1270" s="863" t="s">
        <v>4223</v>
      </c>
      <c r="G1270" s="835" t="s">
        <v>4246</v>
      </c>
      <c r="H1270" s="835" t="s">
        <v>4247</v>
      </c>
      <c r="I1270" s="849">
        <v>115.34999847412109</v>
      </c>
      <c r="J1270" s="849">
        <v>36</v>
      </c>
      <c r="K1270" s="850">
        <v>4152.419921875</v>
      </c>
    </row>
    <row r="1271" spans="1:11" ht="14.45" customHeight="1" x14ac:dyDescent="0.2">
      <c r="A1271" s="831" t="s">
        <v>578</v>
      </c>
      <c r="B1271" s="832" t="s">
        <v>579</v>
      </c>
      <c r="C1271" s="835" t="s">
        <v>606</v>
      </c>
      <c r="D1271" s="863" t="s">
        <v>607</v>
      </c>
      <c r="E1271" s="835" t="s">
        <v>4222</v>
      </c>
      <c r="F1271" s="863" t="s">
        <v>4223</v>
      </c>
      <c r="G1271" s="835" t="s">
        <v>4226</v>
      </c>
      <c r="H1271" s="835" t="s">
        <v>4248</v>
      </c>
      <c r="I1271" s="849">
        <v>35.078334808349609</v>
      </c>
      <c r="J1271" s="849">
        <v>864</v>
      </c>
      <c r="K1271" s="850">
        <v>30304.62060546875</v>
      </c>
    </row>
    <row r="1272" spans="1:11" ht="14.45" customHeight="1" x14ac:dyDescent="0.2">
      <c r="A1272" s="831" t="s">
        <v>578</v>
      </c>
      <c r="B1272" s="832" t="s">
        <v>579</v>
      </c>
      <c r="C1272" s="835" t="s">
        <v>606</v>
      </c>
      <c r="D1272" s="863" t="s">
        <v>607</v>
      </c>
      <c r="E1272" s="835" t="s">
        <v>4222</v>
      </c>
      <c r="F1272" s="863" t="s">
        <v>4223</v>
      </c>
      <c r="G1272" s="835" t="s">
        <v>4228</v>
      </c>
      <c r="H1272" s="835" t="s">
        <v>4249</v>
      </c>
      <c r="I1272" s="849">
        <v>28.059999465942383</v>
      </c>
      <c r="J1272" s="849">
        <v>1080</v>
      </c>
      <c r="K1272" s="850">
        <v>30304.798828125</v>
      </c>
    </row>
    <row r="1273" spans="1:11" ht="14.45" customHeight="1" x14ac:dyDescent="0.2">
      <c r="A1273" s="831" t="s">
        <v>578</v>
      </c>
      <c r="B1273" s="832" t="s">
        <v>579</v>
      </c>
      <c r="C1273" s="835" t="s">
        <v>606</v>
      </c>
      <c r="D1273" s="863" t="s">
        <v>607</v>
      </c>
      <c r="E1273" s="835" t="s">
        <v>4222</v>
      </c>
      <c r="F1273" s="863" t="s">
        <v>4223</v>
      </c>
      <c r="G1273" s="835" t="s">
        <v>4250</v>
      </c>
      <c r="H1273" s="835" t="s">
        <v>4251</v>
      </c>
      <c r="I1273" s="849">
        <v>257.07998657226563</v>
      </c>
      <c r="J1273" s="849">
        <v>12</v>
      </c>
      <c r="K1273" s="850">
        <v>3084.989990234375</v>
      </c>
    </row>
    <row r="1274" spans="1:11" ht="14.45" customHeight="1" x14ac:dyDescent="0.2">
      <c r="A1274" s="831" t="s">
        <v>578</v>
      </c>
      <c r="B1274" s="832" t="s">
        <v>579</v>
      </c>
      <c r="C1274" s="835" t="s">
        <v>606</v>
      </c>
      <c r="D1274" s="863" t="s">
        <v>607</v>
      </c>
      <c r="E1274" s="835" t="s">
        <v>4222</v>
      </c>
      <c r="F1274" s="863" t="s">
        <v>4223</v>
      </c>
      <c r="G1274" s="835" t="s">
        <v>4252</v>
      </c>
      <c r="H1274" s="835" t="s">
        <v>4253</v>
      </c>
      <c r="I1274" s="849">
        <v>849.45001220703125</v>
      </c>
      <c r="J1274" s="849">
        <v>12</v>
      </c>
      <c r="K1274" s="850">
        <v>10193.3701171875</v>
      </c>
    </row>
    <row r="1275" spans="1:11" ht="14.45" customHeight="1" x14ac:dyDescent="0.2">
      <c r="A1275" s="831" t="s">
        <v>578</v>
      </c>
      <c r="B1275" s="832" t="s">
        <v>579</v>
      </c>
      <c r="C1275" s="835" t="s">
        <v>606</v>
      </c>
      <c r="D1275" s="863" t="s">
        <v>607</v>
      </c>
      <c r="E1275" s="835" t="s">
        <v>4222</v>
      </c>
      <c r="F1275" s="863" t="s">
        <v>4223</v>
      </c>
      <c r="G1275" s="835" t="s">
        <v>4232</v>
      </c>
      <c r="H1275" s="835" t="s">
        <v>4254</v>
      </c>
      <c r="I1275" s="849">
        <v>241.52999877929688</v>
      </c>
      <c r="J1275" s="849">
        <v>300</v>
      </c>
      <c r="K1275" s="850">
        <v>72459.498046875</v>
      </c>
    </row>
    <row r="1276" spans="1:11" ht="14.45" customHeight="1" x14ac:dyDescent="0.2">
      <c r="A1276" s="831" t="s">
        <v>578</v>
      </c>
      <c r="B1276" s="832" t="s">
        <v>579</v>
      </c>
      <c r="C1276" s="835" t="s">
        <v>606</v>
      </c>
      <c r="D1276" s="863" t="s">
        <v>607</v>
      </c>
      <c r="E1276" s="835" t="s">
        <v>4222</v>
      </c>
      <c r="F1276" s="863" t="s">
        <v>4223</v>
      </c>
      <c r="G1276" s="835" t="s">
        <v>4255</v>
      </c>
      <c r="H1276" s="835" t="s">
        <v>4256</v>
      </c>
      <c r="I1276" s="849">
        <v>72.69000244140625</v>
      </c>
      <c r="J1276" s="849">
        <v>72</v>
      </c>
      <c r="K1276" s="850">
        <v>5233.66015625</v>
      </c>
    </row>
    <row r="1277" spans="1:11" ht="14.45" customHeight="1" x14ac:dyDescent="0.2">
      <c r="A1277" s="831" t="s">
        <v>578</v>
      </c>
      <c r="B1277" s="832" t="s">
        <v>579</v>
      </c>
      <c r="C1277" s="835" t="s">
        <v>606</v>
      </c>
      <c r="D1277" s="863" t="s">
        <v>607</v>
      </c>
      <c r="E1277" s="835" t="s">
        <v>4222</v>
      </c>
      <c r="F1277" s="863" t="s">
        <v>4223</v>
      </c>
      <c r="G1277" s="835" t="s">
        <v>4257</v>
      </c>
      <c r="H1277" s="835" t="s">
        <v>4258</v>
      </c>
      <c r="I1277" s="849">
        <v>76.599998474121094</v>
      </c>
      <c r="J1277" s="849">
        <v>108</v>
      </c>
      <c r="K1277" s="850">
        <v>8273.099853515625</v>
      </c>
    </row>
    <row r="1278" spans="1:11" ht="14.45" customHeight="1" x14ac:dyDescent="0.2">
      <c r="A1278" s="831" t="s">
        <v>578</v>
      </c>
      <c r="B1278" s="832" t="s">
        <v>579</v>
      </c>
      <c r="C1278" s="835" t="s">
        <v>606</v>
      </c>
      <c r="D1278" s="863" t="s">
        <v>607</v>
      </c>
      <c r="E1278" s="835" t="s">
        <v>4222</v>
      </c>
      <c r="F1278" s="863" t="s">
        <v>4223</v>
      </c>
      <c r="G1278" s="835" t="s">
        <v>4234</v>
      </c>
      <c r="H1278" s="835" t="s">
        <v>4259</v>
      </c>
      <c r="I1278" s="849">
        <v>130.99000549316406</v>
      </c>
      <c r="J1278" s="849">
        <v>24</v>
      </c>
      <c r="K1278" s="850">
        <v>3143.699951171875</v>
      </c>
    </row>
    <row r="1279" spans="1:11" ht="14.45" customHeight="1" x14ac:dyDescent="0.2">
      <c r="A1279" s="831" t="s">
        <v>578</v>
      </c>
      <c r="B1279" s="832" t="s">
        <v>579</v>
      </c>
      <c r="C1279" s="835" t="s">
        <v>606</v>
      </c>
      <c r="D1279" s="863" t="s">
        <v>607</v>
      </c>
      <c r="E1279" s="835" t="s">
        <v>4222</v>
      </c>
      <c r="F1279" s="863" t="s">
        <v>4223</v>
      </c>
      <c r="G1279" s="835" t="s">
        <v>4260</v>
      </c>
      <c r="H1279" s="835" t="s">
        <v>4261</v>
      </c>
      <c r="I1279" s="849">
        <v>133.91999816894531</v>
      </c>
      <c r="J1279" s="849">
        <v>72</v>
      </c>
      <c r="K1279" s="850">
        <v>9642.0595703125</v>
      </c>
    </row>
    <row r="1280" spans="1:11" ht="14.45" customHeight="1" x14ac:dyDescent="0.2">
      <c r="A1280" s="831" t="s">
        <v>578</v>
      </c>
      <c r="B1280" s="832" t="s">
        <v>579</v>
      </c>
      <c r="C1280" s="835" t="s">
        <v>606</v>
      </c>
      <c r="D1280" s="863" t="s">
        <v>607</v>
      </c>
      <c r="E1280" s="835" t="s">
        <v>4222</v>
      </c>
      <c r="F1280" s="863" t="s">
        <v>4223</v>
      </c>
      <c r="G1280" s="835" t="s">
        <v>4262</v>
      </c>
      <c r="H1280" s="835" t="s">
        <v>4263</v>
      </c>
      <c r="I1280" s="849">
        <v>639.28997802734375</v>
      </c>
      <c r="J1280" s="849">
        <v>12</v>
      </c>
      <c r="K1280" s="850">
        <v>7671.419921875</v>
      </c>
    </row>
    <row r="1281" spans="1:11" ht="14.45" customHeight="1" x14ac:dyDescent="0.2">
      <c r="A1281" s="831" t="s">
        <v>578</v>
      </c>
      <c r="B1281" s="832" t="s">
        <v>579</v>
      </c>
      <c r="C1281" s="835" t="s">
        <v>606</v>
      </c>
      <c r="D1281" s="863" t="s">
        <v>607</v>
      </c>
      <c r="E1281" s="835" t="s">
        <v>4222</v>
      </c>
      <c r="F1281" s="863" t="s">
        <v>4223</v>
      </c>
      <c r="G1281" s="835" t="s">
        <v>4238</v>
      </c>
      <c r="H1281" s="835" t="s">
        <v>4264</v>
      </c>
      <c r="I1281" s="849">
        <v>27.209999084472656</v>
      </c>
      <c r="J1281" s="849">
        <v>680</v>
      </c>
      <c r="K1281" s="850">
        <v>18501.349853515625</v>
      </c>
    </row>
    <row r="1282" spans="1:11" ht="14.45" customHeight="1" x14ac:dyDescent="0.2">
      <c r="A1282" s="831" t="s">
        <v>578</v>
      </c>
      <c r="B1282" s="832" t="s">
        <v>579</v>
      </c>
      <c r="C1282" s="835" t="s">
        <v>606</v>
      </c>
      <c r="D1282" s="863" t="s">
        <v>607</v>
      </c>
      <c r="E1282" s="835" t="s">
        <v>4222</v>
      </c>
      <c r="F1282" s="863" t="s">
        <v>4223</v>
      </c>
      <c r="G1282" s="835" t="s">
        <v>4240</v>
      </c>
      <c r="H1282" s="835" t="s">
        <v>4265</v>
      </c>
      <c r="I1282" s="849">
        <v>29.700000762939453</v>
      </c>
      <c r="J1282" s="849">
        <v>680</v>
      </c>
      <c r="K1282" s="850">
        <v>20193.580078125</v>
      </c>
    </row>
    <row r="1283" spans="1:11" ht="14.45" customHeight="1" x14ac:dyDescent="0.2">
      <c r="A1283" s="831" t="s">
        <v>578</v>
      </c>
      <c r="B1283" s="832" t="s">
        <v>579</v>
      </c>
      <c r="C1283" s="835" t="s">
        <v>606</v>
      </c>
      <c r="D1283" s="863" t="s">
        <v>607</v>
      </c>
      <c r="E1283" s="835" t="s">
        <v>4222</v>
      </c>
      <c r="F1283" s="863" t="s">
        <v>4223</v>
      </c>
      <c r="G1283" s="835" t="s">
        <v>4224</v>
      </c>
      <c r="H1283" s="835" t="s">
        <v>4266</v>
      </c>
      <c r="I1283" s="849">
        <v>402.5</v>
      </c>
      <c r="J1283" s="849">
        <v>180</v>
      </c>
      <c r="K1283" s="850">
        <v>72450</v>
      </c>
    </row>
    <row r="1284" spans="1:11" ht="14.45" customHeight="1" x14ac:dyDescent="0.2">
      <c r="A1284" s="831" t="s">
        <v>578</v>
      </c>
      <c r="B1284" s="832" t="s">
        <v>579</v>
      </c>
      <c r="C1284" s="835" t="s">
        <v>606</v>
      </c>
      <c r="D1284" s="863" t="s">
        <v>607</v>
      </c>
      <c r="E1284" s="835" t="s">
        <v>4222</v>
      </c>
      <c r="F1284" s="863" t="s">
        <v>4223</v>
      </c>
      <c r="G1284" s="835" t="s">
        <v>4242</v>
      </c>
      <c r="H1284" s="835" t="s">
        <v>4267</v>
      </c>
      <c r="I1284" s="849">
        <v>112.41000366210938</v>
      </c>
      <c r="J1284" s="849">
        <v>828</v>
      </c>
      <c r="K1284" s="850">
        <v>93077.548828125</v>
      </c>
    </row>
    <row r="1285" spans="1:11" ht="14.45" customHeight="1" x14ac:dyDescent="0.2">
      <c r="A1285" s="831" t="s">
        <v>578</v>
      </c>
      <c r="B1285" s="832" t="s">
        <v>579</v>
      </c>
      <c r="C1285" s="835" t="s">
        <v>606</v>
      </c>
      <c r="D1285" s="863" t="s">
        <v>607</v>
      </c>
      <c r="E1285" s="835" t="s">
        <v>4222</v>
      </c>
      <c r="F1285" s="863" t="s">
        <v>4223</v>
      </c>
      <c r="G1285" s="835" t="s">
        <v>4244</v>
      </c>
      <c r="H1285" s="835" t="s">
        <v>4268</v>
      </c>
      <c r="I1285" s="849">
        <v>112.41000366210938</v>
      </c>
      <c r="J1285" s="849">
        <v>360</v>
      </c>
      <c r="K1285" s="850">
        <v>40468.5009765625</v>
      </c>
    </row>
    <row r="1286" spans="1:11" ht="14.45" customHeight="1" x14ac:dyDescent="0.2">
      <c r="A1286" s="831" t="s">
        <v>578</v>
      </c>
      <c r="B1286" s="832" t="s">
        <v>579</v>
      </c>
      <c r="C1286" s="835" t="s">
        <v>606</v>
      </c>
      <c r="D1286" s="863" t="s">
        <v>607</v>
      </c>
      <c r="E1286" s="835" t="s">
        <v>2783</v>
      </c>
      <c r="F1286" s="863" t="s">
        <v>2784</v>
      </c>
      <c r="G1286" s="835" t="s">
        <v>4269</v>
      </c>
      <c r="H1286" s="835" t="s">
        <v>4270</v>
      </c>
      <c r="I1286" s="849">
        <v>12.609999656677246</v>
      </c>
      <c r="J1286" s="849">
        <v>550</v>
      </c>
      <c r="K1286" s="850">
        <v>6934.6897583007813</v>
      </c>
    </row>
    <row r="1287" spans="1:11" ht="14.45" customHeight="1" x14ac:dyDescent="0.2">
      <c r="A1287" s="831" t="s">
        <v>578</v>
      </c>
      <c r="B1287" s="832" t="s">
        <v>579</v>
      </c>
      <c r="C1287" s="835" t="s">
        <v>606</v>
      </c>
      <c r="D1287" s="863" t="s">
        <v>607</v>
      </c>
      <c r="E1287" s="835" t="s">
        <v>2783</v>
      </c>
      <c r="F1287" s="863" t="s">
        <v>2784</v>
      </c>
      <c r="G1287" s="835" t="s">
        <v>4271</v>
      </c>
      <c r="H1287" s="835" t="s">
        <v>4272</v>
      </c>
      <c r="I1287" s="849">
        <v>11.989999771118164</v>
      </c>
      <c r="J1287" s="849">
        <v>550</v>
      </c>
      <c r="K1287" s="850">
        <v>6595.1099243164063</v>
      </c>
    </row>
    <row r="1288" spans="1:11" ht="14.45" customHeight="1" x14ac:dyDescent="0.2">
      <c r="A1288" s="831" t="s">
        <v>578</v>
      </c>
      <c r="B1288" s="832" t="s">
        <v>579</v>
      </c>
      <c r="C1288" s="835" t="s">
        <v>606</v>
      </c>
      <c r="D1288" s="863" t="s">
        <v>607</v>
      </c>
      <c r="E1288" s="835" t="s">
        <v>2783</v>
      </c>
      <c r="F1288" s="863" t="s">
        <v>2784</v>
      </c>
      <c r="G1288" s="835" t="s">
        <v>4273</v>
      </c>
      <c r="H1288" s="835" t="s">
        <v>4274</v>
      </c>
      <c r="I1288" s="849">
        <v>12.609999656677246</v>
      </c>
      <c r="J1288" s="849">
        <v>550</v>
      </c>
      <c r="K1288" s="850">
        <v>6934.3297729492188</v>
      </c>
    </row>
    <row r="1289" spans="1:11" ht="14.45" customHeight="1" x14ac:dyDescent="0.2">
      <c r="A1289" s="831" t="s">
        <v>578</v>
      </c>
      <c r="B1289" s="832" t="s">
        <v>579</v>
      </c>
      <c r="C1289" s="835" t="s">
        <v>606</v>
      </c>
      <c r="D1289" s="863" t="s">
        <v>607</v>
      </c>
      <c r="E1289" s="835" t="s">
        <v>2783</v>
      </c>
      <c r="F1289" s="863" t="s">
        <v>2784</v>
      </c>
      <c r="G1289" s="835" t="s">
        <v>4275</v>
      </c>
      <c r="H1289" s="835" t="s">
        <v>4276</v>
      </c>
      <c r="I1289" s="849">
        <v>12.609999656677246</v>
      </c>
      <c r="J1289" s="849">
        <v>550</v>
      </c>
      <c r="K1289" s="850">
        <v>6934.6897583007813</v>
      </c>
    </row>
    <row r="1290" spans="1:11" ht="14.45" customHeight="1" x14ac:dyDescent="0.2">
      <c r="A1290" s="831" t="s">
        <v>578</v>
      </c>
      <c r="B1290" s="832" t="s">
        <v>579</v>
      </c>
      <c r="C1290" s="835" t="s">
        <v>606</v>
      </c>
      <c r="D1290" s="863" t="s">
        <v>607</v>
      </c>
      <c r="E1290" s="835" t="s">
        <v>2783</v>
      </c>
      <c r="F1290" s="863" t="s">
        <v>2784</v>
      </c>
      <c r="G1290" s="835" t="s">
        <v>4269</v>
      </c>
      <c r="H1290" s="835" t="s">
        <v>4277</v>
      </c>
      <c r="I1290" s="849">
        <v>12.609999656677246</v>
      </c>
      <c r="J1290" s="849">
        <v>250</v>
      </c>
      <c r="K1290" s="850">
        <v>3152.139892578125</v>
      </c>
    </row>
    <row r="1291" spans="1:11" ht="14.45" customHeight="1" x14ac:dyDescent="0.2">
      <c r="A1291" s="831" t="s">
        <v>578</v>
      </c>
      <c r="B1291" s="832" t="s">
        <v>579</v>
      </c>
      <c r="C1291" s="835" t="s">
        <v>606</v>
      </c>
      <c r="D1291" s="863" t="s">
        <v>607</v>
      </c>
      <c r="E1291" s="835" t="s">
        <v>2783</v>
      </c>
      <c r="F1291" s="863" t="s">
        <v>2784</v>
      </c>
      <c r="G1291" s="835" t="s">
        <v>4271</v>
      </c>
      <c r="H1291" s="835" t="s">
        <v>4278</v>
      </c>
      <c r="I1291" s="849">
        <v>11.989999771118164</v>
      </c>
      <c r="J1291" s="849">
        <v>250</v>
      </c>
      <c r="K1291" s="850">
        <v>2997.7999877929688</v>
      </c>
    </row>
    <row r="1292" spans="1:11" ht="14.45" customHeight="1" x14ac:dyDescent="0.2">
      <c r="A1292" s="831" t="s">
        <v>578</v>
      </c>
      <c r="B1292" s="832" t="s">
        <v>579</v>
      </c>
      <c r="C1292" s="835" t="s">
        <v>606</v>
      </c>
      <c r="D1292" s="863" t="s">
        <v>607</v>
      </c>
      <c r="E1292" s="835" t="s">
        <v>2783</v>
      </c>
      <c r="F1292" s="863" t="s">
        <v>2784</v>
      </c>
      <c r="G1292" s="835" t="s">
        <v>4273</v>
      </c>
      <c r="H1292" s="835" t="s">
        <v>4279</v>
      </c>
      <c r="I1292" s="849">
        <v>12.609999656677246</v>
      </c>
      <c r="J1292" s="849">
        <v>250</v>
      </c>
      <c r="K1292" s="850">
        <v>3152.139892578125</v>
      </c>
    </row>
    <row r="1293" spans="1:11" ht="14.45" customHeight="1" x14ac:dyDescent="0.2">
      <c r="A1293" s="831" t="s">
        <v>578</v>
      </c>
      <c r="B1293" s="832" t="s">
        <v>579</v>
      </c>
      <c r="C1293" s="835" t="s">
        <v>606</v>
      </c>
      <c r="D1293" s="863" t="s">
        <v>607</v>
      </c>
      <c r="E1293" s="835" t="s">
        <v>2783</v>
      </c>
      <c r="F1293" s="863" t="s">
        <v>2784</v>
      </c>
      <c r="G1293" s="835" t="s">
        <v>4275</v>
      </c>
      <c r="H1293" s="835" t="s">
        <v>4280</v>
      </c>
      <c r="I1293" s="849">
        <v>12.609999656677246</v>
      </c>
      <c r="J1293" s="849">
        <v>250</v>
      </c>
      <c r="K1293" s="850">
        <v>3152.139892578125</v>
      </c>
    </row>
    <row r="1294" spans="1:11" ht="14.45" customHeight="1" x14ac:dyDescent="0.2">
      <c r="A1294" s="831" t="s">
        <v>578</v>
      </c>
      <c r="B1294" s="832" t="s">
        <v>579</v>
      </c>
      <c r="C1294" s="835" t="s">
        <v>606</v>
      </c>
      <c r="D1294" s="863" t="s">
        <v>607</v>
      </c>
      <c r="E1294" s="835" t="s">
        <v>2783</v>
      </c>
      <c r="F1294" s="863" t="s">
        <v>2784</v>
      </c>
      <c r="G1294" s="835" t="s">
        <v>2793</v>
      </c>
      <c r="H1294" s="835" t="s">
        <v>2794</v>
      </c>
      <c r="I1294" s="849">
        <v>0.54800001382827757</v>
      </c>
      <c r="J1294" s="849">
        <v>800</v>
      </c>
      <c r="K1294" s="850">
        <v>439</v>
      </c>
    </row>
    <row r="1295" spans="1:11" ht="14.45" customHeight="1" x14ac:dyDescent="0.2">
      <c r="A1295" s="831" t="s">
        <v>578</v>
      </c>
      <c r="B1295" s="832" t="s">
        <v>579</v>
      </c>
      <c r="C1295" s="835" t="s">
        <v>606</v>
      </c>
      <c r="D1295" s="863" t="s">
        <v>607</v>
      </c>
      <c r="E1295" s="835" t="s">
        <v>2783</v>
      </c>
      <c r="F1295" s="863" t="s">
        <v>2784</v>
      </c>
      <c r="G1295" s="835" t="s">
        <v>2793</v>
      </c>
      <c r="H1295" s="835" t="s">
        <v>2798</v>
      </c>
      <c r="I1295" s="849">
        <v>0.54600001573562618</v>
      </c>
      <c r="J1295" s="849">
        <v>1000</v>
      </c>
      <c r="K1295" s="850">
        <v>548</v>
      </c>
    </row>
    <row r="1296" spans="1:11" ht="14.45" customHeight="1" x14ac:dyDescent="0.2">
      <c r="A1296" s="831" t="s">
        <v>578</v>
      </c>
      <c r="B1296" s="832" t="s">
        <v>579</v>
      </c>
      <c r="C1296" s="835" t="s">
        <v>606</v>
      </c>
      <c r="D1296" s="863" t="s">
        <v>607</v>
      </c>
      <c r="E1296" s="835" t="s">
        <v>2783</v>
      </c>
      <c r="F1296" s="863" t="s">
        <v>2784</v>
      </c>
      <c r="G1296" s="835" t="s">
        <v>2896</v>
      </c>
      <c r="H1296" s="835" t="s">
        <v>3194</v>
      </c>
      <c r="I1296" s="849">
        <v>48.819999694824219</v>
      </c>
      <c r="J1296" s="849">
        <v>50</v>
      </c>
      <c r="K1296" s="850">
        <v>2441</v>
      </c>
    </row>
    <row r="1297" spans="1:11" ht="14.45" customHeight="1" x14ac:dyDescent="0.2">
      <c r="A1297" s="831" t="s">
        <v>578</v>
      </c>
      <c r="B1297" s="832" t="s">
        <v>579</v>
      </c>
      <c r="C1297" s="835" t="s">
        <v>606</v>
      </c>
      <c r="D1297" s="863" t="s">
        <v>607</v>
      </c>
      <c r="E1297" s="835" t="s">
        <v>2783</v>
      </c>
      <c r="F1297" s="863" t="s">
        <v>2784</v>
      </c>
      <c r="G1297" s="835" t="s">
        <v>2896</v>
      </c>
      <c r="H1297" s="835" t="s">
        <v>2897</v>
      </c>
      <c r="I1297" s="849">
        <v>48.819999694824219</v>
      </c>
      <c r="J1297" s="849">
        <v>25</v>
      </c>
      <c r="K1297" s="850">
        <v>1220.5999755859375</v>
      </c>
    </row>
    <row r="1298" spans="1:11" ht="14.45" customHeight="1" x14ac:dyDescent="0.2">
      <c r="A1298" s="831" t="s">
        <v>578</v>
      </c>
      <c r="B1298" s="832" t="s">
        <v>579</v>
      </c>
      <c r="C1298" s="835" t="s">
        <v>606</v>
      </c>
      <c r="D1298" s="863" t="s">
        <v>607</v>
      </c>
      <c r="E1298" s="835" t="s">
        <v>2804</v>
      </c>
      <c r="F1298" s="863" t="s">
        <v>2805</v>
      </c>
      <c r="G1298" s="835" t="s">
        <v>4281</v>
      </c>
      <c r="H1298" s="835" t="s">
        <v>4282</v>
      </c>
      <c r="I1298" s="849">
        <v>16.940000534057617</v>
      </c>
      <c r="J1298" s="849">
        <v>1200</v>
      </c>
      <c r="K1298" s="850">
        <v>20328</v>
      </c>
    </row>
    <row r="1299" spans="1:11" ht="14.45" customHeight="1" x14ac:dyDescent="0.2">
      <c r="A1299" s="831" t="s">
        <v>578</v>
      </c>
      <c r="B1299" s="832" t="s">
        <v>579</v>
      </c>
      <c r="C1299" s="835" t="s">
        <v>606</v>
      </c>
      <c r="D1299" s="863" t="s">
        <v>607</v>
      </c>
      <c r="E1299" s="835" t="s">
        <v>2804</v>
      </c>
      <c r="F1299" s="863" t="s">
        <v>2805</v>
      </c>
      <c r="G1299" s="835" t="s">
        <v>2806</v>
      </c>
      <c r="H1299" s="835" t="s">
        <v>2807</v>
      </c>
      <c r="I1299" s="849">
        <v>15.729999542236328</v>
      </c>
      <c r="J1299" s="849">
        <v>300</v>
      </c>
      <c r="K1299" s="850">
        <v>4719</v>
      </c>
    </row>
    <row r="1300" spans="1:11" ht="14.45" customHeight="1" x14ac:dyDescent="0.2">
      <c r="A1300" s="831" t="s">
        <v>578</v>
      </c>
      <c r="B1300" s="832" t="s">
        <v>579</v>
      </c>
      <c r="C1300" s="835" t="s">
        <v>606</v>
      </c>
      <c r="D1300" s="863" t="s">
        <v>607</v>
      </c>
      <c r="E1300" s="835" t="s">
        <v>2804</v>
      </c>
      <c r="F1300" s="863" t="s">
        <v>2805</v>
      </c>
      <c r="G1300" s="835" t="s">
        <v>2808</v>
      </c>
      <c r="H1300" s="835" t="s">
        <v>2809</v>
      </c>
      <c r="I1300" s="849">
        <v>15.729999542236328</v>
      </c>
      <c r="J1300" s="849">
        <v>250</v>
      </c>
      <c r="K1300" s="850">
        <v>3932.5</v>
      </c>
    </row>
    <row r="1301" spans="1:11" ht="14.45" customHeight="1" x14ac:dyDescent="0.2">
      <c r="A1301" s="831" t="s">
        <v>578</v>
      </c>
      <c r="B1301" s="832" t="s">
        <v>579</v>
      </c>
      <c r="C1301" s="835" t="s">
        <v>606</v>
      </c>
      <c r="D1301" s="863" t="s">
        <v>607</v>
      </c>
      <c r="E1301" s="835" t="s">
        <v>2804</v>
      </c>
      <c r="F1301" s="863" t="s">
        <v>2805</v>
      </c>
      <c r="G1301" s="835" t="s">
        <v>4283</v>
      </c>
      <c r="H1301" s="835" t="s">
        <v>4284</v>
      </c>
      <c r="I1301" s="849">
        <v>15.729999542236328</v>
      </c>
      <c r="J1301" s="849">
        <v>200</v>
      </c>
      <c r="K1301" s="850">
        <v>3146</v>
      </c>
    </row>
    <row r="1302" spans="1:11" ht="14.45" customHeight="1" x14ac:dyDescent="0.2">
      <c r="A1302" s="831" t="s">
        <v>578</v>
      </c>
      <c r="B1302" s="832" t="s">
        <v>579</v>
      </c>
      <c r="C1302" s="835" t="s">
        <v>606</v>
      </c>
      <c r="D1302" s="863" t="s">
        <v>607</v>
      </c>
      <c r="E1302" s="835" t="s">
        <v>2804</v>
      </c>
      <c r="F1302" s="863" t="s">
        <v>2805</v>
      </c>
      <c r="G1302" s="835" t="s">
        <v>4285</v>
      </c>
      <c r="H1302" s="835" t="s">
        <v>4286</v>
      </c>
      <c r="I1302" s="849">
        <v>11.739999771118164</v>
      </c>
      <c r="J1302" s="849">
        <v>750</v>
      </c>
      <c r="K1302" s="850">
        <v>8802.7496337890625</v>
      </c>
    </row>
    <row r="1303" spans="1:11" ht="14.45" customHeight="1" x14ac:dyDescent="0.2">
      <c r="A1303" s="831" t="s">
        <v>578</v>
      </c>
      <c r="B1303" s="832" t="s">
        <v>579</v>
      </c>
      <c r="C1303" s="835" t="s">
        <v>606</v>
      </c>
      <c r="D1303" s="863" t="s">
        <v>607</v>
      </c>
      <c r="E1303" s="835" t="s">
        <v>2804</v>
      </c>
      <c r="F1303" s="863" t="s">
        <v>2805</v>
      </c>
      <c r="G1303" s="835" t="s">
        <v>4287</v>
      </c>
      <c r="H1303" s="835" t="s">
        <v>4288</v>
      </c>
      <c r="I1303" s="849">
        <v>7.0166667302449541</v>
      </c>
      <c r="J1303" s="849">
        <v>1200</v>
      </c>
      <c r="K1303" s="850">
        <v>8420</v>
      </c>
    </row>
    <row r="1304" spans="1:11" ht="14.45" customHeight="1" x14ac:dyDescent="0.2">
      <c r="A1304" s="831" t="s">
        <v>578</v>
      </c>
      <c r="B1304" s="832" t="s">
        <v>579</v>
      </c>
      <c r="C1304" s="835" t="s">
        <v>606</v>
      </c>
      <c r="D1304" s="863" t="s">
        <v>607</v>
      </c>
      <c r="E1304" s="835" t="s">
        <v>2804</v>
      </c>
      <c r="F1304" s="863" t="s">
        <v>2805</v>
      </c>
      <c r="G1304" s="835" t="s">
        <v>4281</v>
      </c>
      <c r="H1304" s="835" t="s">
        <v>4289</v>
      </c>
      <c r="I1304" s="849">
        <v>16.940000534057617</v>
      </c>
      <c r="J1304" s="849">
        <v>1300</v>
      </c>
      <c r="K1304" s="850">
        <v>22022</v>
      </c>
    </row>
    <row r="1305" spans="1:11" ht="14.45" customHeight="1" x14ac:dyDescent="0.2">
      <c r="A1305" s="831" t="s">
        <v>578</v>
      </c>
      <c r="B1305" s="832" t="s">
        <v>579</v>
      </c>
      <c r="C1305" s="835" t="s">
        <v>606</v>
      </c>
      <c r="D1305" s="863" t="s">
        <v>607</v>
      </c>
      <c r="E1305" s="835" t="s">
        <v>2804</v>
      </c>
      <c r="F1305" s="863" t="s">
        <v>2805</v>
      </c>
      <c r="G1305" s="835" t="s">
        <v>2806</v>
      </c>
      <c r="H1305" s="835" t="s">
        <v>2812</v>
      </c>
      <c r="I1305" s="849">
        <v>15.729999542236328</v>
      </c>
      <c r="J1305" s="849">
        <v>600</v>
      </c>
      <c r="K1305" s="850">
        <v>9438</v>
      </c>
    </row>
    <row r="1306" spans="1:11" ht="14.45" customHeight="1" x14ac:dyDescent="0.2">
      <c r="A1306" s="831" t="s">
        <v>578</v>
      </c>
      <c r="B1306" s="832" t="s">
        <v>579</v>
      </c>
      <c r="C1306" s="835" t="s">
        <v>606</v>
      </c>
      <c r="D1306" s="863" t="s">
        <v>607</v>
      </c>
      <c r="E1306" s="835" t="s">
        <v>2804</v>
      </c>
      <c r="F1306" s="863" t="s">
        <v>2805</v>
      </c>
      <c r="G1306" s="835" t="s">
        <v>2808</v>
      </c>
      <c r="H1306" s="835" t="s">
        <v>2813</v>
      </c>
      <c r="I1306" s="849">
        <v>15.729999542236328</v>
      </c>
      <c r="J1306" s="849">
        <v>1050</v>
      </c>
      <c r="K1306" s="850">
        <v>16516.5</v>
      </c>
    </row>
    <row r="1307" spans="1:11" ht="14.45" customHeight="1" x14ac:dyDescent="0.2">
      <c r="A1307" s="831" t="s">
        <v>578</v>
      </c>
      <c r="B1307" s="832" t="s">
        <v>579</v>
      </c>
      <c r="C1307" s="835" t="s">
        <v>606</v>
      </c>
      <c r="D1307" s="863" t="s">
        <v>607</v>
      </c>
      <c r="E1307" s="835" t="s">
        <v>2804</v>
      </c>
      <c r="F1307" s="863" t="s">
        <v>2805</v>
      </c>
      <c r="G1307" s="835" t="s">
        <v>4285</v>
      </c>
      <c r="H1307" s="835" t="s">
        <v>4290</v>
      </c>
      <c r="I1307" s="849">
        <v>11.739999771118164</v>
      </c>
      <c r="J1307" s="849">
        <v>650</v>
      </c>
      <c r="K1307" s="850">
        <v>7629.0496826171875</v>
      </c>
    </row>
    <row r="1308" spans="1:11" ht="14.45" customHeight="1" x14ac:dyDescent="0.2">
      <c r="A1308" s="831" t="s">
        <v>578</v>
      </c>
      <c r="B1308" s="832" t="s">
        <v>579</v>
      </c>
      <c r="C1308" s="835" t="s">
        <v>606</v>
      </c>
      <c r="D1308" s="863" t="s">
        <v>607</v>
      </c>
      <c r="E1308" s="835" t="s">
        <v>2804</v>
      </c>
      <c r="F1308" s="863" t="s">
        <v>2805</v>
      </c>
      <c r="G1308" s="835" t="s">
        <v>4291</v>
      </c>
      <c r="H1308" s="835" t="s">
        <v>4292</v>
      </c>
      <c r="I1308" s="849">
        <v>8.4700002670288086</v>
      </c>
      <c r="J1308" s="849">
        <v>560</v>
      </c>
      <c r="K1308" s="850">
        <v>4743.199951171875</v>
      </c>
    </row>
    <row r="1309" spans="1:11" ht="14.45" customHeight="1" x14ac:dyDescent="0.2">
      <c r="A1309" s="831" t="s">
        <v>578</v>
      </c>
      <c r="B1309" s="832" t="s">
        <v>579</v>
      </c>
      <c r="C1309" s="835" t="s">
        <v>606</v>
      </c>
      <c r="D1309" s="863" t="s">
        <v>607</v>
      </c>
      <c r="E1309" s="835" t="s">
        <v>2804</v>
      </c>
      <c r="F1309" s="863" t="s">
        <v>2805</v>
      </c>
      <c r="G1309" s="835" t="s">
        <v>4291</v>
      </c>
      <c r="H1309" s="835" t="s">
        <v>4293</v>
      </c>
      <c r="I1309" s="849">
        <v>7.0199999809265137</v>
      </c>
      <c r="J1309" s="849">
        <v>50</v>
      </c>
      <c r="K1309" s="850">
        <v>350.89999389648438</v>
      </c>
    </row>
    <row r="1310" spans="1:11" ht="14.45" customHeight="1" x14ac:dyDescent="0.2">
      <c r="A1310" s="831" t="s">
        <v>578</v>
      </c>
      <c r="B1310" s="832" t="s">
        <v>579</v>
      </c>
      <c r="C1310" s="835" t="s">
        <v>606</v>
      </c>
      <c r="D1310" s="863" t="s">
        <v>607</v>
      </c>
      <c r="E1310" s="835" t="s">
        <v>2804</v>
      </c>
      <c r="F1310" s="863" t="s">
        <v>2805</v>
      </c>
      <c r="G1310" s="835" t="s">
        <v>4287</v>
      </c>
      <c r="H1310" s="835" t="s">
        <v>4294</v>
      </c>
      <c r="I1310" s="849">
        <v>7.0180000305175785</v>
      </c>
      <c r="J1310" s="849">
        <v>1000</v>
      </c>
      <c r="K1310" s="850">
        <v>7018</v>
      </c>
    </row>
    <row r="1311" spans="1:11" ht="14.45" customHeight="1" x14ac:dyDescent="0.2">
      <c r="A1311" s="831" t="s">
        <v>578</v>
      </c>
      <c r="B1311" s="832" t="s">
        <v>579</v>
      </c>
      <c r="C1311" s="835" t="s">
        <v>606</v>
      </c>
      <c r="D1311" s="863" t="s">
        <v>607</v>
      </c>
      <c r="E1311" s="835" t="s">
        <v>2804</v>
      </c>
      <c r="F1311" s="863" t="s">
        <v>2805</v>
      </c>
      <c r="G1311" s="835" t="s">
        <v>2815</v>
      </c>
      <c r="H1311" s="835" t="s">
        <v>2816</v>
      </c>
      <c r="I1311" s="849">
        <v>0.62999999523162842</v>
      </c>
      <c r="J1311" s="849">
        <v>8400</v>
      </c>
      <c r="K1311" s="850">
        <v>5292</v>
      </c>
    </row>
    <row r="1312" spans="1:11" ht="14.45" customHeight="1" x14ac:dyDescent="0.2">
      <c r="A1312" s="831" t="s">
        <v>578</v>
      </c>
      <c r="B1312" s="832" t="s">
        <v>579</v>
      </c>
      <c r="C1312" s="835" t="s">
        <v>606</v>
      </c>
      <c r="D1312" s="863" t="s">
        <v>607</v>
      </c>
      <c r="E1312" s="835" t="s">
        <v>2804</v>
      </c>
      <c r="F1312" s="863" t="s">
        <v>2805</v>
      </c>
      <c r="G1312" s="835" t="s">
        <v>2817</v>
      </c>
      <c r="H1312" s="835" t="s">
        <v>2818</v>
      </c>
      <c r="I1312" s="849">
        <v>0.62799999713897703</v>
      </c>
      <c r="J1312" s="849">
        <v>6000</v>
      </c>
      <c r="K1312" s="850">
        <v>3768</v>
      </c>
    </row>
    <row r="1313" spans="1:11" ht="14.45" customHeight="1" x14ac:dyDescent="0.2">
      <c r="A1313" s="831" t="s">
        <v>578</v>
      </c>
      <c r="B1313" s="832" t="s">
        <v>579</v>
      </c>
      <c r="C1313" s="835" t="s">
        <v>606</v>
      </c>
      <c r="D1313" s="863" t="s">
        <v>607</v>
      </c>
      <c r="E1313" s="835" t="s">
        <v>2804</v>
      </c>
      <c r="F1313" s="863" t="s">
        <v>2805</v>
      </c>
      <c r="G1313" s="835" t="s">
        <v>2901</v>
      </c>
      <c r="H1313" s="835" t="s">
        <v>3202</v>
      </c>
      <c r="I1313" s="849">
        <v>0.62999999523162842</v>
      </c>
      <c r="J1313" s="849">
        <v>4000</v>
      </c>
      <c r="K1313" s="850">
        <v>2520</v>
      </c>
    </row>
    <row r="1314" spans="1:11" ht="14.45" customHeight="1" x14ac:dyDescent="0.2">
      <c r="A1314" s="831" t="s">
        <v>578</v>
      </c>
      <c r="B1314" s="832" t="s">
        <v>579</v>
      </c>
      <c r="C1314" s="835" t="s">
        <v>606</v>
      </c>
      <c r="D1314" s="863" t="s">
        <v>607</v>
      </c>
      <c r="E1314" s="835" t="s">
        <v>2804</v>
      </c>
      <c r="F1314" s="863" t="s">
        <v>2805</v>
      </c>
      <c r="G1314" s="835" t="s">
        <v>4295</v>
      </c>
      <c r="H1314" s="835" t="s">
        <v>4296</v>
      </c>
      <c r="I1314" s="849">
        <v>1.5099999904632568</v>
      </c>
      <c r="J1314" s="849">
        <v>500</v>
      </c>
      <c r="K1314" s="850">
        <v>756.25</v>
      </c>
    </row>
    <row r="1315" spans="1:11" ht="14.45" customHeight="1" x14ac:dyDescent="0.2">
      <c r="A1315" s="831" t="s">
        <v>578</v>
      </c>
      <c r="B1315" s="832" t="s">
        <v>579</v>
      </c>
      <c r="C1315" s="835" t="s">
        <v>606</v>
      </c>
      <c r="D1315" s="863" t="s">
        <v>607</v>
      </c>
      <c r="E1315" s="835" t="s">
        <v>2804</v>
      </c>
      <c r="F1315" s="863" t="s">
        <v>2805</v>
      </c>
      <c r="G1315" s="835" t="s">
        <v>2815</v>
      </c>
      <c r="H1315" s="835" t="s">
        <v>2819</v>
      </c>
      <c r="I1315" s="849">
        <v>0.62999999523162842</v>
      </c>
      <c r="J1315" s="849">
        <v>9600</v>
      </c>
      <c r="K1315" s="850">
        <v>6048</v>
      </c>
    </row>
    <row r="1316" spans="1:11" ht="14.45" customHeight="1" x14ac:dyDescent="0.2">
      <c r="A1316" s="831" t="s">
        <v>578</v>
      </c>
      <c r="B1316" s="832" t="s">
        <v>579</v>
      </c>
      <c r="C1316" s="835" t="s">
        <v>606</v>
      </c>
      <c r="D1316" s="863" t="s">
        <v>607</v>
      </c>
      <c r="E1316" s="835" t="s">
        <v>2804</v>
      </c>
      <c r="F1316" s="863" t="s">
        <v>2805</v>
      </c>
      <c r="G1316" s="835" t="s">
        <v>2817</v>
      </c>
      <c r="H1316" s="835" t="s">
        <v>2820</v>
      </c>
      <c r="I1316" s="849">
        <v>0.62833333015441895</v>
      </c>
      <c r="J1316" s="849">
        <v>7200</v>
      </c>
      <c r="K1316" s="850">
        <v>4524</v>
      </c>
    </row>
    <row r="1317" spans="1:11" ht="14.45" customHeight="1" x14ac:dyDescent="0.2">
      <c r="A1317" s="831" t="s">
        <v>578</v>
      </c>
      <c r="B1317" s="832" t="s">
        <v>579</v>
      </c>
      <c r="C1317" s="835" t="s">
        <v>606</v>
      </c>
      <c r="D1317" s="863" t="s">
        <v>607</v>
      </c>
      <c r="E1317" s="835" t="s">
        <v>2804</v>
      </c>
      <c r="F1317" s="863" t="s">
        <v>2805</v>
      </c>
      <c r="G1317" s="835" t="s">
        <v>2901</v>
      </c>
      <c r="H1317" s="835" t="s">
        <v>2902</v>
      </c>
      <c r="I1317" s="849">
        <v>0.62999999523162842</v>
      </c>
      <c r="J1317" s="849">
        <v>4800</v>
      </c>
      <c r="K1317" s="850">
        <v>3024</v>
      </c>
    </row>
    <row r="1318" spans="1:11" ht="14.45" customHeight="1" x14ac:dyDescent="0.2">
      <c r="A1318" s="831" t="s">
        <v>578</v>
      </c>
      <c r="B1318" s="832" t="s">
        <v>579</v>
      </c>
      <c r="C1318" s="835" t="s">
        <v>606</v>
      </c>
      <c r="D1318" s="863" t="s">
        <v>607</v>
      </c>
      <c r="E1318" s="835" t="s">
        <v>2804</v>
      </c>
      <c r="F1318" s="863" t="s">
        <v>2805</v>
      </c>
      <c r="G1318" s="835" t="s">
        <v>4295</v>
      </c>
      <c r="H1318" s="835" t="s">
        <v>4297</v>
      </c>
      <c r="I1318" s="849">
        <v>1.5099999904632568</v>
      </c>
      <c r="J1318" s="849">
        <v>4200</v>
      </c>
      <c r="K1318" s="850">
        <v>6352</v>
      </c>
    </row>
    <row r="1319" spans="1:11" ht="14.45" customHeight="1" x14ac:dyDescent="0.2">
      <c r="A1319" s="831" t="s">
        <v>578</v>
      </c>
      <c r="B1319" s="832" t="s">
        <v>579</v>
      </c>
      <c r="C1319" s="835" t="s">
        <v>606</v>
      </c>
      <c r="D1319" s="863" t="s">
        <v>607</v>
      </c>
      <c r="E1319" s="835" t="s">
        <v>3214</v>
      </c>
      <c r="F1319" s="863" t="s">
        <v>3215</v>
      </c>
      <c r="G1319" s="835" t="s">
        <v>4298</v>
      </c>
      <c r="H1319" s="835" t="s">
        <v>4299</v>
      </c>
      <c r="I1319" s="849">
        <v>5708.2998046875</v>
      </c>
      <c r="J1319" s="849">
        <v>9</v>
      </c>
      <c r="K1319" s="850">
        <v>51374.6787109375</v>
      </c>
    </row>
    <row r="1320" spans="1:11" ht="14.45" customHeight="1" x14ac:dyDescent="0.2">
      <c r="A1320" s="831" t="s">
        <v>578</v>
      </c>
      <c r="B1320" s="832" t="s">
        <v>579</v>
      </c>
      <c r="C1320" s="835" t="s">
        <v>606</v>
      </c>
      <c r="D1320" s="863" t="s">
        <v>607</v>
      </c>
      <c r="E1320" s="835" t="s">
        <v>3214</v>
      </c>
      <c r="F1320" s="863" t="s">
        <v>3215</v>
      </c>
      <c r="G1320" s="835" t="s">
        <v>4300</v>
      </c>
      <c r="H1320" s="835" t="s">
        <v>4301</v>
      </c>
      <c r="I1320" s="849">
        <v>3938.1719238281248</v>
      </c>
      <c r="J1320" s="849">
        <v>10</v>
      </c>
      <c r="K1320" s="850">
        <v>39381.72900390625</v>
      </c>
    </row>
    <row r="1321" spans="1:11" ht="14.45" customHeight="1" x14ac:dyDescent="0.2">
      <c r="A1321" s="831" t="s">
        <v>578</v>
      </c>
      <c r="B1321" s="832" t="s">
        <v>579</v>
      </c>
      <c r="C1321" s="835" t="s">
        <v>606</v>
      </c>
      <c r="D1321" s="863" t="s">
        <v>607</v>
      </c>
      <c r="E1321" s="835" t="s">
        <v>3214</v>
      </c>
      <c r="F1321" s="863" t="s">
        <v>3215</v>
      </c>
      <c r="G1321" s="835" t="s">
        <v>4298</v>
      </c>
      <c r="H1321" s="835" t="s">
        <v>4302</v>
      </c>
      <c r="I1321" s="849">
        <v>5708.2998046875</v>
      </c>
      <c r="J1321" s="849">
        <v>20</v>
      </c>
      <c r="K1321" s="850">
        <v>114165.94140625</v>
      </c>
    </row>
    <row r="1322" spans="1:11" ht="14.45" customHeight="1" x14ac:dyDescent="0.2">
      <c r="A1322" s="831" t="s">
        <v>578</v>
      </c>
      <c r="B1322" s="832" t="s">
        <v>579</v>
      </c>
      <c r="C1322" s="835" t="s">
        <v>606</v>
      </c>
      <c r="D1322" s="863" t="s">
        <v>607</v>
      </c>
      <c r="E1322" s="835" t="s">
        <v>3214</v>
      </c>
      <c r="F1322" s="863" t="s">
        <v>3215</v>
      </c>
      <c r="G1322" s="835" t="s">
        <v>4300</v>
      </c>
      <c r="H1322" s="835" t="s">
        <v>4303</v>
      </c>
      <c r="I1322" s="849">
        <v>3938.1732584635415</v>
      </c>
      <c r="J1322" s="849">
        <v>30</v>
      </c>
      <c r="K1322" s="850">
        <v>118145.21826171875</v>
      </c>
    </row>
    <row r="1323" spans="1:11" ht="14.45" customHeight="1" x14ac:dyDescent="0.2">
      <c r="A1323" s="831" t="s">
        <v>578</v>
      </c>
      <c r="B1323" s="832" t="s">
        <v>579</v>
      </c>
      <c r="C1323" s="835" t="s">
        <v>606</v>
      </c>
      <c r="D1323" s="863" t="s">
        <v>607</v>
      </c>
      <c r="E1323" s="835" t="s">
        <v>3214</v>
      </c>
      <c r="F1323" s="863" t="s">
        <v>3215</v>
      </c>
      <c r="G1323" s="835" t="s">
        <v>4304</v>
      </c>
      <c r="H1323" s="835" t="s">
        <v>4305</v>
      </c>
      <c r="I1323" s="849">
        <v>11150</v>
      </c>
      <c r="J1323" s="849">
        <v>4</v>
      </c>
      <c r="K1323" s="850">
        <v>44600</v>
      </c>
    </row>
    <row r="1324" spans="1:11" ht="14.45" customHeight="1" x14ac:dyDescent="0.2">
      <c r="A1324" s="831" t="s">
        <v>578</v>
      </c>
      <c r="B1324" s="832" t="s">
        <v>579</v>
      </c>
      <c r="C1324" s="835" t="s">
        <v>606</v>
      </c>
      <c r="D1324" s="863" t="s">
        <v>607</v>
      </c>
      <c r="E1324" s="835" t="s">
        <v>3214</v>
      </c>
      <c r="F1324" s="863" t="s">
        <v>3215</v>
      </c>
      <c r="G1324" s="835" t="s">
        <v>4306</v>
      </c>
      <c r="H1324" s="835" t="s">
        <v>4307</v>
      </c>
      <c r="I1324" s="849">
        <v>1531.8599853515625</v>
      </c>
      <c r="J1324" s="849">
        <v>6</v>
      </c>
      <c r="K1324" s="850">
        <v>9191.16015625</v>
      </c>
    </row>
    <row r="1325" spans="1:11" ht="14.45" customHeight="1" x14ac:dyDescent="0.2">
      <c r="A1325" s="831" t="s">
        <v>578</v>
      </c>
      <c r="B1325" s="832" t="s">
        <v>579</v>
      </c>
      <c r="C1325" s="835" t="s">
        <v>606</v>
      </c>
      <c r="D1325" s="863" t="s">
        <v>607</v>
      </c>
      <c r="E1325" s="835" t="s">
        <v>2821</v>
      </c>
      <c r="F1325" s="863" t="s">
        <v>2822</v>
      </c>
      <c r="G1325" s="835" t="s">
        <v>4308</v>
      </c>
      <c r="H1325" s="835" t="s">
        <v>4309</v>
      </c>
      <c r="I1325" s="849">
        <v>338.79998779296875</v>
      </c>
      <c r="J1325" s="849">
        <v>4</v>
      </c>
      <c r="K1325" s="850">
        <v>1355.199951171875</v>
      </c>
    </row>
    <row r="1326" spans="1:11" ht="14.45" customHeight="1" x14ac:dyDescent="0.2">
      <c r="A1326" s="831" t="s">
        <v>578</v>
      </c>
      <c r="B1326" s="832" t="s">
        <v>579</v>
      </c>
      <c r="C1326" s="835" t="s">
        <v>606</v>
      </c>
      <c r="D1326" s="863" t="s">
        <v>607</v>
      </c>
      <c r="E1326" s="835" t="s">
        <v>4310</v>
      </c>
      <c r="F1326" s="863" t="s">
        <v>4311</v>
      </c>
      <c r="G1326" s="835" t="s">
        <v>4312</v>
      </c>
      <c r="H1326" s="835" t="s">
        <v>4313</v>
      </c>
      <c r="I1326" s="849">
        <v>36905</v>
      </c>
      <c r="J1326" s="849">
        <v>1</v>
      </c>
      <c r="K1326" s="850">
        <v>36905</v>
      </c>
    </row>
    <row r="1327" spans="1:11" ht="14.45" customHeight="1" x14ac:dyDescent="0.2">
      <c r="A1327" s="831" t="s">
        <v>578</v>
      </c>
      <c r="B1327" s="832" t="s">
        <v>579</v>
      </c>
      <c r="C1327" s="835" t="s">
        <v>606</v>
      </c>
      <c r="D1327" s="863" t="s">
        <v>607</v>
      </c>
      <c r="E1327" s="835" t="s">
        <v>4310</v>
      </c>
      <c r="F1327" s="863" t="s">
        <v>4311</v>
      </c>
      <c r="G1327" s="835" t="s">
        <v>4314</v>
      </c>
      <c r="H1327" s="835" t="s">
        <v>4315</v>
      </c>
      <c r="I1327" s="849">
        <v>36905</v>
      </c>
      <c r="J1327" s="849">
        <v>1</v>
      </c>
      <c r="K1327" s="850">
        <v>36905</v>
      </c>
    </row>
    <row r="1328" spans="1:11" ht="14.45" customHeight="1" x14ac:dyDescent="0.2">
      <c r="A1328" s="831" t="s">
        <v>578</v>
      </c>
      <c r="B1328" s="832" t="s">
        <v>579</v>
      </c>
      <c r="C1328" s="835" t="s">
        <v>606</v>
      </c>
      <c r="D1328" s="863" t="s">
        <v>607</v>
      </c>
      <c r="E1328" s="835" t="s">
        <v>4310</v>
      </c>
      <c r="F1328" s="863" t="s">
        <v>4311</v>
      </c>
      <c r="G1328" s="835" t="s">
        <v>4316</v>
      </c>
      <c r="H1328" s="835" t="s">
        <v>4317</v>
      </c>
      <c r="I1328" s="849">
        <v>36905</v>
      </c>
      <c r="J1328" s="849">
        <v>1</v>
      </c>
      <c r="K1328" s="850">
        <v>36905</v>
      </c>
    </row>
    <row r="1329" spans="1:11" ht="14.45" customHeight="1" x14ac:dyDescent="0.2">
      <c r="A1329" s="831" t="s">
        <v>578</v>
      </c>
      <c r="B1329" s="832" t="s">
        <v>579</v>
      </c>
      <c r="C1329" s="835" t="s">
        <v>606</v>
      </c>
      <c r="D1329" s="863" t="s">
        <v>607</v>
      </c>
      <c r="E1329" s="835" t="s">
        <v>4310</v>
      </c>
      <c r="F1329" s="863" t="s">
        <v>4311</v>
      </c>
      <c r="G1329" s="835" t="s">
        <v>4318</v>
      </c>
      <c r="H1329" s="835" t="s">
        <v>4319</v>
      </c>
      <c r="I1329" s="849">
        <v>170.69999694824219</v>
      </c>
      <c r="J1329" s="849">
        <v>36</v>
      </c>
      <c r="K1329" s="850">
        <v>6145.2001953125</v>
      </c>
    </row>
    <row r="1330" spans="1:11" ht="14.45" customHeight="1" x14ac:dyDescent="0.2">
      <c r="A1330" s="831" t="s">
        <v>578</v>
      </c>
      <c r="B1330" s="832" t="s">
        <v>579</v>
      </c>
      <c r="C1330" s="835" t="s">
        <v>606</v>
      </c>
      <c r="D1330" s="863" t="s">
        <v>607</v>
      </c>
      <c r="E1330" s="835" t="s">
        <v>4310</v>
      </c>
      <c r="F1330" s="863" t="s">
        <v>4311</v>
      </c>
      <c r="G1330" s="835" t="s">
        <v>4320</v>
      </c>
      <c r="H1330" s="835" t="s">
        <v>4321</v>
      </c>
      <c r="I1330" s="849">
        <v>170.69999694824219</v>
      </c>
      <c r="J1330" s="849">
        <v>72</v>
      </c>
      <c r="K1330" s="850">
        <v>12290.400390625</v>
      </c>
    </row>
    <row r="1331" spans="1:11" ht="14.45" customHeight="1" x14ac:dyDescent="0.2">
      <c r="A1331" s="831" t="s">
        <v>578</v>
      </c>
      <c r="B1331" s="832" t="s">
        <v>579</v>
      </c>
      <c r="C1331" s="835" t="s">
        <v>606</v>
      </c>
      <c r="D1331" s="863" t="s">
        <v>607</v>
      </c>
      <c r="E1331" s="835" t="s">
        <v>4310</v>
      </c>
      <c r="F1331" s="863" t="s">
        <v>4311</v>
      </c>
      <c r="G1331" s="835" t="s">
        <v>4322</v>
      </c>
      <c r="H1331" s="835" t="s">
        <v>4323</v>
      </c>
      <c r="I1331" s="849">
        <v>363.91000366210938</v>
      </c>
      <c r="J1331" s="849">
        <v>18</v>
      </c>
      <c r="K1331" s="850">
        <v>6550.33984375</v>
      </c>
    </row>
    <row r="1332" spans="1:11" ht="14.45" customHeight="1" x14ac:dyDescent="0.2">
      <c r="A1332" s="831" t="s">
        <v>578</v>
      </c>
      <c r="B1332" s="832" t="s">
        <v>579</v>
      </c>
      <c r="C1332" s="835" t="s">
        <v>606</v>
      </c>
      <c r="D1332" s="863" t="s">
        <v>607</v>
      </c>
      <c r="E1332" s="835" t="s">
        <v>4310</v>
      </c>
      <c r="F1332" s="863" t="s">
        <v>4311</v>
      </c>
      <c r="G1332" s="835" t="s">
        <v>4324</v>
      </c>
      <c r="H1332" s="835" t="s">
        <v>4325</v>
      </c>
      <c r="I1332" s="849">
        <v>57750.87890625</v>
      </c>
      <c r="J1332" s="849">
        <v>1</v>
      </c>
      <c r="K1332" s="850">
        <v>57750.87890625</v>
      </c>
    </row>
    <row r="1333" spans="1:11" ht="14.45" customHeight="1" x14ac:dyDescent="0.2">
      <c r="A1333" s="831" t="s">
        <v>578</v>
      </c>
      <c r="B1333" s="832" t="s">
        <v>579</v>
      </c>
      <c r="C1333" s="835" t="s">
        <v>606</v>
      </c>
      <c r="D1333" s="863" t="s">
        <v>607</v>
      </c>
      <c r="E1333" s="835" t="s">
        <v>4310</v>
      </c>
      <c r="F1333" s="863" t="s">
        <v>4311</v>
      </c>
      <c r="G1333" s="835" t="s">
        <v>4326</v>
      </c>
      <c r="H1333" s="835" t="s">
        <v>4327</v>
      </c>
      <c r="I1333" s="849">
        <v>39930</v>
      </c>
      <c r="J1333" s="849">
        <v>1</v>
      </c>
      <c r="K1333" s="850">
        <v>39930</v>
      </c>
    </row>
    <row r="1334" spans="1:11" ht="14.45" customHeight="1" thickBot="1" x14ac:dyDescent="0.25">
      <c r="A1334" s="839" t="s">
        <v>578</v>
      </c>
      <c r="B1334" s="840" t="s">
        <v>579</v>
      </c>
      <c r="C1334" s="843" t="s">
        <v>606</v>
      </c>
      <c r="D1334" s="864" t="s">
        <v>607</v>
      </c>
      <c r="E1334" s="843" t="s">
        <v>4310</v>
      </c>
      <c r="F1334" s="864" t="s">
        <v>4311</v>
      </c>
      <c r="G1334" s="843" t="s">
        <v>4328</v>
      </c>
      <c r="H1334" s="843" t="s">
        <v>4329</v>
      </c>
      <c r="I1334" s="851">
        <v>77706.203125</v>
      </c>
      <c r="J1334" s="851">
        <v>1</v>
      </c>
      <c r="K1334" s="852">
        <v>77706.203125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8492621-1FA1-4532-8C3D-97CE4BD4D02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94.204545454545453</v>
      </c>
      <c r="D6" s="491"/>
      <c r="E6" s="491"/>
      <c r="F6" s="490"/>
      <c r="G6" s="492">
        <f ca="1">SUM(Tabulka[05 h_vram])/2</f>
        <v>149277.69</v>
      </c>
      <c r="H6" s="491">
        <f ca="1">SUM(Tabulka[06 h_naduv])/2</f>
        <v>7828.32</v>
      </c>
      <c r="I6" s="491">
        <f ca="1">SUM(Tabulka[07 h_nadzk])/2</f>
        <v>389.89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280000</v>
      </c>
      <c r="M6" s="491">
        <f ca="1">SUM(Tabulka[11 m_jo])/2</f>
        <v>2858831</v>
      </c>
      <c r="N6" s="491">
        <f ca="1">SUM(Tabulka[12 m_oc])/2</f>
        <v>3138831</v>
      </c>
      <c r="O6" s="490">
        <f ca="1">SUM(Tabulka[13 m_sk])/2</f>
        <v>55273792</v>
      </c>
      <c r="P6" s="489">
        <f ca="1">SUM(Tabulka[14_vzsk])/2</f>
        <v>107069</v>
      </c>
      <c r="Q6" s="489">
        <f ca="1">SUM(Tabulka[15_vzpl])/2</f>
        <v>126196.23655913978</v>
      </c>
      <c r="R6" s="488">
        <f ca="1">IF(Q6=0,0,P6/Q6)</f>
        <v>0.84843259133028015</v>
      </c>
      <c r="S6" s="487">
        <f ca="1">Q6-P6</f>
        <v>19127.236559139783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22584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4220.5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857615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1137615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16360951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471">
        <f ca="1">IF(Tabulka[[#This Row],[15_vzpl]]=0,"",Tabulka[[#This Row],[14_vzsk]]/Tabulka[[#This Row],[15_vzpl]])</f>
        <v>1.1927010309278352</v>
      </c>
      <c r="S8" s="470">
        <f ca="1">IF(Tabulka[[#This Row],[15_vzpl]]-Tabulka[[#This Row],[14_vzsk]]=0,"",Tabulka[[#This Row],[15_vzpl]]-Tabulka[[#This Row],[14_vzsk]])</f>
        <v>-7537.0967741935528</v>
      </c>
    </row>
    <row r="9" spans="1:19" x14ac:dyDescent="0.25">
      <c r="A9" s="469">
        <v>99</v>
      </c>
      <c r="B9" s="468" t="s">
        <v>4345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3.7272727272727271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214806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214806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3254717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471">
        <f ca="1">IF(Tabulka[[#This Row],[15_vzpl]]=0,"",Tabulka[[#This Row],[14_vzsk]]/Tabulka[[#This Row],[15_vzpl]])</f>
        <v>1.1927010309278352</v>
      </c>
      <c r="S9" s="470">
        <f ca="1">IF(Tabulka[[#This Row],[15_vzpl]]-Tabulka[[#This Row],[14_vzsk]]=0,"",Tabulka[[#This Row],[15_vzpl]]-Tabulka[[#This Row],[14_vzsk]])</f>
        <v>-7537.0967741935528</v>
      </c>
    </row>
    <row r="10" spans="1:19" x14ac:dyDescent="0.25">
      <c r="A10" s="469">
        <v>100</v>
      </c>
      <c r="B10" s="468" t="s">
        <v>4346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2.2727272727272729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2145396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4347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10960838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4331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79.204545454545453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123245.69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3607.8199999999997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389.89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1965276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1965276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38227518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60419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2" s="471">
        <f ca="1">IF(Tabulka[[#This Row],[15_vzpl]]=0,"",Tabulka[[#This Row],[14_vzsk]]/Tabulka[[#This Row],[15_vzpl]])</f>
        <v>0.6938066985645932</v>
      </c>
      <c r="S12" s="470">
        <f ca="1">IF(Tabulka[[#This Row],[15_vzpl]]-Tabulka[[#This Row],[14_vzsk]]=0,"",Tabulka[[#This Row],[15_vzpl]]-Tabulka[[#This Row],[14_vzsk]])</f>
        <v>26664.333333333343</v>
      </c>
    </row>
    <row r="13" spans="1:19" x14ac:dyDescent="0.25">
      <c r="A13" s="469">
        <v>303</v>
      </c>
      <c r="B13" s="468" t="s">
        <v>4348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19.113636363636363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29159.050000000003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103.83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411291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411291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9031890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60419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3" s="471">
        <f ca="1">IF(Tabulka[[#This Row],[15_vzpl]]=0,"",Tabulka[[#This Row],[14_vzsk]]/Tabulka[[#This Row],[15_vzpl]])</f>
        <v>0.6938066985645932</v>
      </c>
      <c r="S13" s="470">
        <f ca="1">IF(Tabulka[[#This Row],[15_vzpl]]-Tabulka[[#This Row],[14_vzsk]]=0,"",Tabulka[[#This Row],[15_vzpl]]-Tabulka[[#This Row],[14_vzsk]])</f>
        <v>26664.333333333343</v>
      </c>
    </row>
    <row r="14" spans="1:19" x14ac:dyDescent="0.25">
      <c r="A14" s="469">
        <v>304</v>
      </c>
      <c r="B14" s="468" t="s">
        <v>4349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32.159090909090907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50924.51999999999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979.65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155.97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941232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941232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18217909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4350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6.0227272727272725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8089.9800000000005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56.92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130.09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244226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244226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3223468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4351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36189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36189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835620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4352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6487.25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1401561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4353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370317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4354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23893.39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238541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5146753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4332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685323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4355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685323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301</v>
      </c>
    </row>
    <row r="23" spans="1:19" x14ac:dyDescent="0.25">
      <c r="A23" s="222" t="s">
        <v>201</v>
      </c>
    </row>
    <row r="24" spans="1:19" x14ac:dyDescent="0.25">
      <c r="A24" s="223" t="s">
        <v>271</v>
      </c>
    </row>
    <row r="25" spans="1:19" x14ac:dyDescent="0.25">
      <c r="A25" s="461" t="s">
        <v>270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D9B4BFF-01EA-4D45-B1A0-0176C4F4BFE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4344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25">
      <c r="A8" s="505" t="s">
        <v>215</v>
      </c>
      <c r="B8" s="504">
        <v>5</v>
      </c>
      <c r="C8">
        <v>1</v>
      </c>
      <c r="D8" t="s">
        <v>4331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4332</v>
      </c>
      <c r="E16">
        <v>2</v>
      </c>
      <c r="I16">
        <v>360</v>
      </c>
      <c r="Q16">
        <v>58977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25">
      <c r="C18" t="s">
        <v>4333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25">
      <c r="C19">
        <v>2</v>
      </c>
      <c r="D19" t="s">
        <v>272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25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25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25">
      <c r="C23">
        <v>2</v>
      </c>
      <c r="D23" t="s">
        <v>4331</v>
      </c>
      <c r="E23">
        <v>79.25</v>
      </c>
      <c r="I23">
        <v>10930.98</v>
      </c>
      <c r="J23">
        <v>280</v>
      </c>
      <c r="O23">
        <v>36666</v>
      </c>
      <c r="P23">
        <v>36666</v>
      </c>
      <c r="Q23">
        <v>3149715</v>
      </c>
      <c r="R23">
        <v>1000</v>
      </c>
      <c r="S23">
        <v>7916.666666666667</v>
      </c>
    </row>
    <row r="24" spans="3:19" x14ac:dyDescent="0.25">
      <c r="C24">
        <v>2</v>
      </c>
      <c r="D24">
        <v>303</v>
      </c>
      <c r="E24">
        <v>20.5</v>
      </c>
      <c r="I24">
        <v>2878.5</v>
      </c>
      <c r="J24">
        <v>105</v>
      </c>
      <c r="O24">
        <v>1400</v>
      </c>
      <c r="P24">
        <v>1400</v>
      </c>
      <c r="Q24">
        <v>809045</v>
      </c>
      <c r="R24">
        <v>1000</v>
      </c>
      <c r="S24">
        <v>7916.666666666667</v>
      </c>
    </row>
    <row r="25" spans="3:19" x14ac:dyDescent="0.25">
      <c r="C25">
        <v>2</v>
      </c>
      <c r="D25">
        <v>304</v>
      </c>
      <c r="E25">
        <v>32</v>
      </c>
      <c r="I25">
        <v>4353.58</v>
      </c>
      <c r="J25">
        <v>56.5</v>
      </c>
      <c r="O25">
        <v>31116</v>
      </c>
      <c r="P25">
        <v>31116</v>
      </c>
      <c r="Q25">
        <v>1458088</v>
      </c>
    </row>
    <row r="26" spans="3:19" x14ac:dyDescent="0.25">
      <c r="C26">
        <v>2</v>
      </c>
      <c r="D26">
        <v>305</v>
      </c>
      <c r="E26">
        <v>4.75</v>
      </c>
      <c r="I26">
        <v>714.52</v>
      </c>
      <c r="O26">
        <v>1400</v>
      </c>
      <c r="P26">
        <v>1400</v>
      </c>
      <c r="Q26">
        <v>238631</v>
      </c>
    </row>
    <row r="27" spans="3:19" x14ac:dyDescent="0.25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25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25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25">
      <c r="C30">
        <v>2</v>
      </c>
      <c r="D30">
        <v>642</v>
      </c>
      <c r="E30">
        <v>15</v>
      </c>
      <c r="I30">
        <v>2146.13</v>
      </c>
      <c r="J30">
        <v>94.5</v>
      </c>
      <c r="O30">
        <v>2750</v>
      </c>
      <c r="P30">
        <v>2750</v>
      </c>
      <c r="Q30">
        <v>435149</v>
      </c>
    </row>
    <row r="31" spans="3:19" x14ac:dyDescent="0.25">
      <c r="C31">
        <v>2</v>
      </c>
      <c r="D31" t="s">
        <v>4332</v>
      </c>
      <c r="E31">
        <v>2</v>
      </c>
      <c r="I31">
        <v>296</v>
      </c>
      <c r="Q31">
        <v>58605</v>
      </c>
    </row>
    <row r="32" spans="3:19" x14ac:dyDescent="0.25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25">
      <c r="C33" t="s">
        <v>4334</v>
      </c>
      <c r="E33">
        <v>94.25</v>
      </c>
      <c r="I33">
        <v>13218.98</v>
      </c>
      <c r="J33">
        <v>667.5</v>
      </c>
      <c r="O33">
        <v>36666</v>
      </c>
      <c r="P33">
        <v>36666</v>
      </c>
      <c r="Q33">
        <v>4588458</v>
      </c>
      <c r="R33">
        <v>15600</v>
      </c>
      <c r="S33">
        <v>11472.38514173998</v>
      </c>
    </row>
    <row r="34" spans="3:19" x14ac:dyDescent="0.25">
      <c r="C34">
        <v>3</v>
      </c>
      <c r="D34" t="s">
        <v>272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25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25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25">
      <c r="C38">
        <v>3</v>
      </c>
      <c r="D38" t="s">
        <v>4331</v>
      </c>
      <c r="E38">
        <v>81.25</v>
      </c>
      <c r="I38">
        <v>11126.23</v>
      </c>
      <c r="J38">
        <v>274.75</v>
      </c>
      <c r="K38">
        <v>20</v>
      </c>
      <c r="O38">
        <v>16166</v>
      </c>
      <c r="P38">
        <v>16166</v>
      </c>
      <c r="Q38">
        <v>3238438</v>
      </c>
      <c r="R38">
        <v>11200</v>
      </c>
      <c r="S38">
        <v>7916.666666666667</v>
      </c>
    </row>
    <row r="39" spans="3:19" x14ac:dyDescent="0.25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O39">
        <v>800</v>
      </c>
      <c r="P39">
        <v>800</v>
      </c>
      <c r="Q39">
        <v>830472</v>
      </c>
      <c r="R39">
        <v>11200</v>
      </c>
      <c r="S39">
        <v>7916.666666666667</v>
      </c>
    </row>
    <row r="40" spans="3:19" x14ac:dyDescent="0.25">
      <c r="C40">
        <v>3</v>
      </c>
      <c r="D40">
        <v>304</v>
      </c>
      <c r="E40">
        <v>33</v>
      </c>
      <c r="I40">
        <v>4368.7</v>
      </c>
      <c r="J40">
        <v>59.5</v>
      </c>
      <c r="O40">
        <v>9066</v>
      </c>
      <c r="P40">
        <v>9066</v>
      </c>
      <c r="Q40">
        <v>1490554</v>
      </c>
    </row>
    <row r="41" spans="3:19" x14ac:dyDescent="0.25">
      <c r="C41">
        <v>3</v>
      </c>
      <c r="D41">
        <v>305</v>
      </c>
      <c r="E41">
        <v>4.75</v>
      </c>
      <c r="I41">
        <v>730.65</v>
      </c>
      <c r="O41">
        <v>3800</v>
      </c>
      <c r="P41">
        <v>3800</v>
      </c>
      <c r="Q41">
        <v>240066</v>
      </c>
    </row>
    <row r="42" spans="3:19" x14ac:dyDescent="0.25">
      <c r="C42">
        <v>3</v>
      </c>
      <c r="D42">
        <v>418</v>
      </c>
      <c r="E42">
        <v>2</v>
      </c>
      <c r="I42">
        <v>315</v>
      </c>
      <c r="O42">
        <v>1000</v>
      </c>
      <c r="P42">
        <v>1000</v>
      </c>
      <c r="Q42">
        <v>77656</v>
      </c>
    </row>
    <row r="43" spans="3:19" x14ac:dyDescent="0.25">
      <c r="C43">
        <v>3</v>
      </c>
      <c r="D43">
        <v>424</v>
      </c>
      <c r="E43">
        <v>4</v>
      </c>
      <c r="I43">
        <v>666.5</v>
      </c>
      <c r="J43">
        <v>3.25</v>
      </c>
      <c r="O43">
        <v>750</v>
      </c>
      <c r="P43">
        <v>750</v>
      </c>
      <c r="Q43">
        <v>128850</v>
      </c>
    </row>
    <row r="44" spans="3:19" x14ac:dyDescent="0.25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25">
      <c r="C45">
        <v>3</v>
      </c>
      <c r="D45">
        <v>642</v>
      </c>
      <c r="E45">
        <v>15</v>
      </c>
      <c r="I45">
        <v>2231.63</v>
      </c>
      <c r="J45">
        <v>116.5</v>
      </c>
      <c r="O45">
        <v>750</v>
      </c>
      <c r="P45">
        <v>750</v>
      </c>
      <c r="Q45">
        <v>440376</v>
      </c>
    </row>
    <row r="46" spans="3:19" x14ac:dyDescent="0.25">
      <c r="C46">
        <v>3</v>
      </c>
      <c r="D46" t="s">
        <v>4332</v>
      </c>
      <c r="E46">
        <v>2</v>
      </c>
      <c r="I46">
        <v>312</v>
      </c>
      <c r="Q46">
        <v>58915</v>
      </c>
    </row>
    <row r="47" spans="3:19" x14ac:dyDescent="0.25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25">
      <c r="C48" t="s">
        <v>4335</v>
      </c>
      <c r="E48">
        <v>96.25</v>
      </c>
      <c r="I48">
        <v>13482.23</v>
      </c>
      <c r="J48">
        <v>659.75</v>
      </c>
      <c r="K48">
        <v>20</v>
      </c>
      <c r="O48">
        <v>16166</v>
      </c>
      <c r="P48">
        <v>16166</v>
      </c>
      <c r="Q48">
        <v>4712567</v>
      </c>
      <c r="R48">
        <v>11200</v>
      </c>
      <c r="S48">
        <v>11472.38514173998</v>
      </c>
    </row>
    <row r="49" spans="3:19" x14ac:dyDescent="0.25">
      <c r="C49">
        <v>4</v>
      </c>
      <c r="D49" t="s">
        <v>272</v>
      </c>
      <c r="E49">
        <v>13</v>
      </c>
      <c r="I49">
        <v>2216</v>
      </c>
      <c r="J49">
        <v>386</v>
      </c>
      <c r="Q49">
        <v>1381986</v>
      </c>
      <c r="R49">
        <v>5950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664</v>
      </c>
      <c r="J50">
        <v>118</v>
      </c>
      <c r="Q50">
        <v>289427</v>
      </c>
      <c r="R50">
        <v>5950</v>
      </c>
      <c r="S50">
        <v>3555.7184750733136</v>
      </c>
    </row>
    <row r="51" spans="3:19" x14ac:dyDescent="0.25">
      <c r="C51">
        <v>4</v>
      </c>
      <c r="D51">
        <v>100</v>
      </c>
      <c r="E51">
        <v>2</v>
      </c>
      <c r="I51">
        <v>344</v>
      </c>
      <c r="J51">
        <v>59</v>
      </c>
      <c r="Q51">
        <v>154842</v>
      </c>
    </row>
    <row r="52" spans="3:19" x14ac:dyDescent="0.25">
      <c r="C52">
        <v>4</v>
      </c>
      <c r="D52">
        <v>101</v>
      </c>
      <c r="E52">
        <v>7</v>
      </c>
      <c r="I52">
        <v>1208</v>
      </c>
      <c r="J52">
        <v>209</v>
      </c>
      <c r="Q52">
        <v>937717</v>
      </c>
    </row>
    <row r="53" spans="3:19" x14ac:dyDescent="0.25">
      <c r="C53">
        <v>4</v>
      </c>
      <c r="D53" t="s">
        <v>4331</v>
      </c>
      <c r="E53">
        <v>81.25</v>
      </c>
      <c r="I53">
        <v>11871.6</v>
      </c>
      <c r="J53">
        <v>232.5</v>
      </c>
      <c r="K53">
        <v>20.5</v>
      </c>
      <c r="O53">
        <v>22916</v>
      </c>
      <c r="P53">
        <v>22916</v>
      </c>
      <c r="Q53">
        <v>3331730</v>
      </c>
      <c r="R53">
        <v>8324</v>
      </c>
      <c r="S53">
        <v>7916.666666666667</v>
      </c>
    </row>
    <row r="54" spans="3:19" x14ac:dyDescent="0.25">
      <c r="C54">
        <v>4</v>
      </c>
      <c r="D54">
        <v>303</v>
      </c>
      <c r="E54">
        <v>19.5</v>
      </c>
      <c r="I54">
        <v>2800</v>
      </c>
      <c r="J54">
        <v>84</v>
      </c>
      <c r="K54">
        <v>10.5</v>
      </c>
      <c r="O54">
        <v>5000</v>
      </c>
      <c r="P54">
        <v>5000</v>
      </c>
      <c r="Q54">
        <v>790033</v>
      </c>
      <c r="R54">
        <v>8324</v>
      </c>
      <c r="S54">
        <v>7916.666666666667</v>
      </c>
    </row>
    <row r="55" spans="3:19" x14ac:dyDescent="0.25">
      <c r="C55">
        <v>4</v>
      </c>
      <c r="D55">
        <v>304</v>
      </c>
      <c r="E55">
        <v>33</v>
      </c>
      <c r="I55">
        <v>4853.08</v>
      </c>
      <c r="J55">
        <v>62</v>
      </c>
      <c r="K55">
        <v>10</v>
      </c>
      <c r="O55">
        <v>13016</v>
      </c>
      <c r="P55">
        <v>13016</v>
      </c>
      <c r="Q55">
        <v>1541091</v>
      </c>
    </row>
    <row r="56" spans="3:19" x14ac:dyDescent="0.25">
      <c r="C56">
        <v>4</v>
      </c>
      <c r="D56">
        <v>305</v>
      </c>
      <c r="E56">
        <v>6.75</v>
      </c>
      <c r="I56">
        <v>806.77</v>
      </c>
      <c r="O56">
        <v>2200</v>
      </c>
      <c r="P56">
        <v>2200</v>
      </c>
      <c r="Q56">
        <v>320515</v>
      </c>
    </row>
    <row r="57" spans="3:19" x14ac:dyDescent="0.25">
      <c r="C57">
        <v>4</v>
      </c>
      <c r="D57">
        <v>418</v>
      </c>
      <c r="E57">
        <v>2</v>
      </c>
      <c r="I57">
        <v>330</v>
      </c>
      <c r="O57">
        <v>1200</v>
      </c>
      <c r="P57">
        <v>1200</v>
      </c>
      <c r="Q57">
        <v>82589</v>
      </c>
    </row>
    <row r="58" spans="3:19" x14ac:dyDescent="0.25">
      <c r="C58">
        <v>4</v>
      </c>
      <c r="D58">
        <v>424</v>
      </c>
      <c r="E58">
        <v>4</v>
      </c>
      <c r="I58">
        <v>491</v>
      </c>
      <c r="Q58">
        <v>100557</v>
      </c>
    </row>
    <row r="59" spans="3:19" x14ac:dyDescent="0.25">
      <c r="C59">
        <v>4</v>
      </c>
      <c r="D59">
        <v>636</v>
      </c>
      <c r="E59">
        <v>1</v>
      </c>
      <c r="I59">
        <v>165</v>
      </c>
      <c r="Q59">
        <v>35457</v>
      </c>
    </row>
    <row r="60" spans="3:19" x14ac:dyDescent="0.25">
      <c r="C60">
        <v>4</v>
      </c>
      <c r="D60">
        <v>642</v>
      </c>
      <c r="E60">
        <v>15</v>
      </c>
      <c r="I60">
        <v>2425.75</v>
      </c>
      <c r="J60">
        <v>86.5</v>
      </c>
      <c r="O60">
        <v>1500</v>
      </c>
      <c r="P60">
        <v>1500</v>
      </c>
      <c r="Q60">
        <v>461488</v>
      </c>
    </row>
    <row r="61" spans="3:19" x14ac:dyDescent="0.25">
      <c r="C61">
        <v>4</v>
      </c>
      <c r="D61" t="s">
        <v>4332</v>
      </c>
      <c r="E61">
        <v>2</v>
      </c>
      <c r="I61">
        <v>336</v>
      </c>
      <c r="Q61">
        <v>59018</v>
      </c>
    </row>
    <row r="62" spans="3:19" x14ac:dyDescent="0.25">
      <c r="C62">
        <v>4</v>
      </c>
      <c r="D62">
        <v>30</v>
      </c>
      <c r="E62">
        <v>2</v>
      </c>
      <c r="I62">
        <v>336</v>
      </c>
      <c r="Q62">
        <v>59018</v>
      </c>
    </row>
    <row r="63" spans="3:19" x14ac:dyDescent="0.25">
      <c r="C63" t="s">
        <v>4336</v>
      </c>
      <c r="E63">
        <v>96.25</v>
      </c>
      <c r="I63">
        <v>14423.6</v>
      </c>
      <c r="J63">
        <v>618.5</v>
      </c>
      <c r="K63">
        <v>20.5</v>
      </c>
      <c r="O63">
        <v>22916</v>
      </c>
      <c r="P63">
        <v>22916</v>
      </c>
      <c r="Q63">
        <v>4772734</v>
      </c>
      <c r="R63">
        <v>14274</v>
      </c>
      <c r="S63">
        <v>11472.38514173998</v>
      </c>
    </row>
    <row r="64" spans="3:19" x14ac:dyDescent="0.25">
      <c r="C64">
        <v>5</v>
      </c>
      <c r="D64" t="s">
        <v>272</v>
      </c>
      <c r="E64">
        <v>13</v>
      </c>
      <c r="I64">
        <v>2184</v>
      </c>
      <c r="J64">
        <v>385</v>
      </c>
      <c r="Q64">
        <v>1359502</v>
      </c>
      <c r="R64">
        <v>3900</v>
      </c>
      <c r="S64">
        <v>3555.7184750733136</v>
      </c>
    </row>
    <row r="65" spans="3:19" x14ac:dyDescent="0.25">
      <c r="C65">
        <v>5</v>
      </c>
      <c r="D65">
        <v>99</v>
      </c>
      <c r="E65">
        <v>4</v>
      </c>
      <c r="I65">
        <v>644</v>
      </c>
      <c r="J65">
        <v>117.5</v>
      </c>
      <c r="Q65">
        <v>292115</v>
      </c>
      <c r="R65">
        <v>3900</v>
      </c>
      <c r="S65">
        <v>3555.7184750733136</v>
      </c>
    </row>
    <row r="66" spans="3:19" x14ac:dyDescent="0.25">
      <c r="C66">
        <v>5</v>
      </c>
      <c r="D66">
        <v>100</v>
      </c>
      <c r="E66">
        <v>2</v>
      </c>
      <c r="I66">
        <v>352</v>
      </c>
      <c r="J66">
        <v>59</v>
      </c>
      <c r="Q66">
        <v>154956</v>
      </c>
    </row>
    <row r="67" spans="3:19" x14ac:dyDescent="0.25">
      <c r="C67">
        <v>5</v>
      </c>
      <c r="D67">
        <v>101</v>
      </c>
      <c r="E67">
        <v>7</v>
      </c>
      <c r="I67">
        <v>1188</v>
      </c>
      <c r="J67">
        <v>208.5</v>
      </c>
      <c r="Q67">
        <v>912431</v>
      </c>
    </row>
    <row r="68" spans="3:19" x14ac:dyDescent="0.25">
      <c r="C68">
        <v>5</v>
      </c>
      <c r="D68" t="s">
        <v>4331</v>
      </c>
      <c r="E68">
        <v>79.25</v>
      </c>
      <c r="I68">
        <v>12320.380000000001</v>
      </c>
      <c r="J68">
        <v>200.5</v>
      </c>
      <c r="K68">
        <v>10</v>
      </c>
      <c r="O68">
        <v>16960</v>
      </c>
      <c r="P68">
        <v>16960</v>
      </c>
      <c r="Q68">
        <v>3338379</v>
      </c>
      <c r="S68">
        <v>7916.666666666667</v>
      </c>
    </row>
    <row r="69" spans="3:19" x14ac:dyDescent="0.25">
      <c r="C69">
        <v>5</v>
      </c>
      <c r="D69">
        <v>303</v>
      </c>
      <c r="E69">
        <v>18.5</v>
      </c>
      <c r="I69">
        <v>2538.5</v>
      </c>
      <c r="J69">
        <v>75.5</v>
      </c>
      <c r="K69">
        <v>10</v>
      </c>
      <c r="O69">
        <v>5060</v>
      </c>
      <c r="P69">
        <v>5060</v>
      </c>
      <c r="Q69">
        <v>735501</v>
      </c>
      <c r="S69">
        <v>7916.666666666667</v>
      </c>
    </row>
    <row r="70" spans="3:19" x14ac:dyDescent="0.25">
      <c r="C70">
        <v>5</v>
      </c>
      <c r="D70">
        <v>304</v>
      </c>
      <c r="E70">
        <v>32</v>
      </c>
      <c r="I70">
        <v>5252.6</v>
      </c>
      <c r="J70">
        <v>68.5</v>
      </c>
      <c r="O70">
        <v>4000</v>
      </c>
      <c r="P70">
        <v>4000</v>
      </c>
      <c r="Q70">
        <v>1628629</v>
      </c>
    </row>
    <row r="71" spans="3:19" x14ac:dyDescent="0.25">
      <c r="C71">
        <v>5</v>
      </c>
      <c r="D71">
        <v>305</v>
      </c>
      <c r="E71">
        <v>6.75</v>
      </c>
      <c r="I71">
        <v>1003.4</v>
      </c>
      <c r="Q71">
        <v>294902</v>
      </c>
    </row>
    <row r="72" spans="3:19" x14ac:dyDescent="0.25">
      <c r="C72">
        <v>5</v>
      </c>
      <c r="D72">
        <v>418</v>
      </c>
      <c r="E72">
        <v>2</v>
      </c>
      <c r="I72">
        <v>345</v>
      </c>
      <c r="Q72">
        <v>77264</v>
      </c>
    </row>
    <row r="73" spans="3:19" x14ac:dyDescent="0.25">
      <c r="C73">
        <v>5</v>
      </c>
      <c r="D73">
        <v>424</v>
      </c>
      <c r="E73">
        <v>4</v>
      </c>
      <c r="I73">
        <v>688.5</v>
      </c>
      <c r="Q73">
        <v>118888</v>
      </c>
    </row>
    <row r="74" spans="3:19" x14ac:dyDescent="0.25">
      <c r="C74">
        <v>5</v>
      </c>
      <c r="D74">
        <v>636</v>
      </c>
      <c r="E74">
        <v>1</v>
      </c>
      <c r="I74">
        <v>172.5</v>
      </c>
      <c r="O74">
        <v>2900</v>
      </c>
      <c r="P74">
        <v>2900</v>
      </c>
      <c r="Q74">
        <v>35127</v>
      </c>
    </row>
    <row r="75" spans="3:19" x14ac:dyDescent="0.25">
      <c r="C75">
        <v>5</v>
      </c>
      <c r="D75">
        <v>642</v>
      </c>
      <c r="E75">
        <v>15</v>
      </c>
      <c r="I75">
        <v>2319.88</v>
      </c>
      <c r="J75">
        <v>56.5</v>
      </c>
      <c r="O75">
        <v>5000</v>
      </c>
      <c r="P75">
        <v>5000</v>
      </c>
      <c r="Q75">
        <v>448068</v>
      </c>
    </row>
    <row r="76" spans="3:19" x14ac:dyDescent="0.25">
      <c r="C76">
        <v>5</v>
      </c>
      <c r="D76" t="s">
        <v>4332</v>
      </c>
      <c r="E76">
        <v>2</v>
      </c>
      <c r="I76">
        <v>336</v>
      </c>
      <c r="Q76">
        <v>59519</v>
      </c>
    </row>
    <row r="77" spans="3:19" x14ac:dyDescent="0.25">
      <c r="C77">
        <v>5</v>
      </c>
      <c r="D77">
        <v>30</v>
      </c>
      <c r="E77">
        <v>2</v>
      </c>
      <c r="I77">
        <v>336</v>
      </c>
      <c r="Q77">
        <v>59519</v>
      </c>
    </row>
    <row r="78" spans="3:19" x14ac:dyDescent="0.25">
      <c r="C78" t="s">
        <v>4337</v>
      </c>
      <c r="E78">
        <v>94.25</v>
      </c>
      <c r="I78">
        <v>14840.380000000001</v>
      </c>
      <c r="J78">
        <v>585.5</v>
      </c>
      <c r="K78">
        <v>10</v>
      </c>
      <c r="O78">
        <v>16960</v>
      </c>
      <c r="P78">
        <v>16960</v>
      </c>
      <c r="Q78">
        <v>4757400</v>
      </c>
      <c r="R78">
        <v>3900</v>
      </c>
      <c r="S78">
        <v>11472.38514173998</v>
      </c>
    </row>
    <row r="79" spans="3:19" x14ac:dyDescent="0.25">
      <c r="C79">
        <v>6</v>
      </c>
      <c r="D79" t="s">
        <v>272</v>
      </c>
      <c r="E79">
        <v>13</v>
      </c>
      <c r="I79">
        <v>1832</v>
      </c>
      <c r="J79">
        <v>386</v>
      </c>
      <c r="Q79">
        <v>1357887</v>
      </c>
      <c r="R79">
        <v>10200</v>
      </c>
      <c r="S79">
        <v>3555.7184750733136</v>
      </c>
    </row>
    <row r="80" spans="3:19" x14ac:dyDescent="0.25">
      <c r="C80">
        <v>6</v>
      </c>
      <c r="D80">
        <v>99</v>
      </c>
      <c r="E80">
        <v>4</v>
      </c>
      <c r="I80">
        <v>552</v>
      </c>
      <c r="J80">
        <v>117.5</v>
      </c>
      <c r="Q80">
        <v>288961</v>
      </c>
      <c r="R80">
        <v>10200</v>
      </c>
      <c r="S80">
        <v>3555.7184750733136</v>
      </c>
    </row>
    <row r="81" spans="3:19" x14ac:dyDescent="0.25">
      <c r="C81">
        <v>6</v>
      </c>
      <c r="D81">
        <v>100</v>
      </c>
      <c r="E81">
        <v>2</v>
      </c>
      <c r="I81">
        <v>272</v>
      </c>
      <c r="J81">
        <v>59.5</v>
      </c>
      <c r="Q81">
        <v>162239</v>
      </c>
    </row>
    <row r="82" spans="3:19" x14ac:dyDescent="0.25">
      <c r="C82">
        <v>6</v>
      </c>
      <c r="D82">
        <v>101</v>
      </c>
      <c r="E82">
        <v>7</v>
      </c>
      <c r="I82">
        <v>1008</v>
      </c>
      <c r="J82">
        <v>209</v>
      </c>
      <c r="Q82">
        <v>906687</v>
      </c>
    </row>
    <row r="83" spans="3:19" x14ac:dyDescent="0.25">
      <c r="C83">
        <v>6</v>
      </c>
      <c r="D83" t="s">
        <v>4331</v>
      </c>
      <c r="E83">
        <v>78.25</v>
      </c>
      <c r="I83">
        <v>10179.1</v>
      </c>
      <c r="J83">
        <v>294</v>
      </c>
      <c r="K83">
        <v>10</v>
      </c>
      <c r="O83">
        <v>21924</v>
      </c>
      <c r="P83">
        <v>21924</v>
      </c>
      <c r="Q83">
        <v>3247535</v>
      </c>
      <c r="R83">
        <v>18150</v>
      </c>
      <c r="S83">
        <v>7916.666666666667</v>
      </c>
    </row>
    <row r="84" spans="3:19" x14ac:dyDescent="0.25">
      <c r="C84">
        <v>6</v>
      </c>
      <c r="D84">
        <v>303</v>
      </c>
      <c r="E84">
        <v>17.5</v>
      </c>
      <c r="I84">
        <v>2164.5</v>
      </c>
      <c r="J84">
        <v>122.5</v>
      </c>
      <c r="K84">
        <v>10</v>
      </c>
      <c r="O84">
        <v>6900</v>
      </c>
      <c r="P84">
        <v>6900</v>
      </c>
      <c r="Q84">
        <v>701698</v>
      </c>
      <c r="R84">
        <v>18150</v>
      </c>
      <c r="S84">
        <v>7916.666666666667</v>
      </c>
    </row>
    <row r="85" spans="3:19" x14ac:dyDescent="0.25">
      <c r="C85">
        <v>6</v>
      </c>
      <c r="D85">
        <v>304</v>
      </c>
      <c r="E85">
        <v>32</v>
      </c>
      <c r="I85">
        <v>4429.58</v>
      </c>
      <c r="J85">
        <v>80</v>
      </c>
      <c r="O85">
        <v>12474</v>
      </c>
      <c r="P85">
        <v>12474</v>
      </c>
      <c r="Q85">
        <v>1598859</v>
      </c>
    </row>
    <row r="86" spans="3:19" x14ac:dyDescent="0.25">
      <c r="C86">
        <v>6</v>
      </c>
      <c r="D86">
        <v>305</v>
      </c>
      <c r="E86">
        <v>6.75</v>
      </c>
      <c r="I86">
        <v>692.52</v>
      </c>
      <c r="O86">
        <v>1800</v>
      </c>
      <c r="P86">
        <v>1800</v>
      </c>
      <c r="Q86">
        <v>278367</v>
      </c>
    </row>
    <row r="87" spans="3:19" x14ac:dyDescent="0.25">
      <c r="C87">
        <v>6</v>
      </c>
      <c r="D87">
        <v>418</v>
      </c>
      <c r="E87">
        <v>2</v>
      </c>
      <c r="I87">
        <v>222</v>
      </c>
      <c r="Q87">
        <v>79943</v>
      </c>
    </row>
    <row r="88" spans="3:19" x14ac:dyDescent="0.25">
      <c r="C88">
        <v>6</v>
      </c>
      <c r="D88">
        <v>424</v>
      </c>
      <c r="E88">
        <v>4</v>
      </c>
      <c r="I88">
        <v>603.75</v>
      </c>
      <c r="Q88">
        <v>120448</v>
      </c>
    </row>
    <row r="89" spans="3:19" x14ac:dyDescent="0.25">
      <c r="C89">
        <v>6</v>
      </c>
      <c r="D89">
        <v>636</v>
      </c>
      <c r="E89">
        <v>1</v>
      </c>
      <c r="I89">
        <v>150</v>
      </c>
      <c r="Q89">
        <v>32736</v>
      </c>
    </row>
    <row r="90" spans="3:19" x14ac:dyDescent="0.25">
      <c r="C90">
        <v>6</v>
      </c>
      <c r="D90">
        <v>642</v>
      </c>
      <c r="E90">
        <v>15</v>
      </c>
      <c r="I90">
        <v>1916.75</v>
      </c>
      <c r="J90">
        <v>91.5</v>
      </c>
      <c r="O90">
        <v>750</v>
      </c>
      <c r="P90">
        <v>750</v>
      </c>
      <c r="Q90">
        <v>435484</v>
      </c>
    </row>
    <row r="91" spans="3:19" x14ac:dyDescent="0.25">
      <c r="C91">
        <v>6</v>
      </c>
      <c r="D91" t="s">
        <v>4332</v>
      </c>
      <c r="E91">
        <v>2</v>
      </c>
      <c r="I91">
        <v>232</v>
      </c>
      <c r="Q91">
        <v>58576</v>
      </c>
    </row>
    <row r="92" spans="3:19" x14ac:dyDescent="0.25">
      <c r="C92">
        <v>6</v>
      </c>
      <c r="D92">
        <v>30</v>
      </c>
      <c r="E92">
        <v>2</v>
      </c>
      <c r="I92">
        <v>232</v>
      </c>
      <c r="Q92">
        <v>58576</v>
      </c>
    </row>
    <row r="93" spans="3:19" x14ac:dyDescent="0.25">
      <c r="C93" t="s">
        <v>4338</v>
      </c>
      <c r="E93">
        <v>93.25</v>
      </c>
      <c r="I93">
        <v>12243.1</v>
      </c>
      <c r="J93">
        <v>680</v>
      </c>
      <c r="K93">
        <v>10</v>
      </c>
      <c r="O93">
        <v>21924</v>
      </c>
      <c r="P93">
        <v>21924</v>
      </c>
      <c r="Q93">
        <v>4663998</v>
      </c>
      <c r="R93">
        <v>28350</v>
      </c>
      <c r="S93">
        <v>11472.38514173998</v>
      </c>
    </row>
    <row r="94" spans="3:19" x14ac:dyDescent="0.25">
      <c r="C94">
        <v>7</v>
      </c>
      <c r="D94" t="s">
        <v>272</v>
      </c>
      <c r="E94">
        <v>13</v>
      </c>
      <c r="I94">
        <v>1900</v>
      </c>
      <c r="J94">
        <v>378</v>
      </c>
      <c r="O94">
        <v>856865</v>
      </c>
      <c r="P94">
        <v>856865</v>
      </c>
      <c r="Q94">
        <v>2329527</v>
      </c>
      <c r="S94">
        <v>3555.7184750733136</v>
      </c>
    </row>
    <row r="95" spans="3:19" x14ac:dyDescent="0.25">
      <c r="C95">
        <v>7</v>
      </c>
      <c r="D95">
        <v>99</v>
      </c>
      <c r="E95">
        <v>4</v>
      </c>
      <c r="I95">
        <v>640</v>
      </c>
      <c r="J95">
        <v>117.5</v>
      </c>
      <c r="O95">
        <v>214806</v>
      </c>
      <c r="P95">
        <v>214806</v>
      </c>
      <c r="Q95">
        <v>567452</v>
      </c>
      <c r="S95">
        <v>3555.7184750733136</v>
      </c>
    </row>
    <row r="96" spans="3:19" x14ac:dyDescent="0.25">
      <c r="C96">
        <v>7</v>
      </c>
      <c r="D96">
        <v>100</v>
      </c>
      <c r="E96">
        <v>2</v>
      </c>
      <c r="I96">
        <v>304</v>
      </c>
      <c r="J96">
        <v>59</v>
      </c>
      <c r="O96">
        <v>207450</v>
      </c>
      <c r="P96">
        <v>207450</v>
      </c>
      <c r="Q96">
        <v>320605</v>
      </c>
    </row>
    <row r="97" spans="3:19" x14ac:dyDescent="0.25">
      <c r="C97">
        <v>7</v>
      </c>
      <c r="D97">
        <v>101</v>
      </c>
      <c r="E97">
        <v>7</v>
      </c>
      <c r="I97">
        <v>956</v>
      </c>
      <c r="J97">
        <v>201.5</v>
      </c>
      <c r="O97">
        <v>434609</v>
      </c>
      <c r="P97">
        <v>434609</v>
      </c>
      <c r="Q97">
        <v>1441470</v>
      </c>
    </row>
    <row r="98" spans="3:19" x14ac:dyDescent="0.25">
      <c r="C98">
        <v>7</v>
      </c>
      <c r="D98" t="s">
        <v>4331</v>
      </c>
      <c r="E98">
        <v>76.25</v>
      </c>
      <c r="I98">
        <v>9804.8499999999985</v>
      </c>
      <c r="J98">
        <v>321.5</v>
      </c>
      <c r="K98">
        <v>15</v>
      </c>
      <c r="O98">
        <v>873313</v>
      </c>
      <c r="P98">
        <v>873313</v>
      </c>
      <c r="Q98">
        <v>4296786</v>
      </c>
      <c r="S98">
        <v>7916.666666666667</v>
      </c>
    </row>
    <row r="99" spans="3:19" x14ac:dyDescent="0.25">
      <c r="C99">
        <v>7</v>
      </c>
      <c r="D99">
        <v>303</v>
      </c>
      <c r="E99">
        <v>17.5</v>
      </c>
      <c r="I99">
        <v>2417.25</v>
      </c>
      <c r="J99">
        <v>100.5</v>
      </c>
      <c r="O99">
        <v>176552</v>
      </c>
      <c r="P99">
        <v>176552</v>
      </c>
      <c r="Q99">
        <v>949414</v>
      </c>
      <c r="S99">
        <v>7916.666666666667</v>
      </c>
    </row>
    <row r="100" spans="3:19" x14ac:dyDescent="0.25">
      <c r="C100">
        <v>7</v>
      </c>
      <c r="D100">
        <v>304</v>
      </c>
      <c r="E100">
        <v>32</v>
      </c>
      <c r="I100">
        <v>3988.2</v>
      </c>
      <c r="J100">
        <v>68.5</v>
      </c>
      <c r="K100">
        <v>15</v>
      </c>
      <c r="O100">
        <v>426873</v>
      </c>
      <c r="P100">
        <v>426873</v>
      </c>
      <c r="Q100">
        <v>2109455</v>
      </c>
    </row>
    <row r="101" spans="3:19" x14ac:dyDescent="0.25">
      <c r="C101">
        <v>7</v>
      </c>
      <c r="D101">
        <v>305</v>
      </c>
      <c r="E101">
        <v>5.75</v>
      </c>
      <c r="I101">
        <v>757.4</v>
      </c>
      <c r="O101">
        <v>114680</v>
      </c>
      <c r="P101">
        <v>114680</v>
      </c>
      <c r="Q101">
        <v>394970</v>
      </c>
    </row>
    <row r="102" spans="3:19" x14ac:dyDescent="0.25">
      <c r="C102">
        <v>7</v>
      </c>
      <c r="D102">
        <v>418</v>
      </c>
      <c r="E102">
        <v>1</v>
      </c>
      <c r="I102">
        <v>148.5</v>
      </c>
      <c r="O102">
        <v>19142</v>
      </c>
      <c r="P102">
        <v>19142</v>
      </c>
      <c r="Q102">
        <v>58800</v>
      </c>
    </row>
    <row r="103" spans="3:19" x14ac:dyDescent="0.25">
      <c r="C103">
        <v>7</v>
      </c>
      <c r="D103">
        <v>424</v>
      </c>
      <c r="E103">
        <v>4</v>
      </c>
      <c r="I103">
        <v>449</v>
      </c>
      <c r="O103">
        <v>25441</v>
      </c>
      <c r="P103">
        <v>25441</v>
      </c>
      <c r="Q103">
        <v>147137</v>
      </c>
    </row>
    <row r="104" spans="3:19" x14ac:dyDescent="0.25">
      <c r="C104">
        <v>7</v>
      </c>
      <c r="D104">
        <v>636</v>
      </c>
      <c r="E104">
        <v>1</v>
      </c>
      <c r="I104">
        <v>126.5</v>
      </c>
      <c r="O104">
        <v>8942</v>
      </c>
      <c r="P104">
        <v>8942</v>
      </c>
      <c r="Q104">
        <v>47553</v>
      </c>
    </row>
    <row r="105" spans="3:19" x14ac:dyDescent="0.25">
      <c r="C105">
        <v>7</v>
      </c>
      <c r="D105">
        <v>642</v>
      </c>
      <c r="E105">
        <v>15</v>
      </c>
      <c r="I105">
        <v>1918</v>
      </c>
      <c r="J105">
        <v>152.5</v>
      </c>
      <c r="O105">
        <v>101683</v>
      </c>
      <c r="P105">
        <v>101683</v>
      </c>
      <c r="Q105">
        <v>589457</v>
      </c>
    </row>
    <row r="106" spans="3:19" x14ac:dyDescent="0.25">
      <c r="C106">
        <v>7</v>
      </c>
      <c r="D106" t="s">
        <v>4332</v>
      </c>
      <c r="E106">
        <v>2</v>
      </c>
      <c r="I106">
        <v>272</v>
      </c>
      <c r="O106">
        <v>17970</v>
      </c>
      <c r="P106">
        <v>17970</v>
      </c>
      <c r="Q106">
        <v>78224</v>
      </c>
    </row>
    <row r="107" spans="3:19" x14ac:dyDescent="0.25">
      <c r="C107">
        <v>7</v>
      </c>
      <c r="D107">
        <v>30</v>
      </c>
      <c r="E107">
        <v>2</v>
      </c>
      <c r="I107">
        <v>272</v>
      </c>
      <c r="O107">
        <v>17970</v>
      </c>
      <c r="P107">
        <v>17970</v>
      </c>
      <c r="Q107">
        <v>78224</v>
      </c>
    </row>
    <row r="108" spans="3:19" x14ac:dyDescent="0.25">
      <c r="C108" t="s">
        <v>4339</v>
      </c>
      <c r="E108">
        <v>91.25</v>
      </c>
      <c r="I108">
        <v>11976.85</v>
      </c>
      <c r="J108">
        <v>699.5</v>
      </c>
      <c r="K108">
        <v>15</v>
      </c>
      <c r="O108">
        <v>1748148</v>
      </c>
      <c r="P108">
        <v>1748148</v>
      </c>
      <c r="Q108">
        <v>6704537</v>
      </c>
      <c r="S108">
        <v>11472.38514173998</v>
      </c>
    </row>
    <row r="109" spans="3:19" x14ac:dyDescent="0.25">
      <c r="C109">
        <v>8</v>
      </c>
      <c r="D109" t="s">
        <v>272</v>
      </c>
      <c r="E109">
        <v>13</v>
      </c>
      <c r="I109">
        <v>1972</v>
      </c>
      <c r="J109">
        <v>385.5</v>
      </c>
      <c r="Q109">
        <v>1353393</v>
      </c>
      <c r="S109">
        <v>3555.7184750733136</v>
      </c>
    </row>
    <row r="110" spans="3:19" x14ac:dyDescent="0.25">
      <c r="C110">
        <v>8</v>
      </c>
      <c r="D110">
        <v>99</v>
      </c>
      <c r="E110">
        <v>4</v>
      </c>
      <c r="I110">
        <v>604</v>
      </c>
      <c r="J110">
        <v>117.5</v>
      </c>
      <c r="Q110">
        <v>296810</v>
      </c>
      <c r="S110">
        <v>3555.7184750733136</v>
      </c>
    </row>
    <row r="111" spans="3:19" x14ac:dyDescent="0.25">
      <c r="C111">
        <v>8</v>
      </c>
      <c r="D111">
        <v>100</v>
      </c>
      <c r="E111">
        <v>2</v>
      </c>
      <c r="I111">
        <v>320</v>
      </c>
      <c r="J111">
        <v>59</v>
      </c>
      <c r="Q111">
        <v>158035</v>
      </c>
    </row>
    <row r="112" spans="3:19" x14ac:dyDescent="0.25">
      <c r="C112">
        <v>8</v>
      </c>
      <c r="D112">
        <v>101</v>
      </c>
      <c r="E112">
        <v>7</v>
      </c>
      <c r="I112">
        <v>1048</v>
      </c>
      <c r="J112">
        <v>209</v>
      </c>
      <c r="Q112">
        <v>898548</v>
      </c>
    </row>
    <row r="113" spans="3:19" x14ac:dyDescent="0.25">
      <c r="C113">
        <v>8</v>
      </c>
      <c r="D113" t="s">
        <v>4331</v>
      </c>
      <c r="E113">
        <v>77.25</v>
      </c>
      <c r="I113">
        <v>9789.85</v>
      </c>
      <c r="J113">
        <v>424</v>
      </c>
      <c r="K113">
        <v>46.379999999999995</v>
      </c>
      <c r="O113">
        <v>21572</v>
      </c>
      <c r="P113">
        <v>21572</v>
      </c>
      <c r="Q113">
        <v>3398557</v>
      </c>
      <c r="S113">
        <v>7916.666666666667</v>
      </c>
    </row>
    <row r="114" spans="3:19" x14ac:dyDescent="0.25">
      <c r="C114">
        <v>8</v>
      </c>
      <c r="D114">
        <v>303</v>
      </c>
      <c r="E114">
        <v>17.5</v>
      </c>
      <c r="I114">
        <v>2222.25</v>
      </c>
      <c r="J114">
        <v>161</v>
      </c>
      <c r="K114">
        <v>21.13</v>
      </c>
      <c r="Q114">
        <v>777041</v>
      </c>
      <c r="S114">
        <v>7916.666666666667</v>
      </c>
    </row>
    <row r="115" spans="3:19" x14ac:dyDescent="0.25">
      <c r="C115">
        <v>8</v>
      </c>
      <c r="D115">
        <v>304</v>
      </c>
      <c r="E115">
        <v>32</v>
      </c>
      <c r="I115">
        <v>4108.08</v>
      </c>
      <c r="J115">
        <v>92.5</v>
      </c>
      <c r="K115">
        <v>25.25</v>
      </c>
      <c r="O115">
        <v>8872</v>
      </c>
      <c r="P115">
        <v>8872</v>
      </c>
      <c r="Q115">
        <v>1643615</v>
      </c>
    </row>
    <row r="116" spans="3:19" x14ac:dyDescent="0.25">
      <c r="C116">
        <v>8</v>
      </c>
      <c r="D116">
        <v>305</v>
      </c>
      <c r="E116">
        <v>5.75</v>
      </c>
      <c r="I116">
        <v>625.77</v>
      </c>
      <c r="O116">
        <v>1200</v>
      </c>
      <c r="P116">
        <v>1200</v>
      </c>
      <c r="Q116">
        <v>264675</v>
      </c>
    </row>
    <row r="117" spans="3:19" x14ac:dyDescent="0.25">
      <c r="C117">
        <v>8</v>
      </c>
      <c r="D117">
        <v>418</v>
      </c>
      <c r="E117">
        <v>2</v>
      </c>
      <c r="I117">
        <v>330</v>
      </c>
      <c r="Q117">
        <v>73901</v>
      </c>
    </row>
    <row r="118" spans="3:19" x14ac:dyDescent="0.25">
      <c r="C118">
        <v>8</v>
      </c>
      <c r="D118">
        <v>424</v>
      </c>
      <c r="E118">
        <v>4</v>
      </c>
      <c r="I118">
        <v>515</v>
      </c>
      <c r="Q118">
        <v>119643</v>
      </c>
    </row>
    <row r="119" spans="3:19" x14ac:dyDescent="0.25">
      <c r="C119">
        <v>8</v>
      </c>
      <c r="D119">
        <v>636</v>
      </c>
      <c r="E119">
        <v>1</v>
      </c>
      <c r="I119">
        <v>123</v>
      </c>
      <c r="Q119">
        <v>35233</v>
      </c>
    </row>
    <row r="120" spans="3:19" x14ac:dyDescent="0.25">
      <c r="C120">
        <v>8</v>
      </c>
      <c r="D120">
        <v>642</v>
      </c>
      <c r="E120">
        <v>15</v>
      </c>
      <c r="I120">
        <v>1865.75</v>
      </c>
      <c r="J120">
        <v>170.5</v>
      </c>
      <c r="O120">
        <v>11500</v>
      </c>
      <c r="P120">
        <v>11500</v>
      </c>
      <c r="Q120">
        <v>484449</v>
      </c>
    </row>
    <row r="121" spans="3:19" x14ac:dyDescent="0.25">
      <c r="C121">
        <v>8</v>
      </c>
      <c r="D121" t="s">
        <v>4332</v>
      </c>
      <c r="E121">
        <v>2</v>
      </c>
      <c r="I121">
        <v>296</v>
      </c>
      <c r="Q121">
        <v>58997</v>
      </c>
    </row>
    <row r="122" spans="3:19" x14ac:dyDescent="0.25">
      <c r="C122">
        <v>8</v>
      </c>
      <c r="D122">
        <v>30</v>
      </c>
      <c r="E122">
        <v>2</v>
      </c>
      <c r="I122">
        <v>296</v>
      </c>
      <c r="Q122">
        <v>58997</v>
      </c>
    </row>
    <row r="123" spans="3:19" x14ac:dyDescent="0.25">
      <c r="C123" t="s">
        <v>4340</v>
      </c>
      <c r="E123">
        <v>92.25</v>
      </c>
      <c r="I123">
        <v>12057.85</v>
      </c>
      <c r="J123">
        <v>809.5</v>
      </c>
      <c r="K123">
        <v>46.379999999999995</v>
      </c>
      <c r="O123">
        <v>21572</v>
      </c>
      <c r="P123">
        <v>21572</v>
      </c>
      <c r="Q123">
        <v>4810947</v>
      </c>
      <c r="S123">
        <v>11472.38514173998</v>
      </c>
    </row>
    <row r="124" spans="3:19" x14ac:dyDescent="0.25">
      <c r="C124">
        <v>9</v>
      </c>
      <c r="D124" t="s">
        <v>272</v>
      </c>
      <c r="E124">
        <v>13</v>
      </c>
      <c r="I124">
        <v>1880</v>
      </c>
      <c r="J124">
        <v>371</v>
      </c>
      <c r="Q124">
        <v>1345988</v>
      </c>
      <c r="S124">
        <v>3555.7184750733136</v>
      </c>
    </row>
    <row r="125" spans="3:19" x14ac:dyDescent="0.25">
      <c r="C125">
        <v>9</v>
      </c>
      <c r="D125">
        <v>99</v>
      </c>
      <c r="E125">
        <v>3</v>
      </c>
      <c r="I125">
        <v>476</v>
      </c>
      <c r="J125">
        <v>84.5</v>
      </c>
      <c r="Q125">
        <v>216557</v>
      </c>
      <c r="S125">
        <v>3555.7184750733136</v>
      </c>
    </row>
    <row r="126" spans="3:19" x14ac:dyDescent="0.25">
      <c r="C126">
        <v>9</v>
      </c>
      <c r="D126">
        <v>100</v>
      </c>
      <c r="E126">
        <v>3</v>
      </c>
      <c r="I126">
        <v>360</v>
      </c>
      <c r="J126">
        <v>82</v>
      </c>
      <c r="Q126">
        <v>218250</v>
      </c>
    </row>
    <row r="127" spans="3:19" x14ac:dyDescent="0.25">
      <c r="C127">
        <v>9</v>
      </c>
      <c r="D127">
        <v>101</v>
      </c>
      <c r="E127">
        <v>7</v>
      </c>
      <c r="I127">
        <v>1044</v>
      </c>
      <c r="J127">
        <v>204.5</v>
      </c>
      <c r="Q127">
        <v>911181</v>
      </c>
    </row>
    <row r="128" spans="3:19" x14ac:dyDescent="0.25">
      <c r="C128">
        <v>9</v>
      </c>
      <c r="D128" t="s">
        <v>4331</v>
      </c>
      <c r="E128">
        <v>78.5</v>
      </c>
      <c r="I128">
        <v>11135.150000000001</v>
      </c>
      <c r="J128">
        <v>327.5</v>
      </c>
      <c r="K128">
        <v>20</v>
      </c>
      <c r="O128">
        <v>28072</v>
      </c>
      <c r="P128">
        <v>28072</v>
      </c>
      <c r="Q128">
        <v>3326872</v>
      </c>
      <c r="R128">
        <v>4100</v>
      </c>
      <c r="S128">
        <v>7916.666666666667</v>
      </c>
    </row>
    <row r="129" spans="3:19" x14ac:dyDescent="0.25">
      <c r="C129">
        <v>9</v>
      </c>
      <c r="D129">
        <v>303</v>
      </c>
      <c r="E129">
        <v>17.75</v>
      </c>
      <c r="I129">
        <v>2631.4</v>
      </c>
      <c r="J129">
        <v>141.5</v>
      </c>
      <c r="K129">
        <v>10</v>
      </c>
      <c r="O129">
        <v>7572</v>
      </c>
      <c r="P129">
        <v>7572</v>
      </c>
      <c r="Q129">
        <v>771276</v>
      </c>
      <c r="R129">
        <v>4100</v>
      </c>
      <c r="S129">
        <v>7916.666666666667</v>
      </c>
    </row>
    <row r="130" spans="3:19" x14ac:dyDescent="0.25">
      <c r="C130">
        <v>9</v>
      </c>
      <c r="D130">
        <v>304</v>
      </c>
      <c r="E130">
        <v>32.25</v>
      </c>
      <c r="I130">
        <v>4790.95</v>
      </c>
      <c r="J130">
        <v>53.5</v>
      </c>
      <c r="K130">
        <v>10</v>
      </c>
      <c r="O130">
        <v>19000</v>
      </c>
      <c r="P130">
        <v>19000</v>
      </c>
      <c r="Q130">
        <v>1603679</v>
      </c>
    </row>
    <row r="131" spans="3:19" x14ac:dyDescent="0.25">
      <c r="C131">
        <v>9</v>
      </c>
      <c r="D131">
        <v>305</v>
      </c>
      <c r="E131">
        <v>6.5</v>
      </c>
      <c r="I131">
        <v>612.79999999999995</v>
      </c>
      <c r="Q131">
        <v>279896</v>
      </c>
    </row>
    <row r="132" spans="3:19" x14ac:dyDescent="0.25">
      <c r="C132">
        <v>9</v>
      </c>
      <c r="D132">
        <v>418</v>
      </c>
      <c r="E132">
        <v>2</v>
      </c>
      <c r="I132">
        <v>315</v>
      </c>
      <c r="Q132">
        <v>74786</v>
      </c>
    </row>
    <row r="133" spans="3:19" x14ac:dyDescent="0.25">
      <c r="C133">
        <v>9</v>
      </c>
      <c r="D133">
        <v>424</v>
      </c>
      <c r="E133">
        <v>4</v>
      </c>
      <c r="I133">
        <v>641.25</v>
      </c>
      <c r="Q133">
        <v>124720</v>
      </c>
    </row>
    <row r="134" spans="3:19" x14ac:dyDescent="0.25">
      <c r="C134">
        <v>9</v>
      </c>
      <c r="D134">
        <v>636</v>
      </c>
      <c r="E134">
        <v>1</v>
      </c>
      <c r="I134">
        <v>103.5</v>
      </c>
      <c r="Q134">
        <v>33452</v>
      </c>
    </row>
    <row r="135" spans="3:19" x14ac:dyDescent="0.25">
      <c r="C135">
        <v>9</v>
      </c>
      <c r="D135">
        <v>642</v>
      </c>
      <c r="E135">
        <v>15</v>
      </c>
      <c r="I135">
        <v>2040.25</v>
      </c>
      <c r="J135">
        <v>132.5</v>
      </c>
      <c r="O135">
        <v>1500</v>
      </c>
      <c r="P135">
        <v>1500</v>
      </c>
      <c r="Q135">
        <v>439063</v>
      </c>
    </row>
    <row r="136" spans="3:19" x14ac:dyDescent="0.25">
      <c r="C136">
        <v>9</v>
      </c>
      <c r="D136" t="s">
        <v>4332</v>
      </c>
      <c r="E136">
        <v>2</v>
      </c>
      <c r="I136">
        <v>320</v>
      </c>
      <c r="Q136">
        <v>58704</v>
      </c>
    </row>
    <row r="137" spans="3:19" x14ac:dyDescent="0.25">
      <c r="C137">
        <v>9</v>
      </c>
      <c r="D137">
        <v>30</v>
      </c>
      <c r="E137">
        <v>2</v>
      </c>
      <c r="I137">
        <v>320</v>
      </c>
      <c r="Q137">
        <v>58704</v>
      </c>
    </row>
    <row r="138" spans="3:19" x14ac:dyDescent="0.25">
      <c r="C138" t="s">
        <v>4341</v>
      </c>
      <c r="E138">
        <v>93.5</v>
      </c>
      <c r="I138">
        <v>13335.149999999998</v>
      </c>
      <c r="J138">
        <v>698.5</v>
      </c>
      <c r="K138">
        <v>20</v>
      </c>
      <c r="O138">
        <v>28072</v>
      </c>
      <c r="P138">
        <v>28072</v>
      </c>
      <c r="Q138">
        <v>4731564</v>
      </c>
      <c r="R138">
        <v>4100</v>
      </c>
      <c r="S138">
        <v>11472.38514173998</v>
      </c>
    </row>
    <row r="139" spans="3:19" x14ac:dyDescent="0.25">
      <c r="C139">
        <v>10</v>
      </c>
      <c r="D139" t="s">
        <v>272</v>
      </c>
      <c r="E139">
        <v>13</v>
      </c>
      <c r="I139">
        <v>2176</v>
      </c>
      <c r="J139">
        <v>385.5</v>
      </c>
      <c r="O139">
        <v>750</v>
      </c>
      <c r="P139">
        <v>750</v>
      </c>
      <c r="Q139">
        <v>1385263</v>
      </c>
      <c r="R139">
        <v>9000</v>
      </c>
      <c r="S139">
        <v>3555.7184750733136</v>
      </c>
    </row>
    <row r="140" spans="3:19" x14ac:dyDescent="0.25">
      <c r="C140">
        <v>10</v>
      </c>
      <c r="D140">
        <v>99</v>
      </c>
      <c r="E140">
        <v>3</v>
      </c>
      <c r="I140">
        <v>480</v>
      </c>
      <c r="J140">
        <v>88.5</v>
      </c>
      <c r="Q140">
        <v>221708</v>
      </c>
      <c r="R140">
        <v>9000</v>
      </c>
      <c r="S140">
        <v>3555.7184750733136</v>
      </c>
    </row>
    <row r="141" spans="3:19" x14ac:dyDescent="0.25">
      <c r="C141">
        <v>10</v>
      </c>
      <c r="D141">
        <v>100</v>
      </c>
      <c r="E141">
        <v>3</v>
      </c>
      <c r="I141">
        <v>536</v>
      </c>
      <c r="J141">
        <v>88.5</v>
      </c>
      <c r="O141">
        <v>750</v>
      </c>
      <c r="P141">
        <v>750</v>
      </c>
      <c r="Q141">
        <v>249898</v>
      </c>
    </row>
    <row r="142" spans="3:19" x14ac:dyDescent="0.25">
      <c r="C142">
        <v>10</v>
      </c>
      <c r="D142">
        <v>101</v>
      </c>
      <c r="E142">
        <v>7</v>
      </c>
      <c r="I142">
        <v>1160</v>
      </c>
      <c r="J142">
        <v>208.5</v>
      </c>
      <c r="Q142">
        <v>913657</v>
      </c>
    </row>
    <row r="143" spans="3:19" x14ac:dyDescent="0.25">
      <c r="C143">
        <v>10</v>
      </c>
      <c r="D143" t="s">
        <v>4331</v>
      </c>
      <c r="E143">
        <v>79.5</v>
      </c>
      <c r="I143">
        <v>12131.65</v>
      </c>
      <c r="J143">
        <v>295.75</v>
      </c>
      <c r="O143">
        <v>59142</v>
      </c>
      <c r="P143">
        <v>59142</v>
      </c>
      <c r="Q143">
        <v>3281537</v>
      </c>
      <c r="R143">
        <v>3000</v>
      </c>
      <c r="S143">
        <v>7916.666666666667</v>
      </c>
    </row>
    <row r="144" spans="3:19" x14ac:dyDescent="0.25">
      <c r="C144">
        <v>10</v>
      </c>
      <c r="D144">
        <v>303</v>
      </c>
      <c r="E144">
        <v>18.75</v>
      </c>
      <c r="I144">
        <v>2947.15</v>
      </c>
      <c r="J144">
        <v>142</v>
      </c>
      <c r="O144">
        <v>15436</v>
      </c>
      <c r="P144">
        <v>15436</v>
      </c>
      <c r="Q144">
        <v>788386</v>
      </c>
      <c r="R144">
        <v>3000</v>
      </c>
      <c r="S144">
        <v>7916.666666666667</v>
      </c>
    </row>
    <row r="145" spans="3:19" x14ac:dyDescent="0.25">
      <c r="C145">
        <v>10</v>
      </c>
      <c r="D145">
        <v>304</v>
      </c>
      <c r="E145">
        <v>32.25</v>
      </c>
      <c r="I145">
        <v>5003.2</v>
      </c>
      <c r="J145">
        <v>55</v>
      </c>
      <c r="O145">
        <v>22956</v>
      </c>
      <c r="P145">
        <v>22956</v>
      </c>
      <c r="Q145">
        <v>1565906</v>
      </c>
    </row>
    <row r="146" spans="3:19" x14ac:dyDescent="0.25">
      <c r="C146">
        <v>10</v>
      </c>
      <c r="D146">
        <v>305</v>
      </c>
      <c r="E146">
        <v>6.5</v>
      </c>
      <c r="I146">
        <v>706.8</v>
      </c>
      <c r="O146">
        <v>9572</v>
      </c>
      <c r="P146">
        <v>9572</v>
      </c>
      <c r="Q146">
        <v>250910</v>
      </c>
    </row>
    <row r="147" spans="3:19" x14ac:dyDescent="0.25">
      <c r="C147">
        <v>10</v>
      </c>
      <c r="D147">
        <v>418</v>
      </c>
      <c r="E147">
        <v>2</v>
      </c>
      <c r="I147">
        <v>321</v>
      </c>
      <c r="Q147">
        <v>76484</v>
      </c>
    </row>
    <row r="148" spans="3:19" x14ac:dyDescent="0.25">
      <c r="C148">
        <v>10</v>
      </c>
      <c r="D148">
        <v>424</v>
      </c>
      <c r="E148">
        <v>4</v>
      </c>
      <c r="I148">
        <v>704.5</v>
      </c>
      <c r="O148">
        <v>7428</v>
      </c>
      <c r="P148">
        <v>7428</v>
      </c>
      <c r="Q148">
        <v>127841</v>
      </c>
    </row>
    <row r="149" spans="3:19" x14ac:dyDescent="0.25">
      <c r="C149">
        <v>10</v>
      </c>
      <c r="D149">
        <v>636</v>
      </c>
      <c r="E149">
        <v>1</v>
      </c>
      <c r="I149">
        <v>172.5</v>
      </c>
      <c r="Q149">
        <v>33481</v>
      </c>
    </row>
    <row r="150" spans="3:19" x14ac:dyDescent="0.25">
      <c r="C150">
        <v>10</v>
      </c>
      <c r="D150">
        <v>642</v>
      </c>
      <c r="E150">
        <v>15</v>
      </c>
      <c r="I150">
        <v>2276.5</v>
      </c>
      <c r="J150">
        <v>98.75</v>
      </c>
      <c r="O150">
        <v>3750</v>
      </c>
      <c r="P150">
        <v>3750</v>
      </c>
      <c r="Q150">
        <v>438529</v>
      </c>
    </row>
    <row r="151" spans="3:19" x14ac:dyDescent="0.25">
      <c r="C151">
        <v>10</v>
      </c>
      <c r="D151" t="s">
        <v>4332</v>
      </c>
      <c r="E151">
        <v>2</v>
      </c>
      <c r="I151">
        <v>352</v>
      </c>
      <c r="Q151">
        <v>59068</v>
      </c>
    </row>
    <row r="152" spans="3:19" x14ac:dyDescent="0.25">
      <c r="C152">
        <v>10</v>
      </c>
      <c r="D152">
        <v>30</v>
      </c>
      <c r="E152">
        <v>2</v>
      </c>
      <c r="I152">
        <v>352</v>
      </c>
      <c r="Q152">
        <v>59068</v>
      </c>
    </row>
    <row r="153" spans="3:19" x14ac:dyDescent="0.25">
      <c r="C153" t="s">
        <v>4342</v>
      </c>
      <c r="E153">
        <v>94.5</v>
      </c>
      <c r="I153">
        <v>14659.649999999998</v>
      </c>
      <c r="J153">
        <v>681.25</v>
      </c>
      <c r="O153">
        <v>59892</v>
      </c>
      <c r="P153">
        <v>59892</v>
      </c>
      <c r="Q153">
        <v>4725868</v>
      </c>
      <c r="R153">
        <v>12000</v>
      </c>
      <c r="S153">
        <v>11472.38514173998</v>
      </c>
    </row>
    <row r="154" spans="3:19" x14ac:dyDescent="0.25">
      <c r="C154">
        <v>11</v>
      </c>
      <c r="D154" t="s">
        <v>272</v>
      </c>
      <c r="E154">
        <v>13</v>
      </c>
      <c r="I154">
        <v>2020</v>
      </c>
      <c r="J154">
        <v>386</v>
      </c>
      <c r="N154">
        <v>280000</v>
      </c>
      <c r="P154">
        <v>280000</v>
      </c>
      <c r="Q154">
        <v>1678967</v>
      </c>
      <c r="R154">
        <v>3000</v>
      </c>
      <c r="S154">
        <v>3555.7184750733136</v>
      </c>
    </row>
    <row r="155" spans="3:19" x14ac:dyDescent="0.25">
      <c r="C155">
        <v>11</v>
      </c>
      <c r="D155">
        <v>99</v>
      </c>
      <c r="E155">
        <v>3</v>
      </c>
      <c r="I155">
        <v>472</v>
      </c>
      <c r="J155">
        <v>88</v>
      </c>
      <c r="Q155">
        <v>224621</v>
      </c>
      <c r="R155">
        <v>3000</v>
      </c>
      <c r="S155">
        <v>3555.7184750733136</v>
      </c>
    </row>
    <row r="156" spans="3:19" x14ac:dyDescent="0.25">
      <c r="C156">
        <v>11</v>
      </c>
      <c r="D156">
        <v>100</v>
      </c>
      <c r="E156">
        <v>3</v>
      </c>
      <c r="I156">
        <v>464</v>
      </c>
      <c r="J156">
        <v>89</v>
      </c>
      <c r="Q156">
        <v>253433</v>
      </c>
    </row>
    <row r="157" spans="3:19" x14ac:dyDescent="0.25">
      <c r="C157">
        <v>11</v>
      </c>
      <c r="D157">
        <v>101</v>
      </c>
      <c r="E157">
        <v>7</v>
      </c>
      <c r="I157">
        <v>1084</v>
      </c>
      <c r="J157">
        <v>209</v>
      </c>
      <c r="N157">
        <v>280000</v>
      </c>
      <c r="P157">
        <v>280000</v>
      </c>
      <c r="Q157">
        <v>1200913</v>
      </c>
    </row>
    <row r="158" spans="3:19" x14ac:dyDescent="0.25">
      <c r="C158">
        <v>11</v>
      </c>
      <c r="D158" t="s">
        <v>4331</v>
      </c>
      <c r="E158">
        <v>82.25</v>
      </c>
      <c r="I158">
        <v>11468.15</v>
      </c>
      <c r="J158">
        <v>774.81999999999994</v>
      </c>
      <c r="K158">
        <v>248.01</v>
      </c>
      <c r="O158">
        <v>867795</v>
      </c>
      <c r="P158">
        <v>867795</v>
      </c>
      <c r="Q158">
        <v>4408719</v>
      </c>
      <c r="R158">
        <v>5240</v>
      </c>
      <c r="S158">
        <v>7916.666666666667</v>
      </c>
    </row>
    <row r="159" spans="3:19" x14ac:dyDescent="0.25">
      <c r="C159">
        <v>11</v>
      </c>
      <c r="D159">
        <v>303</v>
      </c>
      <c r="E159">
        <v>20.75</v>
      </c>
      <c r="I159">
        <v>2670.25</v>
      </c>
      <c r="J159">
        <v>296.75</v>
      </c>
      <c r="K159">
        <v>22.2</v>
      </c>
      <c r="O159">
        <v>192571</v>
      </c>
      <c r="P159">
        <v>192571</v>
      </c>
      <c r="Q159">
        <v>1060927</v>
      </c>
      <c r="R159">
        <v>5240</v>
      </c>
      <c r="S159">
        <v>7916.666666666667</v>
      </c>
    </row>
    <row r="160" spans="3:19" x14ac:dyDescent="0.25">
      <c r="C160">
        <v>11</v>
      </c>
      <c r="D160">
        <v>304</v>
      </c>
      <c r="E160">
        <v>31.25</v>
      </c>
      <c r="I160">
        <v>4499.95</v>
      </c>
      <c r="J160">
        <v>351.15</v>
      </c>
      <c r="K160">
        <v>95.72</v>
      </c>
      <c r="O160">
        <v>393859</v>
      </c>
      <c r="P160">
        <v>393859</v>
      </c>
      <c r="Q160">
        <v>2041243</v>
      </c>
    </row>
    <row r="161" spans="3:19" x14ac:dyDescent="0.25">
      <c r="C161">
        <v>11</v>
      </c>
      <c r="D161">
        <v>305</v>
      </c>
      <c r="E161">
        <v>7.25</v>
      </c>
      <c r="I161">
        <v>761.45</v>
      </c>
      <c r="J161">
        <v>56.92</v>
      </c>
      <c r="K161">
        <v>130.09</v>
      </c>
      <c r="O161">
        <v>109574</v>
      </c>
      <c r="P161">
        <v>109574</v>
      </c>
      <c r="Q161">
        <v>436042</v>
      </c>
    </row>
    <row r="162" spans="3:19" x14ac:dyDescent="0.25">
      <c r="C162">
        <v>11</v>
      </c>
      <c r="D162">
        <v>418</v>
      </c>
      <c r="E162">
        <v>2</v>
      </c>
      <c r="I162">
        <v>315</v>
      </c>
      <c r="O162">
        <v>14097</v>
      </c>
      <c r="P162">
        <v>14097</v>
      </c>
      <c r="Q162">
        <v>84975</v>
      </c>
    </row>
    <row r="163" spans="3:19" x14ac:dyDescent="0.25">
      <c r="C163">
        <v>11</v>
      </c>
      <c r="D163">
        <v>424</v>
      </c>
      <c r="E163">
        <v>5</v>
      </c>
      <c r="I163">
        <v>743.75</v>
      </c>
      <c r="O163">
        <v>39354</v>
      </c>
      <c r="P163">
        <v>39354</v>
      </c>
      <c r="Q163">
        <v>195473</v>
      </c>
    </row>
    <row r="164" spans="3:19" x14ac:dyDescent="0.25">
      <c r="C164">
        <v>11</v>
      </c>
      <c r="D164">
        <v>636</v>
      </c>
      <c r="E164">
        <v>1</v>
      </c>
      <c r="I164">
        <v>157.5</v>
      </c>
      <c r="O164">
        <v>8982</v>
      </c>
      <c r="P164">
        <v>8982</v>
      </c>
      <c r="Q164">
        <v>44832</v>
      </c>
    </row>
    <row r="165" spans="3:19" x14ac:dyDescent="0.25">
      <c r="C165">
        <v>11</v>
      </c>
      <c r="D165">
        <v>642</v>
      </c>
      <c r="E165">
        <v>15</v>
      </c>
      <c r="I165">
        <v>2320.25</v>
      </c>
      <c r="J165">
        <v>70</v>
      </c>
      <c r="O165">
        <v>109358</v>
      </c>
      <c r="P165">
        <v>109358</v>
      </c>
      <c r="Q165">
        <v>545227</v>
      </c>
    </row>
    <row r="166" spans="3:19" x14ac:dyDescent="0.25">
      <c r="C166">
        <v>11</v>
      </c>
      <c r="D166" t="s">
        <v>4332</v>
      </c>
      <c r="E166">
        <v>2</v>
      </c>
      <c r="I166">
        <v>336</v>
      </c>
      <c r="O166">
        <v>17970</v>
      </c>
      <c r="P166">
        <v>17970</v>
      </c>
      <c r="Q166">
        <v>76720</v>
      </c>
    </row>
    <row r="167" spans="3:19" x14ac:dyDescent="0.25">
      <c r="C167">
        <v>11</v>
      </c>
      <c r="D167">
        <v>30</v>
      </c>
      <c r="E167">
        <v>2</v>
      </c>
      <c r="I167">
        <v>336</v>
      </c>
      <c r="O167">
        <v>17970</v>
      </c>
      <c r="P167">
        <v>17970</v>
      </c>
      <c r="Q167">
        <v>76720</v>
      </c>
    </row>
    <row r="168" spans="3:19" x14ac:dyDescent="0.25">
      <c r="C168" t="s">
        <v>4343</v>
      </c>
      <c r="E168">
        <v>97.25</v>
      </c>
      <c r="I168">
        <v>13824.150000000001</v>
      </c>
      <c r="J168">
        <v>1160.8200000000002</v>
      </c>
      <c r="K168">
        <v>248.01</v>
      </c>
      <c r="N168">
        <v>280000</v>
      </c>
      <c r="O168">
        <v>885765</v>
      </c>
      <c r="P168">
        <v>1165765</v>
      </c>
      <c r="Q168">
        <v>6164406</v>
      </c>
      <c r="R168">
        <v>8240</v>
      </c>
      <c r="S168">
        <v>11472.38514173998</v>
      </c>
    </row>
  </sheetData>
  <hyperlinks>
    <hyperlink ref="A2" location="Obsah!A1" display="Zpět na Obsah  KL 01  1.-4.měsíc" xr:uid="{754B5818-7F80-4E64-B502-41961534832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4360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2223958.0900000022</v>
      </c>
      <c r="C3" s="344">
        <f t="shared" ref="C3:Z3" si="0">SUBTOTAL(9,C6:C1048576)</f>
        <v>6</v>
      </c>
      <c r="D3" s="344"/>
      <c r="E3" s="344">
        <f>SUBTOTAL(9,E6:E1048576)/4</f>
        <v>2330084.2500000005</v>
      </c>
      <c r="F3" s="344"/>
      <c r="G3" s="344">
        <f t="shared" si="0"/>
        <v>6</v>
      </c>
      <c r="H3" s="344">
        <f>SUBTOTAL(9,H6:H1048576)/4</f>
        <v>2225137.4800000018</v>
      </c>
      <c r="I3" s="347">
        <f>IF(B3&lt;&gt;0,H3/B3,"")</f>
        <v>1.0005303112524029</v>
      </c>
      <c r="J3" s="345">
        <f>IF(E3&lt;&gt;0,H3/E3,"")</f>
        <v>0.95496009639994839</v>
      </c>
      <c r="K3" s="346">
        <f t="shared" si="0"/>
        <v>416136.66</v>
      </c>
      <c r="L3" s="346"/>
      <c r="M3" s="344">
        <f t="shared" si="0"/>
        <v>3.0329386160853078</v>
      </c>
      <c r="N3" s="344">
        <f t="shared" si="0"/>
        <v>335892.7</v>
      </c>
      <c r="O3" s="344"/>
      <c r="P3" s="344">
        <f t="shared" si="0"/>
        <v>3</v>
      </c>
      <c r="Q3" s="344">
        <f t="shared" si="0"/>
        <v>332197.88</v>
      </c>
      <c r="R3" s="347">
        <f>IF(K3&lt;&gt;0,Q3/K3,"")</f>
        <v>0.79829035009797022</v>
      </c>
      <c r="S3" s="347">
        <f>IF(N3&lt;&gt;0,Q3/N3,"")</f>
        <v>0.98899999910685765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4356</v>
      </c>
      <c r="B6" s="871">
        <v>2223958.0900000031</v>
      </c>
      <c r="C6" s="872">
        <v>1</v>
      </c>
      <c r="D6" s="872">
        <v>0.95445393873633633</v>
      </c>
      <c r="E6" s="871">
        <v>2330084.2500000009</v>
      </c>
      <c r="F6" s="872">
        <v>1.0477194963687457</v>
      </c>
      <c r="G6" s="872">
        <v>1</v>
      </c>
      <c r="H6" s="871">
        <v>2225137.4800000018</v>
      </c>
      <c r="I6" s="872">
        <v>1.0005303112524027</v>
      </c>
      <c r="J6" s="872">
        <v>0.95496009639994817</v>
      </c>
      <c r="K6" s="871">
        <v>208068.33</v>
      </c>
      <c r="L6" s="872">
        <v>1</v>
      </c>
      <c r="M6" s="872">
        <v>1.2388976003348686</v>
      </c>
      <c r="N6" s="871">
        <v>167946.35</v>
      </c>
      <c r="O6" s="872">
        <v>0.80716921215256554</v>
      </c>
      <c r="P6" s="872">
        <v>1</v>
      </c>
      <c r="Q6" s="871">
        <v>166098.94</v>
      </c>
      <c r="R6" s="872">
        <v>0.79829035009797022</v>
      </c>
      <c r="S6" s="872">
        <v>0.98899999910685765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4357</v>
      </c>
      <c r="B7" s="874">
        <v>2189868.0900000031</v>
      </c>
      <c r="C7" s="875">
        <v>1</v>
      </c>
      <c r="D7" s="875">
        <v>0.95518550961725934</v>
      </c>
      <c r="E7" s="874">
        <v>2292610.2500000009</v>
      </c>
      <c r="F7" s="875">
        <v>1.0469170542596462</v>
      </c>
      <c r="G7" s="875">
        <v>1</v>
      </c>
      <c r="H7" s="874">
        <v>2188733.4800000018</v>
      </c>
      <c r="I7" s="875">
        <v>0.99948188203427302</v>
      </c>
      <c r="J7" s="875">
        <v>0.95469061084412454</v>
      </c>
      <c r="K7" s="874">
        <v>4560.1200000000008</v>
      </c>
      <c r="L7" s="875">
        <v>1</v>
      </c>
      <c r="M7" s="875">
        <v>0.51482975502199835</v>
      </c>
      <c r="N7" s="874">
        <v>8857.5299999999988</v>
      </c>
      <c r="O7" s="875">
        <v>1.9423896739559479</v>
      </c>
      <c r="P7" s="875">
        <v>1</v>
      </c>
      <c r="Q7" s="874">
        <v>7223.7400000000007</v>
      </c>
      <c r="R7" s="875">
        <v>1.5841118216187291</v>
      </c>
      <c r="S7" s="875">
        <v>0.81554790105142194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4358</v>
      </c>
      <c r="B8" s="874"/>
      <c r="C8" s="875"/>
      <c r="D8" s="875"/>
      <c r="E8" s="874">
        <v>0</v>
      </c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4359</v>
      </c>
      <c r="B9" s="877">
        <v>34090</v>
      </c>
      <c r="C9" s="878">
        <v>1</v>
      </c>
      <c r="D9" s="878">
        <v>0.90969739019053208</v>
      </c>
      <c r="E9" s="877">
        <v>37474</v>
      </c>
      <c r="F9" s="878">
        <v>1.0992666471105896</v>
      </c>
      <c r="G9" s="878">
        <v>1</v>
      </c>
      <c r="H9" s="877">
        <v>36404</v>
      </c>
      <c r="I9" s="878">
        <v>1.0678791434438251</v>
      </c>
      <c r="J9" s="878">
        <v>0.97144686982974859</v>
      </c>
      <c r="K9" s="877">
        <v>203508.21</v>
      </c>
      <c r="L9" s="878">
        <v>1</v>
      </c>
      <c r="M9" s="878">
        <v>1.2792112607284407</v>
      </c>
      <c r="N9" s="877">
        <v>159088.82</v>
      </c>
      <c r="O9" s="878">
        <v>0.78173170507469947</v>
      </c>
      <c r="P9" s="878">
        <v>1</v>
      </c>
      <c r="Q9" s="877">
        <v>158875.20000000001</v>
      </c>
      <c r="R9" s="878">
        <v>0.78068201769353684</v>
      </c>
      <c r="S9" s="878">
        <v>0.99865722808177226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600</v>
      </c>
      <c r="B11" s="871">
        <v>2223958.0900000012</v>
      </c>
      <c r="C11" s="872">
        <v>1</v>
      </c>
      <c r="D11" s="872">
        <v>0.95445393873633588</v>
      </c>
      <c r="E11" s="871">
        <v>2330084.25</v>
      </c>
      <c r="F11" s="872">
        <v>1.0477194963687462</v>
      </c>
      <c r="G11" s="872">
        <v>1</v>
      </c>
      <c r="H11" s="871">
        <v>2225137.4800000018</v>
      </c>
      <c r="I11" s="872">
        <v>1.0005303112524033</v>
      </c>
      <c r="J11" s="873">
        <v>0.95496009639994861</v>
      </c>
    </row>
    <row r="12" spans="1:28" ht="14.45" customHeight="1" x14ac:dyDescent="0.25">
      <c r="A12" s="880" t="s">
        <v>4361</v>
      </c>
      <c r="B12" s="874">
        <v>406853.33999999997</v>
      </c>
      <c r="C12" s="875">
        <v>1</v>
      </c>
      <c r="D12" s="875">
        <v>1.1071672496493206</v>
      </c>
      <c r="E12" s="874">
        <v>367472.33999999997</v>
      </c>
      <c r="F12" s="875">
        <v>0.90320590707206683</v>
      </c>
      <c r="G12" s="875">
        <v>1</v>
      </c>
      <c r="H12" s="874">
        <v>285944.33</v>
      </c>
      <c r="I12" s="875">
        <v>0.70281917803599703</v>
      </c>
      <c r="J12" s="876">
        <v>0.77813837634691096</v>
      </c>
    </row>
    <row r="13" spans="1:28" ht="14.45" customHeight="1" x14ac:dyDescent="0.25">
      <c r="A13" s="880" t="s">
        <v>4362</v>
      </c>
      <c r="B13" s="874">
        <v>1817104.7500000012</v>
      </c>
      <c r="C13" s="875">
        <v>1</v>
      </c>
      <c r="D13" s="875">
        <v>0.92586045195252131</v>
      </c>
      <c r="E13" s="874">
        <v>1962611.9100000001</v>
      </c>
      <c r="F13" s="875">
        <v>1.0800763742431463</v>
      </c>
      <c r="G13" s="875">
        <v>1</v>
      </c>
      <c r="H13" s="874">
        <v>1939193.1500000018</v>
      </c>
      <c r="I13" s="875">
        <v>1.0671884215810896</v>
      </c>
      <c r="J13" s="876">
        <v>0.98806755432356552</v>
      </c>
    </row>
    <row r="14" spans="1:28" ht="14.45" customHeight="1" x14ac:dyDescent="0.25">
      <c r="A14" s="882" t="s">
        <v>603</v>
      </c>
      <c r="B14" s="883"/>
      <c r="C14" s="884"/>
      <c r="D14" s="884"/>
      <c r="E14" s="883">
        <v>0</v>
      </c>
      <c r="F14" s="884"/>
      <c r="G14" s="884"/>
      <c r="H14" s="883">
        <v>0</v>
      </c>
      <c r="I14" s="884"/>
      <c r="J14" s="885"/>
    </row>
    <row r="15" spans="1:28" ht="14.45" customHeight="1" thickBot="1" x14ac:dyDescent="0.3">
      <c r="A15" s="881" t="s">
        <v>4361</v>
      </c>
      <c r="B15" s="877"/>
      <c r="C15" s="878"/>
      <c r="D15" s="878"/>
      <c r="E15" s="877">
        <v>0</v>
      </c>
      <c r="F15" s="878"/>
      <c r="G15" s="878"/>
      <c r="H15" s="877">
        <v>0</v>
      </c>
      <c r="I15" s="878"/>
      <c r="J15" s="879"/>
    </row>
    <row r="16" spans="1:28" ht="14.45" customHeight="1" x14ac:dyDescent="0.2">
      <c r="A16" s="804" t="s">
        <v>301</v>
      </c>
    </row>
    <row r="17" spans="1:1" ht="14.45" customHeight="1" x14ac:dyDescent="0.2">
      <c r="A17" s="805" t="s">
        <v>2068</v>
      </c>
    </row>
    <row r="18" spans="1:1" ht="14.45" customHeight="1" x14ac:dyDescent="0.2">
      <c r="A18" s="804" t="s">
        <v>4363</v>
      </c>
    </row>
    <row r="19" spans="1:1" ht="14.45" customHeight="1" x14ac:dyDescent="0.2">
      <c r="A19" s="804" t="s">
        <v>4364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124DBD2-A973-4DB8-AE9C-6FDB62D1A93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4370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15601</v>
      </c>
      <c r="C3" s="404">
        <f t="shared" si="0"/>
        <v>14636</v>
      </c>
      <c r="D3" s="438">
        <f t="shared" si="0"/>
        <v>16159</v>
      </c>
      <c r="E3" s="346">
        <f t="shared" si="0"/>
        <v>2223958.0900000003</v>
      </c>
      <c r="F3" s="344">
        <f t="shared" si="0"/>
        <v>2330084.2500000005</v>
      </c>
      <c r="G3" s="405">
        <f t="shared" si="0"/>
        <v>2225137.48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4365</v>
      </c>
      <c r="B6" s="225">
        <v>447</v>
      </c>
      <c r="C6" s="225"/>
      <c r="D6" s="225"/>
      <c r="E6" s="887">
        <v>64560.310000000012</v>
      </c>
      <c r="F6" s="887"/>
      <c r="G6" s="888"/>
    </row>
    <row r="7" spans="1:7" ht="14.45" customHeight="1" x14ac:dyDescent="0.2">
      <c r="A7" s="857" t="s">
        <v>4361</v>
      </c>
      <c r="B7" s="849">
        <v>1004</v>
      </c>
      <c r="C7" s="849">
        <v>860</v>
      </c>
      <c r="D7" s="849">
        <v>763</v>
      </c>
      <c r="E7" s="889">
        <v>406853.33999999997</v>
      </c>
      <c r="F7" s="889">
        <v>367472.33999999997</v>
      </c>
      <c r="G7" s="890">
        <v>285944.33</v>
      </c>
    </row>
    <row r="8" spans="1:7" ht="14.45" customHeight="1" x14ac:dyDescent="0.2">
      <c r="A8" s="857" t="s">
        <v>2070</v>
      </c>
      <c r="B8" s="849">
        <v>194</v>
      </c>
      <c r="C8" s="849">
        <v>175</v>
      </c>
      <c r="D8" s="849">
        <v>159</v>
      </c>
      <c r="E8" s="889">
        <v>30079.990000000005</v>
      </c>
      <c r="F8" s="889">
        <v>29730.320000000003</v>
      </c>
      <c r="G8" s="890">
        <v>27538.67</v>
      </c>
    </row>
    <row r="9" spans="1:7" ht="14.45" customHeight="1" x14ac:dyDescent="0.2">
      <c r="A9" s="857" t="s">
        <v>2071</v>
      </c>
      <c r="B9" s="849">
        <v>1472</v>
      </c>
      <c r="C9" s="849">
        <v>1222</v>
      </c>
      <c r="D9" s="849">
        <v>1814</v>
      </c>
      <c r="E9" s="889">
        <v>162275.31999999998</v>
      </c>
      <c r="F9" s="889">
        <v>152422.99</v>
      </c>
      <c r="G9" s="890">
        <v>214831.31999999998</v>
      </c>
    </row>
    <row r="10" spans="1:7" ht="14.45" customHeight="1" x14ac:dyDescent="0.2">
      <c r="A10" s="857" t="s">
        <v>2072</v>
      </c>
      <c r="B10" s="849">
        <v>1458</v>
      </c>
      <c r="C10" s="849">
        <v>1211</v>
      </c>
      <c r="D10" s="849">
        <v>1218</v>
      </c>
      <c r="E10" s="889">
        <v>177940.61999999997</v>
      </c>
      <c r="F10" s="889">
        <v>162352.99</v>
      </c>
      <c r="G10" s="890">
        <v>145659.63999999996</v>
      </c>
    </row>
    <row r="11" spans="1:7" ht="14.45" customHeight="1" x14ac:dyDescent="0.2">
      <c r="A11" s="857" t="s">
        <v>4366</v>
      </c>
      <c r="B11" s="849">
        <v>516</v>
      </c>
      <c r="C11" s="849">
        <v>606</v>
      </c>
      <c r="D11" s="849">
        <v>564</v>
      </c>
      <c r="E11" s="889">
        <v>104810.31000000001</v>
      </c>
      <c r="F11" s="889">
        <v>136204.99</v>
      </c>
      <c r="G11" s="890">
        <v>111005.99</v>
      </c>
    </row>
    <row r="12" spans="1:7" ht="14.45" customHeight="1" x14ac:dyDescent="0.2">
      <c r="A12" s="857" t="s">
        <v>2073</v>
      </c>
      <c r="B12" s="849">
        <v>724</v>
      </c>
      <c r="C12" s="849">
        <v>1468</v>
      </c>
      <c r="D12" s="849">
        <v>1389</v>
      </c>
      <c r="E12" s="889">
        <v>63186.290000000015</v>
      </c>
      <c r="F12" s="889">
        <v>113067.66</v>
      </c>
      <c r="G12" s="890">
        <v>97828.300000000017</v>
      </c>
    </row>
    <row r="13" spans="1:7" ht="14.45" customHeight="1" x14ac:dyDescent="0.2">
      <c r="A13" s="857" t="s">
        <v>2074</v>
      </c>
      <c r="B13" s="849">
        <v>2169</v>
      </c>
      <c r="C13" s="849">
        <v>1985</v>
      </c>
      <c r="D13" s="849">
        <v>2100</v>
      </c>
      <c r="E13" s="889">
        <v>250313.31999999995</v>
      </c>
      <c r="F13" s="889">
        <v>373526.00000000006</v>
      </c>
      <c r="G13" s="890">
        <v>318962.64999999997</v>
      </c>
    </row>
    <row r="14" spans="1:7" ht="14.45" customHeight="1" x14ac:dyDescent="0.2">
      <c r="A14" s="857" t="s">
        <v>2075</v>
      </c>
      <c r="B14" s="849">
        <v>2814</v>
      </c>
      <c r="C14" s="849">
        <v>2642</v>
      </c>
      <c r="D14" s="849">
        <v>2984</v>
      </c>
      <c r="E14" s="889">
        <v>432513</v>
      </c>
      <c r="F14" s="889">
        <v>463019.99999999994</v>
      </c>
      <c r="G14" s="890">
        <v>460305.98</v>
      </c>
    </row>
    <row r="15" spans="1:7" ht="14.45" customHeight="1" x14ac:dyDescent="0.2">
      <c r="A15" s="857" t="s">
        <v>2076</v>
      </c>
      <c r="B15" s="849">
        <v>1694</v>
      </c>
      <c r="C15" s="849">
        <v>1440</v>
      </c>
      <c r="D15" s="849">
        <v>1474</v>
      </c>
      <c r="E15" s="889">
        <v>160135.31999999998</v>
      </c>
      <c r="F15" s="889">
        <v>147249.31</v>
      </c>
      <c r="G15" s="890">
        <v>133837.65</v>
      </c>
    </row>
    <row r="16" spans="1:7" ht="14.45" customHeight="1" x14ac:dyDescent="0.2">
      <c r="A16" s="857" t="s">
        <v>2077</v>
      </c>
      <c r="B16" s="849">
        <v>1765</v>
      </c>
      <c r="C16" s="849">
        <v>1725</v>
      </c>
      <c r="D16" s="849">
        <v>1469</v>
      </c>
      <c r="E16" s="889">
        <v>199349.97999999998</v>
      </c>
      <c r="F16" s="889">
        <v>220048.67000000004</v>
      </c>
      <c r="G16" s="890">
        <v>161037.31</v>
      </c>
    </row>
    <row r="17" spans="1:7" ht="14.45" customHeight="1" x14ac:dyDescent="0.2">
      <c r="A17" s="857" t="s">
        <v>4367</v>
      </c>
      <c r="B17" s="849">
        <v>26</v>
      </c>
      <c r="C17" s="849">
        <v>15</v>
      </c>
      <c r="D17" s="849"/>
      <c r="E17" s="889">
        <v>2921.67</v>
      </c>
      <c r="F17" s="889">
        <v>2445</v>
      </c>
      <c r="G17" s="890"/>
    </row>
    <row r="18" spans="1:7" ht="14.45" customHeight="1" x14ac:dyDescent="0.2">
      <c r="A18" s="857" t="s">
        <v>4368</v>
      </c>
      <c r="B18" s="849">
        <v>3</v>
      </c>
      <c r="C18" s="849">
        <v>5</v>
      </c>
      <c r="D18" s="849">
        <v>3</v>
      </c>
      <c r="E18" s="889">
        <v>443.33</v>
      </c>
      <c r="F18" s="889">
        <v>396.33</v>
      </c>
      <c r="G18" s="890">
        <v>114</v>
      </c>
    </row>
    <row r="19" spans="1:7" ht="14.45" customHeight="1" x14ac:dyDescent="0.2">
      <c r="A19" s="857" t="s">
        <v>2078</v>
      </c>
      <c r="B19" s="849"/>
      <c r="C19" s="849">
        <v>256</v>
      </c>
      <c r="D19" s="849">
        <v>926</v>
      </c>
      <c r="E19" s="889"/>
      <c r="F19" s="889">
        <v>19814.329999999998</v>
      </c>
      <c r="G19" s="890">
        <v>107753.33</v>
      </c>
    </row>
    <row r="20" spans="1:7" ht="14.45" customHeight="1" x14ac:dyDescent="0.2">
      <c r="A20" s="857" t="s">
        <v>4369</v>
      </c>
      <c r="B20" s="849">
        <v>54</v>
      </c>
      <c r="C20" s="849">
        <v>71</v>
      </c>
      <c r="D20" s="849">
        <v>84</v>
      </c>
      <c r="E20" s="889">
        <v>11650.32</v>
      </c>
      <c r="F20" s="889">
        <v>13826.33</v>
      </c>
      <c r="G20" s="890">
        <v>14484.66</v>
      </c>
    </row>
    <row r="21" spans="1:7" ht="14.45" customHeight="1" thickBot="1" x14ac:dyDescent="0.25">
      <c r="A21" s="893" t="s">
        <v>2079</v>
      </c>
      <c r="B21" s="851">
        <v>1261</v>
      </c>
      <c r="C21" s="851">
        <v>955</v>
      </c>
      <c r="D21" s="851">
        <v>1212</v>
      </c>
      <c r="E21" s="891">
        <v>156924.97</v>
      </c>
      <c r="F21" s="891">
        <v>128506.99</v>
      </c>
      <c r="G21" s="892">
        <v>145833.65000000002</v>
      </c>
    </row>
    <row r="22" spans="1:7" ht="14.45" customHeight="1" x14ac:dyDescent="0.2">
      <c r="A22" s="804" t="s">
        <v>301</v>
      </c>
    </row>
    <row r="23" spans="1:7" ht="14.45" customHeight="1" x14ac:dyDescent="0.2">
      <c r="A23" s="805" t="s">
        <v>2068</v>
      </c>
    </row>
    <row r="24" spans="1:7" ht="14.45" customHeight="1" x14ac:dyDescent="0.2">
      <c r="A24" s="804" t="s">
        <v>4363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DE91DF4-B3F9-4BCD-8233-E97ADD3279E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4447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15699.3</v>
      </c>
      <c r="H3" s="208">
        <f t="shared" si="0"/>
        <v>2432026.42</v>
      </c>
      <c r="I3" s="78"/>
      <c r="J3" s="78"/>
      <c r="K3" s="208">
        <f t="shared" si="0"/>
        <v>14717.8</v>
      </c>
      <c r="L3" s="208">
        <f t="shared" si="0"/>
        <v>2498030.6</v>
      </c>
      <c r="M3" s="78"/>
      <c r="N3" s="78"/>
      <c r="O3" s="208">
        <f t="shared" si="0"/>
        <v>16204.900000000001</v>
      </c>
      <c r="P3" s="208">
        <f t="shared" si="0"/>
        <v>2391236.42</v>
      </c>
      <c r="Q3" s="79">
        <f>IF(L3=0,0,P3/L3)</f>
        <v>0.95724865019667882</v>
      </c>
      <c r="R3" s="209">
        <f>IF(O3=0,0,P3/O3)</f>
        <v>147.56255330177908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4371</v>
      </c>
      <c r="C6" s="825" t="s">
        <v>603</v>
      </c>
      <c r="D6" s="825" t="s">
        <v>4372</v>
      </c>
      <c r="E6" s="825" t="s">
        <v>4373</v>
      </c>
      <c r="F6" s="825" t="s">
        <v>4374</v>
      </c>
      <c r="G6" s="225"/>
      <c r="H6" s="225"/>
      <c r="I6" s="825"/>
      <c r="J6" s="825"/>
      <c r="K6" s="225">
        <v>10</v>
      </c>
      <c r="L6" s="225">
        <v>0</v>
      </c>
      <c r="M6" s="825"/>
      <c r="N6" s="825">
        <v>0</v>
      </c>
      <c r="O6" s="225">
        <v>13</v>
      </c>
      <c r="P6" s="225">
        <v>0</v>
      </c>
      <c r="Q6" s="830"/>
      <c r="R6" s="848">
        <v>0</v>
      </c>
    </row>
    <row r="7" spans="1:18" ht="14.45" customHeight="1" x14ac:dyDescent="0.2">
      <c r="A7" s="831" t="s">
        <v>578</v>
      </c>
      <c r="B7" s="832" t="s">
        <v>4375</v>
      </c>
      <c r="C7" s="832" t="s">
        <v>600</v>
      </c>
      <c r="D7" s="832" t="s">
        <v>4376</v>
      </c>
      <c r="E7" s="832" t="s">
        <v>4377</v>
      </c>
      <c r="F7" s="832" t="s">
        <v>4378</v>
      </c>
      <c r="G7" s="849">
        <v>20.100000000000001</v>
      </c>
      <c r="H7" s="849">
        <v>2474.1299999999997</v>
      </c>
      <c r="I7" s="832">
        <v>2.0168661145167595</v>
      </c>
      <c r="J7" s="832">
        <v>123.09104477611938</v>
      </c>
      <c r="K7" s="849">
        <v>17.599999999999998</v>
      </c>
      <c r="L7" s="849">
        <v>1226.7200000000003</v>
      </c>
      <c r="M7" s="832">
        <v>1</v>
      </c>
      <c r="N7" s="832">
        <v>69.700000000000017</v>
      </c>
      <c r="O7" s="849">
        <v>13.199999999999998</v>
      </c>
      <c r="P7" s="849">
        <v>920.04000000000019</v>
      </c>
      <c r="Q7" s="837">
        <v>0.75</v>
      </c>
      <c r="R7" s="850">
        <v>69.700000000000031</v>
      </c>
    </row>
    <row r="8" spans="1:18" ht="14.45" customHeight="1" x14ac:dyDescent="0.2">
      <c r="A8" s="831" t="s">
        <v>578</v>
      </c>
      <c r="B8" s="832" t="s">
        <v>4375</v>
      </c>
      <c r="C8" s="832" t="s">
        <v>600</v>
      </c>
      <c r="D8" s="832" t="s">
        <v>4376</v>
      </c>
      <c r="E8" s="832" t="s">
        <v>4379</v>
      </c>
      <c r="F8" s="832" t="s">
        <v>1070</v>
      </c>
      <c r="G8" s="849"/>
      <c r="H8" s="849"/>
      <c r="I8" s="832"/>
      <c r="J8" s="832"/>
      <c r="K8" s="849">
        <v>0.2</v>
      </c>
      <c r="L8" s="849">
        <v>27.64</v>
      </c>
      <c r="M8" s="832">
        <v>1</v>
      </c>
      <c r="N8" s="832">
        <v>138.19999999999999</v>
      </c>
      <c r="O8" s="849"/>
      <c r="P8" s="849"/>
      <c r="Q8" s="837"/>
      <c r="R8" s="850"/>
    </row>
    <row r="9" spans="1:18" ht="14.45" customHeight="1" x14ac:dyDescent="0.2">
      <c r="A9" s="831" t="s">
        <v>578</v>
      </c>
      <c r="B9" s="832" t="s">
        <v>4375</v>
      </c>
      <c r="C9" s="832" t="s">
        <v>600</v>
      </c>
      <c r="D9" s="832" t="s">
        <v>4376</v>
      </c>
      <c r="E9" s="832" t="s">
        <v>4380</v>
      </c>
      <c r="F9" s="832" t="s">
        <v>4381</v>
      </c>
      <c r="G9" s="849">
        <v>6.1000000000000014</v>
      </c>
      <c r="H9" s="849">
        <v>1854.97</v>
      </c>
      <c r="I9" s="832">
        <v>0.2602779898076017</v>
      </c>
      <c r="J9" s="832">
        <v>304.09344262295076</v>
      </c>
      <c r="K9" s="849">
        <v>22.999999999999996</v>
      </c>
      <c r="L9" s="849">
        <v>7126.8799999999983</v>
      </c>
      <c r="M9" s="832">
        <v>1</v>
      </c>
      <c r="N9" s="832">
        <v>309.86434782608694</v>
      </c>
      <c r="O9" s="849">
        <v>19.200000000000003</v>
      </c>
      <c r="P9" s="849">
        <v>6101.42</v>
      </c>
      <c r="Q9" s="837">
        <v>0.85611375524773836</v>
      </c>
      <c r="R9" s="850">
        <v>317.78229166666665</v>
      </c>
    </row>
    <row r="10" spans="1:18" ht="14.45" customHeight="1" x14ac:dyDescent="0.2">
      <c r="A10" s="831" t="s">
        <v>578</v>
      </c>
      <c r="B10" s="832" t="s">
        <v>4375</v>
      </c>
      <c r="C10" s="832" t="s">
        <v>600</v>
      </c>
      <c r="D10" s="832" t="s">
        <v>4376</v>
      </c>
      <c r="E10" s="832" t="s">
        <v>4382</v>
      </c>
      <c r="F10" s="832" t="s">
        <v>673</v>
      </c>
      <c r="G10" s="849"/>
      <c r="H10" s="849"/>
      <c r="I10" s="832"/>
      <c r="J10" s="832"/>
      <c r="K10" s="849">
        <v>5.5</v>
      </c>
      <c r="L10" s="849">
        <v>412.09000000000003</v>
      </c>
      <c r="M10" s="832">
        <v>1</v>
      </c>
      <c r="N10" s="832">
        <v>74.925454545454556</v>
      </c>
      <c r="O10" s="849">
        <v>2.3000000000000003</v>
      </c>
      <c r="P10" s="849">
        <v>171.07999999999998</v>
      </c>
      <c r="Q10" s="837">
        <v>0.41515202989638178</v>
      </c>
      <c r="R10" s="850">
        <v>74.382608695652152</v>
      </c>
    </row>
    <row r="11" spans="1:18" ht="14.45" customHeight="1" x14ac:dyDescent="0.2">
      <c r="A11" s="831" t="s">
        <v>578</v>
      </c>
      <c r="B11" s="832" t="s">
        <v>4375</v>
      </c>
      <c r="C11" s="832" t="s">
        <v>600</v>
      </c>
      <c r="D11" s="832" t="s">
        <v>4376</v>
      </c>
      <c r="E11" s="832" t="s">
        <v>4383</v>
      </c>
      <c r="F11" s="832" t="s">
        <v>4384</v>
      </c>
      <c r="G11" s="849"/>
      <c r="H11" s="849"/>
      <c r="I11" s="832"/>
      <c r="J11" s="832"/>
      <c r="K11" s="849">
        <v>0.2</v>
      </c>
      <c r="L11" s="849">
        <v>7.8</v>
      </c>
      <c r="M11" s="832">
        <v>1</v>
      </c>
      <c r="N11" s="832">
        <v>39</v>
      </c>
      <c r="O11" s="849">
        <v>0.8</v>
      </c>
      <c r="P11" s="849">
        <v>31.2</v>
      </c>
      <c r="Q11" s="837">
        <v>4</v>
      </c>
      <c r="R11" s="850">
        <v>39</v>
      </c>
    </row>
    <row r="12" spans="1:18" ht="14.45" customHeight="1" x14ac:dyDescent="0.2">
      <c r="A12" s="831" t="s">
        <v>578</v>
      </c>
      <c r="B12" s="832" t="s">
        <v>4375</v>
      </c>
      <c r="C12" s="832" t="s">
        <v>600</v>
      </c>
      <c r="D12" s="832" t="s">
        <v>4376</v>
      </c>
      <c r="E12" s="832" t="s">
        <v>4385</v>
      </c>
      <c r="F12" s="832" t="s">
        <v>4386</v>
      </c>
      <c r="G12" s="849"/>
      <c r="H12" s="849"/>
      <c r="I12" s="832"/>
      <c r="J12" s="832"/>
      <c r="K12" s="849">
        <v>0.2</v>
      </c>
      <c r="L12" s="849">
        <v>35.4</v>
      </c>
      <c r="M12" s="832">
        <v>1</v>
      </c>
      <c r="N12" s="832">
        <v>176.99999999999997</v>
      </c>
      <c r="O12" s="849"/>
      <c r="P12" s="849"/>
      <c r="Q12" s="837"/>
      <c r="R12" s="850"/>
    </row>
    <row r="13" spans="1:18" ht="14.45" customHeight="1" x14ac:dyDescent="0.2">
      <c r="A13" s="831" t="s">
        <v>578</v>
      </c>
      <c r="B13" s="832" t="s">
        <v>4375</v>
      </c>
      <c r="C13" s="832" t="s">
        <v>600</v>
      </c>
      <c r="D13" s="832" t="s">
        <v>4376</v>
      </c>
      <c r="E13" s="832" t="s">
        <v>4387</v>
      </c>
      <c r="F13" s="832"/>
      <c r="G13" s="849">
        <v>0.30000000000000004</v>
      </c>
      <c r="H13" s="849">
        <v>63</v>
      </c>
      <c r="I13" s="832"/>
      <c r="J13" s="832">
        <v>209.99999999999997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 t="s">
        <v>578</v>
      </c>
      <c r="B14" s="832" t="s">
        <v>4375</v>
      </c>
      <c r="C14" s="832" t="s">
        <v>600</v>
      </c>
      <c r="D14" s="832" t="s">
        <v>4376</v>
      </c>
      <c r="E14" s="832" t="s">
        <v>4387</v>
      </c>
      <c r="F14" s="832" t="s">
        <v>4388</v>
      </c>
      <c r="G14" s="849">
        <v>0.79999999999999993</v>
      </c>
      <c r="H14" s="849">
        <v>168.01999999999998</v>
      </c>
      <c r="I14" s="832">
        <v>8.0009523809523806</v>
      </c>
      <c r="J14" s="832">
        <v>210.02500000000001</v>
      </c>
      <c r="K14" s="849">
        <v>0.1</v>
      </c>
      <c r="L14" s="849">
        <v>21</v>
      </c>
      <c r="M14" s="832">
        <v>1</v>
      </c>
      <c r="N14" s="832">
        <v>210</v>
      </c>
      <c r="O14" s="849"/>
      <c r="P14" s="849"/>
      <c r="Q14" s="837"/>
      <c r="R14" s="850"/>
    </row>
    <row r="15" spans="1:18" ht="14.45" customHeight="1" x14ac:dyDescent="0.2">
      <c r="A15" s="831" t="s">
        <v>578</v>
      </c>
      <c r="B15" s="832" t="s">
        <v>4375</v>
      </c>
      <c r="C15" s="832" t="s">
        <v>600</v>
      </c>
      <c r="D15" s="832" t="s">
        <v>4372</v>
      </c>
      <c r="E15" s="832" t="s">
        <v>4389</v>
      </c>
      <c r="F15" s="832" t="s">
        <v>4390</v>
      </c>
      <c r="G15" s="849">
        <v>102</v>
      </c>
      <c r="H15" s="849">
        <v>8466</v>
      </c>
      <c r="I15" s="832">
        <v>0.96226415094339623</v>
      </c>
      <c r="J15" s="832">
        <v>83</v>
      </c>
      <c r="K15" s="849">
        <v>106</v>
      </c>
      <c r="L15" s="849">
        <v>8798</v>
      </c>
      <c r="M15" s="832">
        <v>1</v>
      </c>
      <c r="N15" s="832">
        <v>83</v>
      </c>
      <c r="O15" s="849">
        <v>119</v>
      </c>
      <c r="P15" s="849">
        <v>9996</v>
      </c>
      <c r="Q15" s="837">
        <v>1.1361673107524437</v>
      </c>
      <c r="R15" s="850">
        <v>84</v>
      </c>
    </row>
    <row r="16" spans="1:18" ht="14.45" customHeight="1" x14ac:dyDescent="0.2">
      <c r="A16" s="831" t="s">
        <v>578</v>
      </c>
      <c r="B16" s="832" t="s">
        <v>4375</v>
      </c>
      <c r="C16" s="832" t="s">
        <v>600</v>
      </c>
      <c r="D16" s="832" t="s">
        <v>4372</v>
      </c>
      <c r="E16" s="832" t="s">
        <v>4391</v>
      </c>
      <c r="F16" s="832" t="s">
        <v>4392</v>
      </c>
      <c r="G16" s="849">
        <v>335</v>
      </c>
      <c r="H16" s="849">
        <v>12395</v>
      </c>
      <c r="I16" s="832">
        <v>0.40023894862604542</v>
      </c>
      <c r="J16" s="832">
        <v>37</v>
      </c>
      <c r="K16" s="849">
        <v>837</v>
      </c>
      <c r="L16" s="849">
        <v>30969</v>
      </c>
      <c r="M16" s="832">
        <v>1</v>
      </c>
      <c r="N16" s="832">
        <v>37</v>
      </c>
      <c r="O16" s="849">
        <v>1010</v>
      </c>
      <c r="P16" s="849">
        <v>38380</v>
      </c>
      <c r="Q16" s="837">
        <v>1.2393038199489812</v>
      </c>
      <c r="R16" s="850">
        <v>38</v>
      </c>
    </row>
    <row r="17" spans="1:18" ht="14.45" customHeight="1" x14ac:dyDescent="0.2">
      <c r="A17" s="831" t="s">
        <v>578</v>
      </c>
      <c r="B17" s="832" t="s">
        <v>4375</v>
      </c>
      <c r="C17" s="832" t="s">
        <v>600</v>
      </c>
      <c r="D17" s="832" t="s">
        <v>4372</v>
      </c>
      <c r="E17" s="832" t="s">
        <v>4393</v>
      </c>
      <c r="F17" s="832" t="s">
        <v>4394</v>
      </c>
      <c r="G17" s="849">
        <v>3</v>
      </c>
      <c r="H17" s="849">
        <v>15</v>
      </c>
      <c r="I17" s="832">
        <v>0.42857142857142855</v>
      </c>
      <c r="J17" s="832">
        <v>5</v>
      </c>
      <c r="K17" s="849">
        <v>7</v>
      </c>
      <c r="L17" s="849">
        <v>35</v>
      </c>
      <c r="M17" s="832">
        <v>1</v>
      </c>
      <c r="N17" s="832">
        <v>5</v>
      </c>
      <c r="O17" s="849"/>
      <c r="P17" s="849"/>
      <c r="Q17" s="837"/>
      <c r="R17" s="850"/>
    </row>
    <row r="18" spans="1:18" ht="14.45" customHeight="1" x14ac:dyDescent="0.2">
      <c r="A18" s="831" t="s">
        <v>578</v>
      </c>
      <c r="B18" s="832" t="s">
        <v>4375</v>
      </c>
      <c r="C18" s="832" t="s">
        <v>600</v>
      </c>
      <c r="D18" s="832" t="s">
        <v>4372</v>
      </c>
      <c r="E18" s="832" t="s">
        <v>4395</v>
      </c>
      <c r="F18" s="832" t="s">
        <v>4396</v>
      </c>
      <c r="G18" s="849">
        <v>1</v>
      </c>
      <c r="H18" s="849">
        <v>5</v>
      </c>
      <c r="I18" s="832">
        <v>1</v>
      </c>
      <c r="J18" s="832">
        <v>5</v>
      </c>
      <c r="K18" s="849">
        <v>1</v>
      </c>
      <c r="L18" s="849">
        <v>5</v>
      </c>
      <c r="M18" s="832">
        <v>1</v>
      </c>
      <c r="N18" s="832">
        <v>5</v>
      </c>
      <c r="O18" s="849"/>
      <c r="P18" s="849"/>
      <c r="Q18" s="837"/>
      <c r="R18" s="850"/>
    </row>
    <row r="19" spans="1:18" ht="14.45" customHeight="1" x14ac:dyDescent="0.2">
      <c r="A19" s="831" t="s">
        <v>578</v>
      </c>
      <c r="B19" s="832" t="s">
        <v>4375</v>
      </c>
      <c r="C19" s="832" t="s">
        <v>600</v>
      </c>
      <c r="D19" s="832" t="s">
        <v>4372</v>
      </c>
      <c r="E19" s="832" t="s">
        <v>4397</v>
      </c>
      <c r="F19" s="832" t="s">
        <v>4398</v>
      </c>
      <c r="G19" s="849">
        <v>6</v>
      </c>
      <c r="H19" s="849">
        <v>696</v>
      </c>
      <c r="I19" s="832">
        <v>0.8498168498168498</v>
      </c>
      <c r="J19" s="832">
        <v>116</v>
      </c>
      <c r="K19" s="849">
        <v>7</v>
      </c>
      <c r="L19" s="849">
        <v>819</v>
      </c>
      <c r="M19" s="832">
        <v>1</v>
      </c>
      <c r="N19" s="832">
        <v>117</v>
      </c>
      <c r="O19" s="849">
        <v>4</v>
      </c>
      <c r="P19" s="849">
        <v>472</v>
      </c>
      <c r="Q19" s="837">
        <v>0.57631257631257626</v>
      </c>
      <c r="R19" s="850">
        <v>118</v>
      </c>
    </row>
    <row r="20" spans="1:18" ht="14.45" customHeight="1" x14ac:dyDescent="0.2">
      <c r="A20" s="831" t="s">
        <v>578</v>
      </c>
      <c r="B20" s="832" t="s">
        <v>4375</v>
      </c>
      <c r="C20" s="832" t="s">
        <v>600</v>
      </c>
      <c r="D20" s="832" t="s">
        <v>4372</v>
      </c>
      <c r="E20" s="832" t="s">
        <v>4399</v>
      </c>
      <c r="F20" s="832" t="s">
        <v>4400</v>
      </c>
      <c r="G20" s="849">
        <v>8</v>
      </c>
      <c r="H20" s="849">
        <v>1032</v>
      </c>
      <c r="I20" s="832">
        <v>0.31753846153846155</v>
      </c>
      <c r="J20" s="832">
        <v>129</v>
      </c>
      <c r="K20" s="849">
        <v>25</v>
      </c>
      <c r="L20" s="849">
        <v>3250</v>
      </c>
      <c r="M20" s="832">
        <v>1</v>
      </c>
      <c r="N20" s="832">
        <v>130</v>
      </c>
      <c r="O20" s="849">
        <v>19</v>
      </c>
      <c r="P20" s="849">
        <v>2489</v>
      </c>
      <c r="Q20" s="837">
        <v>0.76584615384615384</v>
      </c>
      <c r="R20" s="850">
        <v>131</v>
      </c>
    </row>
    <row r="21" spans="1:18" ht="14.45" customHeight="1" x14ac:dyDescent="0.2">
      <c r="A21" s="831" t="s">
        <v>578</v>
      </c>
      <c r="B21" s="832" t="s">
        <v>4375</v>
      </c>
      <c r="C21" s="832" t="s">
        <v>600</v>
      </c>
      <c r="D21" s="832" t="s">
        <v>4372</v>
      </c>
      <c r="E21" s="832" t="s">
        <v>4401</v>
      </c>
      <c r="F21" s="832" t="s">
        <v>4402</v>
      </c>
      <c r="G21" s="849">
        <v>6</v>
      </c>
      <c r="H21" s="849">
        <v>582</v>
      </c>
      <c r="I21" s="832"/>
      <c r="J21" s="832">
        <v>97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5" customHeight="1" x14ac:dyDescent="0.2">
      <c r="A22" s="831" t="s">
        <v>578</v>
      </c>
      <c r="B22" s="832" t="s">
        <v>4375</v>
      </c>
      <c r="C22" s="832" t="s">
        <v>600</v>
      </c>
      <c r="D22" s="832" t="s">
        <v>4372</v>
      </c>
      <c r="E22" s="832" t="s">
        <v>4403</v>
      </c>
      <c r="F22" s="832" t="s">
        <v>4404</v>
      </c>
      <c r="G22" s="849">
        <v>3291</v>
      </c>
      <c r="H22" s="849">
        <v>414666</v>
      </c>
      <c r="I22" s="832">
        <v>1.1734280378063275</v>
      </c>
      <c r="J22" s="832">
        <v>126</v>
      </c>
      <c r="K22" s="849">
        <v>2789</v>
      </c>
      <c r="L22" s="849">
        <v>353380</v>
      </c>
      <c r="M22" s="832">
        <v>1</v>
      </c>
      <c r="N22" s="832">
        <v>126.70491215489423</v>
      </c>
      <c r="O22" s="849">
        <v>2978</v>
      </c>
      <c r="P22" s="849">
        <v>375228</v>
      </c>
      <c r="Q22" s="837">
        <v>1.0618257965929028</v>
      </c>
      <c r="R22" s="850">
        <v>126</v>
      </c>
    </row>
    <row r="23" spans="1:18" ht="14.45" customHeight="1" x14ac:dyDescent="0.2">
      <c r="A23" s="831" t="s">
        <v>578</v>
      </c>
      <c r="B23" s="832" t="s">
        <v>4375</v>
      </c>
      <c r="C23" s="832" t="s">
        <v>600</v>
      </c>
      <c r="D23" s="832" t="s">
        <v>4372</v>
      </c>
      <c r="E23" s="832" t="s">
        <v>4405</v>
      </c>
      <c r="F23" s="832" t="s">
        <v>4406</v>
      </c>
      <c r="G23" s="849">
        <v>1</v>
      </c>
      <c r="H23" s="849">
        <v>845</v>
      </c>
      <c r="I23" s="832">
        <v>0.49881936245572611</v>
      </c>
      <c r="J23" s="832">
        <v>845</v>
      </c>
      <c r="K23" s="849">
        <v>2</v>
      </c>
      <c r="L23" s="849">
        <v>1694</v>
      </c>
      <c r="M23" s="832">
        <v>1</v>
      </c>
      <c r="N23" s="832">
        <v>847</v>
      </c>
      <c r="O23" s="849"/>
      <c r="P23" s="849"/>
      <c r="Q23" s="837"/>
      <c r="R23" s="850"/>
    </row>
    <row r="24" spans="1:18" ht="14.45" customHeight="1" x14ac:dyDescent="0.2">
      <c r="A24" s="831" t="s">
        <v>578</v>
      </c>
      <c r="B24" s="832" t="s">
        <v>4375</v>
      </c>
      <c r="C24" s="832" t="s">
        <v>600</v>
      </c>
      <c r="D24" s="832" t="s">
        <v>4372</v>
      </c>
      <c r="E24" s="832" t="s">
        <v>4407</v>
      </c>
      <c r="F24" s="832" t="s">
        <v>4408</v>
      </c>
      <c r="G24" s="849">
        <v>202</v>
      </c>
      <c r="H24" s="849">
        <v>338956</v>
      </c>
      <c r="I24" s="832">
        <v>1.139884315308044</v>
      </c>
      <c r="J24" s="832">
        <v>1678</v>
      </c>
      <c r="K24" s="849">
        <v>177</v>
      </c>
      <c r="L24" s="849">
        <v>297360</v>
      </c>
      <c r="M24" s="832">
        <v>1</v>
      </c>
      <c r="N24" s="832">
        <v>1680</v>
      </c>
      <c r="O24" s="849">
        <v>131</v>
      </c>
      <c r="P24" s="849">
        <v>220997</v>
      </c>
      <c r="Q24" s="837">
        <v>0.74319679849340869</v>
      </c>
      <c r="R24" s="850">
        <v>1687</v>
      </c>
    </row>
    <row r="25" spans="1:18" ht="14.45" customHeight="1" x14ac:dyDescent="0.2">
      <c r="A25" s="831" t="s">
        <v>578</v>
      </c>
      <c r="B25" s="832" t="s">
        <v>4375</v>
      </c>
      <c r="C25" s="832" t="s">
        <v>600</v>
      </c>
      <c r="D25" s="832" t="s">
        <v>4372</v>
      </c>
      <c r="E25" s="832" t="s">
        <v>4409</v>
      </c>
      <c r="F25" s="832" t="s">
        <v>4410</v>
      </c>
      <c r="G25" s="849">
        <v>28</v>
      </c>
      <c r="H25" s="849">
        <v>0</v>
      </c>
      <c r="I25" s="832"/>
      <c r="J25" s="832">
        <v>0</v>
      </c>
      <c r="K25" s="849">
        <v>29</v>
      </c>
      <c r="L25" s="849">
        <v>0</v>
      </c>
      <c r="M25" s="832"/>
      <c r="N25" s="832">
        <v>0</v>
      </c>
      <c r="O25" s="849">
        <v>18</v>
      </c>
      <c r="P25" s="849">
        <v>0</v>
      </c>
      <c r="Q25" s="837"/>
      <c r="R25" s="850">
        <v>0</v>
      </c>
    </row>
    <row r="26" spans="1:18" ht="14.45" customHeight="1" x14ac:dyDescent="0.2">
      <c r="A26" s="831" t="s">
        <v>578</v>
      </c>
      <c r="B26" s="832" t="s">
        <v>4375</v>
      </c>
      <c r="C26" s="832" t="s">
        <v>600</v>
      </c>
      <c r="D26" s="832" t="s">
        <v>4372</v>
      </c>
      <c r="E26" s="832" t="s">
        <v>4411</v>
      </c>
      <c r="F26" s="832" t="s">
        <v>4412</v>
      </c>
      <c r="G26" s="849">
        <v>6682</v>
      </c>
      <c r="H26" s="849">
        <v>222733.08999999971</v>
      </c>
      <c r="I26" s="832">
        <v>1.3022794690506068</v>
      </c>
      <c r="J26" s="832">
        <v>33.333296917090649</v>
      </c>
      <c r="K26" s="849">
        <v>5131</v>
      </c>
      <c r="L26" s="849">
        <v>171033.25</v>
      </c>
      <c r="M26" s="832">
        <v>1</v>
      </c>
      <c r="N26" s="832">
        <v>33.333317092184757</v>
      </c>
      <c r="O26" s="849">
        <v>6761</v>
      </c>
      <c r="P26" s="849">
        <v>225366.47999999975</v>
      </c>
      <c r="Q26" s="837">
        <v>1.3176764167201391</v>
      </c>
      <c r="R26" s="850">
        <v>33.333305724005285</v>
      </c>
    </row>
    <row r="27" spans="1:18" ht="14.45" customHeight="1" x14ac:dyDescent="0.2">
      <c r="A27" s="831" t="s">
        <v>578</v>
      </c>
      <c r="B27" s="832" t="s">
        <v>4375</v>
      </c>
      <c r="C27" s="832" t="s">
        <v>600</v>
      </c>
      <c r="D27" s="832" t="s">
        <v>4372</v>
      </c>
      <c r="E27" s="832" t="s">
        <v>4413</v>
      </c>
      <c r="F27" s="832" t="s">
        <v>4414</v>
      </c>
      <c r="G27" s="849">
        <v>3533</v>
      </c>
      <c r="H27" s="849">
        <v>886783</v>
      </c>
      <c r="I27" s="832">
        <v>0.97994434940967945</v>
      </c>
      <c r="J27" s="832">
        <v>251</v>
      </c>
      <c r="K27" s="849">
        <v>3591</v>
      </c>
      <c r="L27" s="849">
        <v>904932</v>
      </c>
      <c r="M27" s="832">
        <v>1</v>
      </c>
      <c r="N27" s="832">
        <v>252</v>
      </c>
      <c r="O27" s="849">
        <v>3313</v>
      </c>
      <c r="P27" s="849">
        <v>841502</v>
      </c>
      <c r="Q27" s="837">
        <v>0.9299063355036622</v>
      </c>
      <c r="R27" s="850">
        <v>254</v>
      </c>
    </row>
    <row r="28" spans="1:18" ht="14.45" customHeight="1" x14ac:dyDescent="0.2">
      <c r="A28" s="831" t="s">
        <v>578</v>
      </c>
      <c r="B28" s="832" t="s">
        <v>4375</v>
      </c>
      <c r="C28" s="832" t="s">
        <v>600</v>
      </c>
      <c r="D28" s="832" t="s">
        <v>4372</v>
      </c>
      <c r="E28" s="832" t="s">
        <v>4415</v>
      </c>
      <c r="F28" s="832" t="s">
        <v>4416</v>
      </c>
      <c r="G28" s="849">
        <v>224</v>
      </c>
      <c r="H28" s="849">
        <v>25984</v>
      </c>
      <c r="I28" s="832">
        <v>1.1172550199939804</v>
      </c>
      <c r="J28" s="832">
        <v>116</v>
      </c>
      <c r="K28" s="849">
        <v>201</v>
      </c>
      <c r="L28" s="849">
        <v>23257</v>
      </c>
      <c r="M28" s="832">
        <v>1</v>
      </c>
      <c r="N28" s="832">
        <v>115.70646766169155</v>
      </c>
      <c r="O28" s="849">
        <v>235</v>
      </c>
      <c r="P28" s="849">
        <v>27260</v>
      </c>
      <c r="Q28" s="837">
        <v>1.1721202218686846</v>
      </c>
      <c r="R28" s="850">
        <v>116</v>
      </c>
    </row>
    <row r="29" spans="1:18" ht="14.45" customHeight="1" x14ac:dyDescent="0.2">
      <c r="A29" s="831" t="s">
        <v>578</v>
      </c>
      <c r="B29" s="832" t="s">
        <v>4375</v>
      </c>
      <c r="C29" s="832" t="s">
        <v>600</v>
      </c>
      <c r="D29" s="832" t="s">
        <v>4372</v>
      </c>
      <c r="E29" s="832" t="s">
        <v>4417</v>
      </c>
      <c r="F29" s="832" t="s">
        <v>4418</v>
      </c>
      <c r="G29" s="849">
        <v>6</v>
      </c>
      <c r="H29" s="849">
        <v>222</v>
      </c>
      <c r="I29" s="832">
        <v>6</v>
      </c>
      <c r="J29" s="832">
        <v>37</v>
      </c>
      <c r="K29" s="849">
        <v>1</v>
      </c>
      <c r="L29" s="849">
        <v>37</v>
      </c>
      <c r="M29" s="832">
        <v>1</v>
      </c>
      <c r="N29" s="832">
        <v>37</v>
      </c>
      <c r="O29" s="849"/>
      <c r="P29" s="849"/>
      <c r="Q29" s="837"/>
      <c r="R29" s="850"/>
    </row>
    <row r="30" spans="1:18" ht="14.45" customHeight="1" x14ac:dyDescent="0.2">
      <c r="A30" s="831" t="s">
        <v>578</v>
      </c>
      <c r="B30" s="832" t="s">
        <v>4375</v>
      </c>
      <c r="C30" s="832" t="s">
        <v>600</v>
      </c>
      <c r="D30" s="832" t="s">
        <v>4372</v>
      </c>
      <c r="E30" s="832" t="s">
        <v>4419</v>
      </c>
      <c r="F30" s="832" t="s">
        <v>4420</v>
      </c>
      <c r="G30" s="849">
        <v>205</v>
      </c>
      <c r="H30" s="849">
        <v>17630</v>
      </c>
      <c r="I30" s="832">
        <v>1.1452513966480447</v>
      </c>
      <c r="J30" s="832">
        <v>86</v>
      </c>
      <c r="K30" s="849">
        <v>179</v>
      </c>
      <c r="L30" s="849">
        <v>15394</v>
      </c>
      <c r="M30" s="832">
        <v>1</v>
      </c>
      <c r="N30" s="832">
        <v>86</v>
      </c>
      <c r="O30" s="849">
        <v>133</v>
      </c>
      <c r="P30" s="849">
        <v>11571</v>
      </c>
      <c r="Q30" s="837">
        <v>0.75165648954137976</v>
      </c>
      <c r="R30" s="850">
        <v>87</v>
      </c>
    </row>
    <row r="31" spans="1:18" ht="14.45" customHeight="1" x14ac:dyDescent="0.2">
      <c r="A31" s="831" t="s">
        <v>578</v>
      </c>
      <c r="B31" s="832" t="s">
        <v>4375</v>
      </c>
      <c r="C31" s="832" t="s">
        <v>600</v>
      </c>
      <c r="D31" s="832" t="s">
        <v>4372</v>
      </c>
      <c r="E31" s="832" t="s">
        <v>4421</v>
      </c>
      <c r="F31" s="832" t="s">
        <v>4422</v>
      </c>
      <c r="G31" s="849">
        <v>2</v>
      </c>
      <c r="H31" s="849">
        <v>64</v>
      </c>
      <c r="I31" s="832">
        <v>0.2857142857142857</v>
      </c>
      <c r="J31" s="832">
        <v>32</v>
      </c>
      <c r="K31" s="849">
        <v>7</v>
      </c>
      <c r="L31" s="849">
        <v>224</v>
      </c>
      <c r="M31" s="832">
        <v>1</v>
      </c>
      <c r="N31" s="832">
        <v>32</v>
      </c>
      <c r="O31" s="849">
        <v>16</v>
      </c>
      <c r="P31" s="849">
        <v>528</v>
      </c>
      <c r="Q31" s="837">
        <v>2.3571428571428572</v>
      </c>
      <c r="R31" s="850">
        <v>33</v>
      </c>
    </row>
    <row r="32" spans="1:18" ht="14.45" customHeight="1" x14ac:dyDescent="0.2">
      <c r="A32" s="831" t="s">
        <v>578</v>
      </c>
      <c r="B32" s="832" t="s">
        <v>4375</v>
      </c>
      <c r="C32" s="832" t="s">
        <v>600</v>
      </c>
      <c r="D32" s="832" t="s">
        <v>4372</v>
      </c>
      <c r="E32" s="832" t="s">
        <v>4423</v>
      </c>
      <c r="F32" s="832" t="s">
        <v>4424</v>
      </c>
      <c r="G32" s="849"/>
      <c r="H32" s="849"/>
      <c r="I32" s="832"/>
      <c r="J32" s="832"/>
      <c r="K32" s="849">
        <v>2</v>
      </c>
      <c r="L32" s="849">
        <v>264</v>
      </c>
      <c r="M32" s="832">
        <v>1</v>
      </c>
      <c r="N32" s="832">
        <v>132</v>
      </c>
      <c r="O32" s="849"/>
      <c r="P32" s="849"/>
      <c r="Q32" s="837"/>
      <c r="R32" s="850"/>
    </row>
    <row r="33" spans="1:18" ht="14.45" customHeight="1" x14ac:dyDescent="0.2">
      <c r="A33" s="831" t="s">
        <v>578</v>
      </c>
      <c r="B33" s="832" t="s">
        <v>4375</v>
      </c>
      <c r="C33" s="832" t="s">
        <v>600</v>
      </c>
      <c r="D33" s="832" t="s">
        <v>4372</v>
      </c>
      <c r="E33" s="832" t="s">
        <v>4425</v>
      </c>
      <c r="F33" s="832" t="s">
        <v>4426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694</v>
      </c>
      <c r="Q33" s="837"/>
      <c r="R33" s="850">
        <v>694</v>
      </c>
    </row>
    <row r="34" spans="1:18" ht="14.45" customHeight="1" x14ac:dyDescent="0.2">
      <c r="A34" s="831" t="s">
        <v>578</v>
      </c>
      <c r="B34" s="832" t="s">
        <v>4375</v>
      </c>
      <c r="C34" s="832" t="s">
        <v>600</v>
      </c>
      <c r="D34" s="832" t="s">
        <v>4372</v>
      </c>
      <c r="E34" s="832" t="s">
        <v>4427</v>
      </c>
      <c r="F34" s="832" t="s">
        <v>4428</v>
      </c>
      <c r="G34" s="849">
        <v>3</v>
      </c>
      <c r="H34" s="849">
        <v>177</v>
      </c>
      <c r="I34" s="832">
        <v>0.22987012987012986</v>
      </c>
      <c r="J34" s="832">
        <v>59</v>
      </c>
      <c r="K34" s="849">
        <v>13</v>
      </c>
      <c r="L34" s="849">
        <v>770</v>
      </c>
      <c r="M34" s="832">
        <v>1</v>
      </c>
      <c r="N34" s="832">
        <v>59.230769230769234</v>
      </c>
      <c r="O34" s="849">
        <v>6</v>
      </c>
      <c r="P34" s="849">
        <v>366</v>
      </c>
      <c r="Q34" s="837">
        <v>0.47532467532467532</v>
      </c>
      <c r="R34" s="850">
        <v>61</v>
      </c>
    </row>
    <row r="35" spans="1:18" ht="14.45" customHeight="1" x14ac:dyDescent="0.2">
      <c r="A35" s="831" t="s">
        <v>578</v>
      </c>
      <c r="B35" s="832" t="s">
        <v>4375</v>
      </c>
      <c r="C35" s="832" t="s">
        <v>600</v>
      </c>
      <c r="D35" s="832" t="s">
        <v>4372</v>
      </c>
      <c r="E35" s="832" t="s">
        <v>4429</v>
      </c>
      <c r="F35" s="832" t="s">
        <v>4430</v>
      </c>
      <c r="G35" s="849"/>
      <c r="H35" s="849"/>
      <c r="I35" s="832"/>
      <c r="J35" s="832"/>
      <c r="K35" s="849">
        <v>4</v>
      </c>
      <c r="L35" s="849">
        <v>460</v>
      </c>
      <c r="M35" s="832">
        <v>1</v>
      </c>
      <c r="N35" s="832">
        <v>115</v>
      </c>
      <c r="O35" s="849">
        <v>29</v>
      </c>
      <c r="P35" s="849">
        <v>3364</v>
      </c>
      <c r="Q35" s="837">
        <v>7.3130434782608695</v>
      </c>
      <c r="R35" s="850">
        <v>116</v>
      </c>
    </row>
    <row r="36" spans="1:18" ht="14.45" customHeight="1" x14ac:dyDescent="0.2">
      <c r="A36" s="831" t="s">
        <v>578</v>
      </c>
      <c r="B36" s="832" t="s">
        <v>4375</v>
      </c>
      <c r="C36" s="832" t="s">
        <v>600</v>
      </c>
      <c r="D36" s="832" t="s">
        <v>4372</v>
      </c>
      <c r="E36" s="832" t="s">
        <v>4431</v>
      </c>
      <c r="F36" s="832" t="s">
        <v>4432</v>
      </c>
      <c r="G36" s="849">
        <v>70</v>
      </c>
      <c r="H36" s="849">
        <v>12810</v>
      </c>
      <c r="I36" s="832">
        <v>0.39264367816091955</v>
      </c>
      <c r="J36" s="832">
        <v>183</v>
      </c>
      <c r="K36" s="849">
        <v>87</v>
      </c>
      <c r="L36" s="849">
        <v>32625</v>
      </c>
      <c r="M36" s="832">
        <v>1</v>
      </c>
      <c r="N36" s="832">
        <v>375</v>
      </c>
      <c r="O36" s="849">
        <v>89</v>
      </c>
      <c r="P36" s="849">
        <v>33464</v>
      </c>
      <c r="Q36" s="837">
        <v>1.0257164750957855</v>
      </c>
      <c r="R36" s="850">
        <v>376</v>
      </c>
    </row>
    <row r="37" spans="1:18" ht="14.45" customHeight="1" x14ac:dyDescent="0.2">
      <c r="A37" s="831" t="s">
        <v>578</v>
      </c>
      <c r="B37" s="832" t="s">
        <v>4375</v>
      </c>
      <c r="C37" s="832" t="s">
        <v>600</v>
      </c>
      <c r="D37" s="832" t="s">
        <v>4372</v>
      </c>
      <c r="E37" s="832" t="s">
        <v>4433</v>
      </c>
      <c r="F37" s="832" t="s">
        <v>4434</v>
      </c>
      <c r="G37" s="849">
        <v>659</v>
      </c>
      <c r="H37" s="849">
        <v>245807</v>
      </c>
      <c r="I37" s="832">
        <v>0.54953007350705563</v>
      </c>
      <c r="J37" s="832">
        <v>373</v>
      </c>
      <c r="K37" s="849">
        <v>1196</v>
      </c>
      <c r="L37" s="849">
        <v>447304</v>
      </c>
      <c r="M37" s="832">
        <v>1</v>
      </c>
      <c r="N37" s="832">
        <v>374</v>
      </c>
      <c r="O37" s="849">
        <v>1056</v>
      </c>
      <c r="P37" s="849">
        <v>397056</v>
      </c>
      <c r="Q37" s="837">
        <v>0.88766476490261659</v>
      </c>
      <c r="R37" s="850">
        <v>376</v>
      </c>
    </row>
    <row r="38" spans="1:18" ht="14.45" customHeight="1" x14ac:dyDescent="0.2">
      <c r="A38" s="831" t="s">
        <v>578</v>
      </c>
      <c r="B38" s="832" t="s">
        <v>4375</v>
      </c>
      <c r="C38" s="832" t="s">
        <v>600</v>
      </c>
      <c r="D38" s="832" t="s">
        <v>4372</v>
      </c>
      <c r="E38" s="832" t="s">
        <v>4435</v>
      </c>
      <c r="F38" s="832" t="s">
        <v>4436</v>
      </c>
      <c r="G38" s="849">
        <v>41</v>
      </c>
      <c r="H38" s="849">
        <v>0</v>
      </c>
      <c r="I38" s="832"/>
      <c r="J38" s="832">
        <v>0</v>
      </c>
      <c r="K38" s="849">
        <v>29</v>
      </c>
      <c r="L38" s="849">
        <v>0</v>
      </c>
      <c r="M38" s="832"/>
      <c r="N38" s="832">
        <v>0</v>
      </c>
      <c r="O38" s="849">
        <v>30</v>
      </c>
      <c r="P38" s="849">
        <v>0</v>
      </c>
      <c r="Q38" s="837"/>
      <c r="R38" s="850">
        <v>0</v>
      </c>
    </row>
    <row r="39" spans="1:18" ht="14.45" customHeight="1" x14ac:dyDescent="0.2">
      <c r="A39" s="831" t="s">
        <v>578</v>
      </c>
      <c r="B39" s="832" t="s">
        <v>4437</v>
      </c>
      <c r="C39" s="832" t="s">
        <v>600</v>
      </c>
      <c r="D39" s="832" t="s">
        <v>4376</v>
      </c>
      <c r="E39" s="832" t="s">
        <v>4438</v>
      </c>
      <c r="F39" s="832" t="s">
        <v>4439</v>
      </c>
      <c r="G39" s="849">
        <v>71</v>
      </c>
      <c r="H39" s="849">
        <v>203508.21</v>
      </c>
      <c r="I39" s="832">
        <v>1.2792112607284407</v>
      </c>
      <c r="J39" s="832">
        <v>2866.3128169014085</v>
      </c>
      <c r="K39" s="849">
        <v>35</v>
      </c>
      <c r="L39" s="849">
        <v>159088.82</v>
      </c>
      <c r="M39" s="832">
        <v>1</v>
      </c>
      <c r="N39" s="832">
        <v>4545.3948571428573</v>
      </c>
      <c r="O39" s="849">
        <v>9.1999999999999993</v>
      </c>
      <c r="P39" s="849">
        <v>138587.46000000002</v>
      </c>
      <c r="Q39" s="837">
        <v>0.87113261635858519</v>
      </c>
      <c r="R39" s="850">
        <v>15063.854347826091</v>
      </c>
    </row>
    <row r="40" spans="1:18" ht="14.45" customHeight="1" x14ac:dyDescent="0.2">
      <c r="A40" s="831" t="s">
        <v>578</v>
      </c>
      <c r="B40" s="832" t="s">
        <v>4437</v>
      </c>
      <c r="C40" s="832" t="s">
        <v>600</v>
      </c>
      <c r="D40" s="832" t="s">
        <v>4376</v>
      </c>
      <c r="E40" s="832" t="s">
        <v>4440</v>
      </c>
      <c r="F40" s="832" t="s">
        <v>4439</v>
      </c>
      <c r="G40" s="849"/>
      <c r="H40" s="849"/>
      <c r="I40" s="832"/>
      <c r="J40" s="832"/>
      <c r="K40" s="849"/>
      <c r="L40" s="849"/>
      <c r="M40" s="832"/>
      <c r="N40" s="832"/>
      <c r="O40" s="849">
        <v>1.2</v>
      </c>
      <c r="P40" s="849">
        <v>20287.740000000002</v>
      </c>
      <c r="Q40" s="837"/>
      <c r="R40" s="850">
        <v>16906.45</v>
      </c>
    </row>
    <row r="41" spans="1:18" ht="14.45" customHeight="1" x14ac:dyDescent="0.2">
      <c r="A41" s="831" t="s">
        <v>578</v>
      </c>
      <c r="B41" s="832" t="s">
        <v>4437</v>
      </c>
      <c r="C41" s="832" t="s">
        <v>600</v>
      </c>
      <c r="D41" s="832" t="s">
        <v>4372</v>
      </c>
      <c r="E41" s="832" t="s">
        <v>4391</v>
      </c>
      <c r="F41" s="832" t="s">
        <v>4392</v>
      </c>
      <c r="G41" s="849"/>
      <c r="H41" s="849"/>
      <c r="I41" s="832"/>
      <c r="J41" s="832"/>
      <c r="K41" s="849">
        <v>1</v>
      </c>
      <c r="L41" s="849">
        <v>37</v>
      </c>
      <c r="M41" s="832">
        <v>1</v>
      </c>
      <c r="N41" s="832">
        <v>37</v>
      </c>
      <c r="O41" s="849">
        <v>1</v>
      </c>
      <c r="P41" s="849">
        <v>38</v>
      </c>
      <c r="Q41" s="837">
        <v>1.027027027027027</v>
      </c>
      <c r="R41" s="850">
        <v>38</v>
      </c>
    </row>
    <row r="42" spans="1:18" ht="14.45" customHeight="1" x14ac:dyDescent="0.2">
      <c r="A42" s="831" t="s">
        <v>578</v>
      </c>
      <c r="B42" s="832" t="s">
        <v>4437</v>
      </c>
      <c r="C42" s="832" t="s">
        <v>600</v>
      </c>
      <c r="D42" s="832" t="s">
        <v>4372</v>
      </c>
      <c r="E42" s="832" t="s">
        <v>4441</v>
      </c>
      <c r="F42" s="832" t="s">
        <v>4442</v>
      </c>
      <c r="G42" s="849">
        <v>21</v>
      </c>
      <c r="H42" s="849">
        <v>5271</v>
      </c>
      <c r="I42" s="832">
        <v>0.87152777777777779</v>
      </c>
      <c r="J42" s="832">
        <v>251</v>
      </c>
      <c r="K42" s="849">
        <v>24</v>
      </c>
      <c r="L42" s="849">
        <v>6048</v>
      </c>
      <c r="M42" s="832">
        <v>1</v>
      </c>
      <c r="N42" s="832">
        <v>252</v>
      </c>
      <c r="O42" s="849">
        <v>19</v>
      </c>
      <c r="P42" s="849">
        <v>4826</v>
      </c>
      <c r="Q42" s="837">
        <v>0.79794973544973546</v>
      </c>
      <c r="R42" s="850">
        <v>254</v>
      </c>
    </row>
    <row r="43" spans="1:18" ht="14.45" customHeight="1" x14ac:dyDescent="0.2">
      <c r="A43" s="831" t="s">
        <v>578</v>
      </c>
      <c r="B43" s="832" t="s">
        <v>4437</v>
      </c>
      <c r="C43" s="832" t="s">
        <v>600</v>
      </c>
      <c r="D43" s="832" t="s">
        <v>4372</v>
      </c>
      <c r="E43" s="832" t="s">
        <v>4443</v>
      </c>
      <c r="F43" s="832" t="s">
        <v>4444</v>
      </c>
      <c r="G43" s="849">
        <v>114</v>
      </c>
      <c r="H43" s="849">
        <v>14364</v>
      </c>
      <c r="I43" s="832">
        <v>0.98532034572643712</v>
      </c>
      <c r="J43" s="832">
        <v>126</v>
      </c>
      <c r="K43" s="849">
        <v>115</v>
      </c>
      <c r="L43" s="849">
        <v>14578</v>
      </c>
      <c r="M43" s="832">
        <v>1</v>
      </c>
      <c r="N43" s="832">
        <v>126.76521739130435</v>
      </c>
      <c r="O43" s="849">
        <v>111</v>
      </c>
      <c r="P43" s="849">
        <v>13986</v>
      </c>
      <c r="Q43" s="837">
        <v>0.95939086294416243</v>
      </c>
      <c r="R43" s="850">
        <v>126</v>
      </c>
    </row>
    <row r="44" spans="1:18" ht="14.45" customHeight="1" x14ac:dyDescent="0.2">
      <c r="A44" s="831" t="s">
        <v>578</v>
      </c>
      <c r="B44" s="832" t="s">
        <v>4437</v>
      </c>
      <c r="C44" s="832" t="s">
        <v>600</v>
      </c>
      <c r="D44" s="832" t="s">
        <v>4372</v>
      </c>
      <c r="E44" s="832" t="s">
        <v>4445</v>
      </c>
      <c r="F44" s="832" t="s">
        <v>4446</v>
      </c>
      <c r="G44" s="849">
        <v>55</v>
      </c>
      <c r="H44" s="849">
        <v>14355</v>
      </c>
      <c r="I44" s="832">
        <v>0.85691260744985676</v>
      </c>
      <c r="J44" s="832">
        <v>261</v>
      </c>
      <c r="K44" s="849">
        <v>64</v>
      </c>
      <c r="L44" s="849">
        <v>16752</v>
      </c>
      <c r="M44" s="832">
        <v>1</v>
      </c>
      <c r="N44" s="832">
        <v>261.75</v>
      </c>
      <c r="O44" s="849">
        <v>67</v>
      </c>
      <c r="P44" s="849">
        <v>17554</v>
      </c>
      <c r="Q44" s="837">
        <v>1.0478748806112703</v>
      </c>
      <c r="R44" s="850">
        <v>262</v>
      </c>
    </row>
    <row r="45" spans="1:18" ht="14.45" customHeight="1" x14ac:dyDescent="0.2">
      <c r="A45" s="831" t="s">
        <v>578</v>
      </c>
      <c r="B45" s="832" t="s">
        <v>4437</v>
      </c>
      <c r="C45" s="832" t="s">
        <v>600</v>
      </c>
      <c r="D45" s="832" t="s">
        <v>4372</v>
      </c>
      <c r="E45" s="832" t="s">
        <v>4411</v>
      </c>
      <c r="F45" s="832" t="s">
        <v>4412</v>
      </c>
      <c r="G45" s="849">
        <v>3</v>
      </c>
      <c r="H45" s="849">
        <v>100</v>
      </c>
      <c r="I45" s="832"/>
      <c r="J45" s="832">
        <v>33.333333333333336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5" customHeight="1" thickBot="1" x14ac:dyDescent="0.25">
      <c r="A46" s="839" t="s">
        <v>578</v>
      </c>
      <c r="B46" s="840" t="s">
        <v>4437</v>
      </c>
      <c r="C46" s="840" t="s">
        <v>600</v>
      </c>
      <c r="D46" s="840" t="s">
        <v>4372</v>
      </c>
      <c r="E46" s="840" t="s">
        <v>4427</v>
      </c>
      <c r="F46" s="840" t="s">
        <v>4428</v>
      </c>
      <c r="G46" s="851"/>
      <c r="H46" s="851"/>
      <c r="I46" s="840"/>
      <c r="J46" s="840"/>
      <c r="K46" s="851">
        <v>1</v>
      </c>
      <c r="L46" s="851">
        <v>59</v>
      </c>
      <c r="M46" s="840">
        <v>1</v>
      </c>
      <c r="N46" s="840">
        <v>59</v>
      </c>
      <c r="O46" s="851"/>
      <c r="P46" s="851"/>
      <c r="Q46" s="845"/>
      <c r="R46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B174769-7A91-468A-9C72-CE1B7B8DEF4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4448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15699.3</v>
      </c>
      <c r="I3" s="208">
        <f t="shared" si="0"/>
        <v>2432026.4199999995</v>
      </c>
      <c r="J3" s="78"/>
      <c r="K3" s="78"/>
      <c r="L3" s="208">
        <f t="shared" si="0"/>
        <v>14717.8</v>
      </c>
      <c r="M3" s="208">
        <f t="shared" si="0"/>
        <v>2498030.600000001</v>
      </c>
      <c r="N3" s="78"/>
      <c r="O3" s="78"/>
      <c r="P3" s="208">
        <f t="shared" si="0"/>
        <v>16204.900000000001</v>
      </c>
      <c r="Q3" s="208">
        <f t="shared" si="0"/>
        <v>2391236.4200000009</v>
      </c>
      <c r="R3" s="79">
        <f>IF(M3=0,0,Q3/M3)</f>
        <v>0.95724865019667893</v>
      </c>
      <c r="S3" s="209">
        <f>IF(P3=0,0,Q3/P3)</f>
        <v>147.56255330177913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4371</v>
      </c>
      <c r="C6" s="825" t="s">
        <v>603</v>
      </c>
      <c r="D6" s="825" t="s">
        <v>4361</v>
      </c>
      <c r="E6" s="825" t="s">
        <v>4372</v>
      </c>
      <c r="F6" s="825" t="s">
        <v>4373</v>
      </c>
      <c r="G6" s="825" t="s">
        <v>4374</v>
      </c>
      <c r="H6" s="225"/>
      <c r="I6" s="225"/>
      <c r="J6" s="825"/>
      <c r="K6" s="825"/>
      <c r="L6" s="225">
        <v>10</v>
      </c>
      <c r="M6" s="225">
        <v>0</v>
      </c>
      <c r="N6" s="825"/>
      <c r="O6" s="825">
        <v>0</v>
      </c>
      <c r="P6" s="225">
        <v>13</v>
      </c>
      <c r="Q6" s="225">
        <v>0</v>
      </c>
      <c r="R6" s="830"/>
      <c r="S6" s="848">
        <v>0</v>
      </c>
    </row>
    <row r="7" spans="1:19" ht="14.45" customHeight="1" x14ac:dyDescent="0.2">
      <c r="A7" s="831" t="s">
        <v>578</v>
      </c>
      <c r="B7" s="832" t="s">
        <v>4375</v>
      </c>
      <c r="C7" s="832" t="s">
        <v>600</v>
      </c>
      <c r="D7" s="832" t="s">
        <v>4365</v>
      </c>
      <c r="E7" s="832" t="s">
        <v>4376</v>
      </c>
      <c r="F7" s="832" t="s">
        <v>4377</v>
      </c>
      <c r="G7" s="832" t="s">
        <v>4378</v>
      </c>
      <c r="H7" s="849">
        <v>0.5</v>
      </c>
      <c r="I7" s="849">
        <v>75.5</v>
      </c>
      <c r="J7" s="832"/>
      <c r="K7" s="832">
        <v>151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578</v>
      </c>
      <c r="B8" s="832" t="s">
        <v>4375</v>
      </c>
      <c r="C8" s="832" t="s">
        <v>600</v>
      </c>
      <c r="D8" s="832" t="s">
        <v>4365</v>
      </c>
      <c r="E8" s="832" t="s">
        <v>4372</v>
      </c>
      <c r="F8" s="832" t="s">
        <v>4389</v>
      </c>
      <c r="G8" s="832" t="s">
        <v>4390</v>
      </c>
      <c r="H8" s="849">
        <v>4</v>
      </c>
      <c r="I8" s="849">
        <v>332</v>
      </c>
      <c r="J8" s="832"/>
      <c r="K8" s="832">
        <v>83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578</v>
      </c>
      <c r="B9" s="832" t="s">
        <v>4375</v>
      </c>
      <c r="C9" s="832" t="s">
        <v>600</v>
      </c>
      <c r="D9" s="832" t="s">
        <v>4365</v>
      </c>
      <c r="E9" s="832" t="s">
        <v>4372</v>
      </c>
      <c r="F9" s="832" t="s">
        <v>4391</v>
      </c>
      <c r="G9" s="832" t="s">
        <v>4392</v>
      </c>
      <c r="H9" s="849">
        <v>14</v>
      </c>
      <c r="I9" s="849">
        <v>518</v>
      </c>
      <c r="J9" s="832"/>
      <c r="K9" s="832">
        <v>37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578</v>
      </c>
      <c r="B10" s="832" t="s">
        <v>4375</v>
      </c>
      <c r="C10" s="832" t="s">
        <v>600</v>
      </c>
      <c r="D10" s="832" t="s">
        <v>4365</v>
      </c>
      <c r="E10" s="832" t="s">
        <v>4372</v>
      </c>
      <c r="F10" s="832" t="s">
        <v>4411</v>
      </c>
      <c r="G10" s="832" t="s">
        <v>4412</v>
      </c>
      <c r="H10" s="849">
        <v>202</v>
      </c>
      <c r="I10" s="849">
        <v>6733.3099999999995</v>
      </c>
      <c r="J10" s="832"/>
      <c r="K10" s="832">
        <v>33.333217821782178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578</v>
      </c>
      <c r="B11" s="832" t="s">
        <v>4375</v>
      </c>
      <c r="C11" s="832" t="s">
        <v>600</v>
      </c>
      <c r="D11" s="832" t="s">
        <v>4365</v>
      </c>
      <c r="E11" s="832" t="s">
        <v>4372</v>
      </c>
      <c r="F11" s="832" t="s">
        <v>4413</v>
      </c>
      <c r="G11" s="832" t="s">
        <v>4414</v>
      </c>
      <c r="H11" s="849">
        <v>227</v>
      </c>
      <c r="I11" s="849">
        <v>56977</v>
      </c>
      <c r="J11" s="832"/>
      <c r="K11" s="832">
        <v>251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578</v>
      </c>
      <c r="B12" s="832" t="s">
        <v>4375</v>
      </c>
      <c r="C12" s="832" t="s">
        <v>600</v>
      </c>
      <c r="D12" s="832" t="s">
        <v>4361</v>
      </c>
      <c r="E12" s="832" t="s">
        <v>4376</v>
      </c>
      <c r="F12" s="832" t="s">
        <v>4377</v>
      </c>
      <c r="G12" s="832" t="s">
        <v>4378</v>
      </c>
      <c r="H12" s="849">
        <v>18.599999999999998</v>
      </c>
      <c r="I12" s="849">
        <v>2263.8900000000003</v>
      </c>
      <c r="J12" s="832">
        <v>2.5375381097560981</v>
      </c>
      <c r="K12" s="832">
        <v>121.71451612903229</v>
      </c>
      <c r="L12" s="849">
        <v>12.8</v>
      </c>
      <c r="M12" s="849">
        <v>892.16</v>
      </c>
      <c r="N12" s="832">
        <v>1</v>
      </c>
      <c r="O12" s="832">
        <v>69.699999999999989</v>
      </c>
      <c r="P12" s="849">
        <v>11.5</v>
      </c>
      <c r="Q12" s="849">
        <v>801.55</v>
      </c>
      <c r="R12" s="837">
        <v>0.8984375</v>
      </c>
      <c r="S12" s="850">
        <v>69.7</v>
      </c>
    </row>
    <row r="13" spans="1:19" ht="14.45" customHeight="1" x14ac:dyDescent="0.2">
      <c r="A13" s="831" t="s">
        <v>578</v>
      </c>
      <c r="B13" s="832" t="s">
        <v>4375</v>
      </c>
      <c r="C13" s="832" t="s">
        <v>600</v>
      </c>
      <c r="D13" s="832" t="s">
        <v>4361</v>
      </c>
      <c r="E13" s="832" t="s">
        <v>4376</v>
      </c>
      <c r="F13" s="832" t="s">
        <v>4379</v>
      </c>
      <c r="G13" s="832" t="s">
        <v>1070</v>
      </c>
      <c r="H13" s="849"/>
      <c r="I13" s="849"/>
      <c r="J13" s="832"/>
      <c r="K13" s="832"/>
      <c r="L13" s="849">
        <v>0.2</v>
      </c>
      <c r="M13" s="849">
        <v>27.64</v>
      </c>
      <c r="N13" s="832">
        <v>1</v>
      </c>
      <c r="O13" s="832">
        <v>138.19999999999999</v>
      </c>
      <c r="P13" s="849"/>
      <c r="Q13" s="849"/>
      <c r="R13" s="837"/>
      <c r="S13" s="850"/>
    </row>
    <row r="14" spans="1:19" ht="14.45" customHeight="1" x14ac:dyDescent="0.2">
      <c r="A14" s="831" t="s">
        <v>578</v>
      </c>
      <c r="B14" s="832" t="s">
        <v>4375</v>
      </c>
      <c r="C14" s="832" t="s">
        <v>600</v>
      </c>
      <c r="D14" s="832" t="s">
        <v>4361</v>
      </c>
      <c r="E14" s="832" t="s">
        <v>4376</v>
      </c>
      <c r="F14" s="832" t="s">
        <v>4380</v>
      </c>
      <c r="G14" s="832" t="s">
        <v>4381</v>
      </c>
      <c r="H14" s="849">
        <v>0.9</v>
      </c>
      <c r="I14" s="849">
        <v>228.23</v>
      </c>
      <c r="J14" s="832">
        <v>0.5654155828068872</v>
      </c>
      <c r="K14" s="832">
        <v>253.58888888888887</v>
      </c>
      <c r="L14" s="849">
        <v>1.3</v>
      </c>
      <c r="M14" s="849">
        <v>403.65</v>
      </c>
      <c r="N14" s="832">
        <v>1</v>
      </c>
      <c r="O14" s="832">
        <v>310.5</v>
      </c>
      <c r="P14" s="849"/>
      <c r="Q14" s="849"/>
      <c r="R14" s="837"/>
      <c r="S14" s="850"/>
    </row>
    <row r="15" spans="1:19" ht="14.45" customHeight="1" x14ac:dyDescent="0.2">
      <c r="A15" s="831" t="s">
        <v>578</v>
      </c>
      <c r="B15" s="832" t="s">
        <v>4375</v>
      </c>
      <c r="C15" s="832" t="s">
        <v>600</v>
      </c>
      <c r="D15" s="832" t="s">
        <v>4361</v>
      </c>
      <c r="E15" s="832" t="s">
        <v>4376</v>
      </c>
      <c r="F15" s="832" t="s">
        <v>4382</v>
      </c>
      <c r="G15" s="832" t="s">
        <v>673</v>
      </c>
      <c r="H15" s="849"/>
      <c r="I15" s="849"/>
      <c r="J15" s="832"/>
      <c r="K15" s="832"/>
      <c r="L15" s="849">
        <v>0.30000000000000004</v>
      </c>
      <c r="M15" s="849">
        <v>22.05</v>
      </c>
      <c r="N15" s="832">
        <v>1</v>
      </c>
      <c r="O15" s="832">
        <v>73.499999999999986</v>
      </c>
      <c r="P15" s="849">
        <v>0.1</v>
      </c>
      <c r="Q15" s="849">
        <v>6.82</v>
      </c>
      <c r="R15" s="837">
        <v>0.30929705215419501</v>
      </c>
      <c r="S15" s="850">
        <v>68.2</v>
      </c>
    </row>
    <row r="16" spans="1:19" ht="14.45" customHeight="1" x14ac:dyDescent="0.2">
      <c r="A16" s="831" t="s">
        <v>578</v>
      </c>
      <c r="B16" s="832" t="s">
        <v>4375</v>
      </c>
      <c r="C16" s="832" t="s">
        <v>600</v>
      </c>
      <c r="D16" s="832" t="s">
        <v>4361</v>
      </c>
      <c r="E16" s="832" t="s">
        <v>4376</v>
      </c>
      <c r="F16" s="832" t="s">
        <v>4385</v>
      </c>
      <c r="G16" s="832" t="s">
        <v>4386</v>
      </c>
      <c r="H16" s="849"/>
      <c r="I16" s="849"/>
      <c r="J16" s="832"/>
      <c r="K16" s="832"/>
      <c r="L16" s="849">
        <v>0.2</v>
      </c>
      <c r="M16" s="849">
        <v>35.4</v>
      </c>
      <c r="N16" s="832">
        <v>1</v>
      </c>
      <c r="O16" s="832">
        <v>176.99999999999997</v>
      </c>
      <c r="P16" s="849"/>
      <c r="Q16" s="849"/>
      <c r="R16" s="837"/>
      <c r="S16" s="850"/>
    </row>
    <row r="17" spans="1:19" ht="14.45" customHeight="1" x14ac:dyDescent="0.2">
      <c r="A17" s="831" t="s">
        <v>578</v>
      </c>
      <c r="B17" s="832" t="s">
        <v>4375</v>
      </c>
      <c r="C17" s="832" t="s">
        <v>600</v>
      </c>
      <c r="D17" s="832" t="s">
        <v>4361</v>
      </c>
      <c r="E17" s="832" t="s">
        <v>4376</v>
      </c>
      <c r="F17" s="832" t="s">
        <v>4387</v>
      </c>
      <c r="G17" s="832" t="s">
        <v>4388</v>
      </c>
      <c r="H17" s="849">
        <v>0.1</v>
      </c>
      <c r="I17" s="849">
        <v>21</v>
      </c>
      <c r="J17" s="832"/>
      <c r="K17" s="832">
        <v>210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5" customHeight="1" x14ac:dyDescent="0.2">
      <c r="A18" s="831" t="s">
        <v>578</v>
      </c>
      <c r="B18" s="832" t="s">
        <v>4375</v>
      </c>
      <c r="C18" s="832" t="s">
        <v>600</v>
      </c>
      <c r="D18" s="832" t="s">
        <v>4361</v>
      </c>
      <c r="E18" s="832" t="s">
        <v>4372</v>
      </c>
      <c r="F18" s="832" t="s">
        <v>4389</v>
      </c>
      <c r="G18" s="832" t="s">
        <v>4390</v>
      </c>
      <c r="H18" s="849">
        <v>20</v>
      </c>
      <c r="I18" s="849">
        <v>1660</v>
      </c>
      <c r="J18" s="832">
        <v>1.3333333333333333</v>
      </c>
      <c r="K18" s="832">
        <v>83</v>
      </c>
      <c r="L18" s="849">
        <v>15</v>
      </c>
      <c r="M18" s="849">
        <v>1245</v>
      </c>
      <c r="N18" s="832">
        <v>1</v>
      </c>
      <c r="O18" s="832">
        <v>83</v>
      </c>
      <c r="P18" s="849">
        <v>26</v>
      </c>
      <c r="Q18" s="849">
        <v>2184</v>
      </c>
      <c r="R18" s="837">
        <v>1.7542168674698795</v>
      </c>
      <c r="S18" s="850">
        <v>84</v>
      </c>
    </row>
    <row r="19" spans="1:19" ht="14.45" customHeight="1" x14ac:dyDescent="0.2">
      <c r="A19" s="831" t="s">
        <v>578</v>
      </c>
      <c r="B19" s="832" t="s">
        <v>4375</v>
      </c>
      <c r="C19" s="832" t="s">
        <v>600</v>
      </c>
      <c r="D19" s="832" t="s">
        <v>4361</v>
      </c>
      <c r="E19" s="832" t="s">
        <v>4372</v>
      </c>
      <c r="F19" s="832" t="s">
        <v>4391</v>
      </c>
      <c r="G19" s="832" t="s">
        <v>4392</v>
      </c>
      <c r="H19" s="849">
        <v>16</v>
      </c>
      <c r="I19" s="849">
        <v>592</v>
      </c>
      <c r="J19" s="832">
        <v>1.4545454545454546</v>
      </c>
      <c r="K19" s="832">
        <v>37</v>
      </c>
      <c r="L19" s="849">
        <v>11</v>
      </c>
      <c r="M19" s="849">
        <v>407</v>
      </c>
      <c r="N19" s="832">
        <v>1</v>
      </c>
      <c r="O19" s="832">
        <v>37</v>
      </c>
      <c r="P19" s="849">
        <v>16</v>
      </c>
      <c r="Q19" s="849">
        <v>608</v>
      </c>
      <c r="R19" s="837">
        <v>1.4938574938574938</v>
      </c>
      <c r="S19" s="850">
        <v>38</v>
      </c>
    </row>
    <row r="20" spans="1:19" ht="14.45" customHeight="1" x14ac:dyDescent="0.2">
      <c r="A20" s="831" t="s">
        <v>578</v>
      </c>
      <c r="B20" s="832" t="s">
        <v>4375</v>
      </c>
      <c r="C20" s="832" t="s">
        <v>600</v>
      </c>
      <c r="D20" s="832" t="s">
        <v>4361</v>
      </c>
      <c r="E20" s="832" t="s">
        <v>4372</v>
      </c>
      <c r="F20" s="832" t="s">
        <v>4393</v>
      </c>
      <c r="G20" s="832" t="s">
        <v>4394</v>
      </c>
      <c r="H20" s="849">
        <v>3</v>
      </c>
      <c r="I20" s="849">
        <v>15</v>
      </c>
      <c r="J20" s="832">
        <v>0.42857142857142855</v>
      </c>
      <c r="K20" s="832">
        <v>5</v>
      </c>
      <c r="L20" s="849">
        <v>7</v>
      </c>
      <c r="M20" s="849">
        <v>35</v>
      </c>
      <c r="N20" s="832">
        <v>1</v>
      </c>
      <c r="O20" s="832">
        <v>5</v>
      </c>
      <c r="P20" s="849"/>
      <c r="Q20" s="849"/>
      <c r="R20" s="837"/>
      <c r="S20" s="850"/>
    </row>
    <row r="21" spans="1:19" ht="14.45" customHeight="1" x14ac:dyDescent="0.2">
      <c r="A21" s="831" t="s">
        <v>578</v>
      </c>
      <c r="B21" s="832" t="s">
        <v>4375</v>
      </c>
      <c r="C21" s="832" t="s">
        <v>600</v>
      </c>
      <c r="D21" s="832" t="s">
        <v>4361</v>
      </c>
      <c r="E21" s="832" t="s">
        <v>4372</v>
      </c>
      <c r="F21" s="832" t="s">
        <v>4395</v>
      </c>
      <c r="G21" s="832" t="s">
        <v>4396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578</v>
      </c>
      <c r="B22" s="832" t="s">
        <v>4375</v>
      </c>
      <c r="C22" s="832" t="s">
        <v>600</v>
      </c>
      <c r="D22" s="832" t="s">
        <v>4361</v>
      </c>
      <c r="E22" s="832" t="s">
        <v>4372</v>
      </c>
      <c r="F22" s="832" t="s">
        <v>4397</v>
      </c>
      <c r="G22" s="832" t="s">
        <v>4398</v>
      </c>
      <c r="H22" s="849">
        <v>1</v>
      </c>
      <c r="I22" s="849">
        <v>116</v>
      </c>
      <c r="J22" s="832">
        <v>0.99145299145299148</v>
      </c>
      <c r="K22" s="832">
        <v>116</v>
      </c>
      <c r="L22" s="849">
        <v>1</v>
      </c>
      <c r="M22" s="849">
        <v>117</v>
      </c>
      <c r="N22" s="832">
        <v>1</v>
      </c>
      <c r="O22" s="832">
        <v>117</v>
      </c>
      <c r="P22" s="849"/>
      <c r="Q22" s="849"/>
      <c r="R22" s="837"/>
      <c r="S22" s="850"/>
    </row>
    <row r="23" spans="1:19" ht="14.45" customHeight="1" x14ac:dyDescent="0.2">
      <c r="A23" s="831" t="s">
        <v>578</v>
      </c>
      <c r="B23" s="832" t="s">
        <v>4375</v>
      </c>
      <c r="C23" s="832" t="s">
        <v>600</v>
      </c>
      <c r="D23" s="832" t="s">
        <v>4361</v>
      </c>
      <c r="E23" s="832" t="s">
        <v>4372</v>
      </c>
      <c r="F23" s="832" t="s">
        <v>4399</v>
      </c>
      <c r="G23" s="832" t="s">
        <v>4400</v>
      </c>
      <c r="H23" s="849">
        <v>2</v>
      </c>
      <c r="I23" s="849">
        <v>258</v>
      </c>
      <c r="J23" s="832">
        <v>1.9846153846153847</v>
      </c>
      <c r="K23" s="832">
        <v>129</v>
      </c>
      <c r="L23" s="849">
        <v>1</v>
      </c>
      <c r="M23" s="849">
        <v>130</v>
      </c>
      <c r="N23" s="832">
        <v>1</v>
      </c>
      <c r="O23" s="832">
        <v>130</v>
      </c>
      <c r="P23" s="849"/>
      <c r="Q23" s="849"/>
      <c r="R23" s="837"/>
      <c r="S23" s="850"/>
    </row>
    <row r="24" spans="1:19" ht="14.45" customHeight="1" x14ac:dyDescent="0.2">
      <c r="A24" s="831" t="s">
        <v>578</v>
      </c>
      <c r="B24" s="832" t="s">
        <v>4375</v>
      </c>
      <c r="C24" s="832" t="s">
        <v>600</v>
      </c>
      <c r="D24" s="832" t="s">
        <v>4361</v>
      </c>
      <c r="E24" s="832" t="s">
        <v>4372</v>
      </c>
      <c r="F24" s="832" t="s">
        <v>4401</v>
      </c>
      <c r="G24" s="832" t="s">
        <v>4402</v>
      </c>
      <c r="H24" s="849">
        <v>1</v>
      </c>
      <c r="I24" s="849">
        <v>97</v>
      </c>
      <c r="J24" s="832"/>
      <c r="K24" s="832">
        <v>97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578</v>
      </c>
      <c r="B25" s="832" t="s">
        <v>4375</v>
      </c>
      <c r="C25" s="832" t="s">
        <v>600</v>
      </c>
      <c r="D25" s="832" t="s">
        <v>4361</v>
      </c>
      <c r="E25" s="832" t="s">
        <v>4372</v>
      </c>
      <c r="F25" s="832" t="s">
        <v>4403</v>
      </c>
      <c r="G25" s="832" t="s">
        <v>4404</v>
      </c>
      <c r="H25" s="849">
        <v>134</v>
      </c>
      <c r="I25" s="849">
        <v>16884</v>
      </c>
      <c r="J25" s="832">
        <v>3.1724915445321309</v>
      </c>
      <c r="K25" s="832">
        <v>126</v>
      </c>
      <c r="L25" s="849">
        <v>42</v>
      </c>
      <c r="M25" s="849">
        <v>5322</v>
      </c>
      <c r="N25" s="832">
        <v>1</v>
      </c>
      <c r="O25" s="832">
        <v>126.71428571428571</v>
      </c>
      <c r="P25" s="849">
        <v>59</v>
      </c>
      <c r="Q25" s="849">
        <v>7434</v>
      </c>
      <c r="R25" s="837">
        <v>1.3968432919954905</v>
      </c>
      <c r="S25" s="850">
        <v>126</v>
      </c>
    </row>
    <row r="26" spans="1:19" ht="14.45" customHeight="1" x14ac:dyDescent="0.2">
      <c r="A26" s="831" t="s">
        <v>578</v>
      </c>
      <c r="B26" s="832" t="s">
        <v>4375</v>
      </c>
      <c r="C26" s="832" t="s">
        <v>600</v>
      </c>
      <c r="D26" s="832" t="s">
        <v>4361</v>
      </c>
      <c r="E26" s="832" t="s">
        <v>4372</v>
      </c>
      <c r="F26" s="832" t="s">
        <v>4405</v>
      </c>
      <c r="G26" s="832" t="s">
        <v>4406</v>
      </c>
      <c r="H26" s="849">
        <v>1</v>
      </c>
      <c r="I26" s="849">
        <v>845</v>
      </c>
      <c r="J26" s="832">
        <v>0.49881936245572611</v>
      </c>
      <c r="K26" s="832">
        <v>845</v>
      </c>
      <c r="L26" s="849">
        <v>2</v>
      </c>
      <c r="M26" s="849">
        <v>1694</v>
      </c>
      <c r="N26" s="832">
        <v>1</v>
      </c>
      <c r="O26" s="832">
        <v>847</v>
      </c>
      <c r="P26" s="849"/>
      <c r="Q26" s="849"/>
      <c r="R26" s="837"/>
      <c r="S26" s="850"/>
    </row>
    <row r="27" spans="1:19" ht="14.45" customHeight="1" x14ac:dyDescent="0.2">
      <c r="A27" s="831" t="s">
        <v>578</v>
      </c>
      <c r="B27" s="832" t="s">
        <v>4375</v>
      </c>
      <c r="C27" s="832" t="s">
        <v>600</v>
      </c>
      <c r="D27" s="832" t="s">
        <v>4361</v>
      </c>
      <c r="E27" s="832" t="s">
        <v>4372</v>
      </c>
      <c r="F27" s="832" t="s">
        <v>4407</v>
      </c>
      <c r="G27" s="832" t="s">
        <v>4408</v>
      </c>
      <c r="H27" s="849">
        <v>198</v>
      </c>
      <c r="I27" s="849">
        <v>332244</v>
      </c>
      <c r="J27" s="832">
        <v>1.1431461601981834</v>
      </c>
      <c r="K27" s="832">
        <v>1678</v>
      </c>
      <c r="L27" s="849">
        <v>173</v>
      </c>
      <c r="M27" s="849">
        <v>290640</v>
      </c>
      <c r="N27" s="832">
        <v>1</v>
      </c>
      <c r="O27" s="832">
        <v>1680</v>
      </c>
      <c r="P27" s="849">
        <v>131</v>
      </c>
      <c r="Q27" s="849">
        <v>220997</v>
      </c>
      <c r="R27" s="837">
        <v>0.76038053949903661</v>
      </c>
      <c r="S27" s="850">
        <v>1687</v>
      </c>
    </row>
    <row r="28" spans="1:19" ht="14.45" customHeight="1" x14ac:dyDescent="0.2">
      <c r="A28" s="831" t="s">
        <v>578</v>
      </c>
      <c r="B28" s="832" t="s">
        <v>4375</v>
      </c>
      <c r="C28" s="832" t="s">
        <v>600</v>
      </c>
      <c r="D28" s="832" t="s">
        <v>4361</v>
      </c>
      <c r="E28" s="832" t="s">
        <v>4372</v>
      </c>
      <c r="F28" s="832" t="s">
        <v>4409</v>
      </c>
      <c r="G28" s="832" t="s">
        <v>4410</v>
      </c>
      <c r="H28" s="849">
        <v>27</v>
      </c>
      <c r="I28" s="849">
        <v>0</v>
      </c>
      <c r="J28" s="832"/>
      <c r="K28" s="832">
        <v>0</v>
      </c>
      <c r="L28" s="849">
        <v>26</v>
      </c>
      <c r="M28" s="849">
        <v>0</v>
      </c>
      <c r="N28" s="832"/>
      <c r="O28" s="832">
        <v>0</v>
      </c>
      <c r="P28" s="849">
        <v>18</v>
      </c>
      <c r="Q28" s="849">
        <v>0</v>
      </c>
      <c r="R28" s="837"/>
      <c r="S28" s="850">
        <v>0</v>
      </c>
    </row>
    <row r="29" spans="1:19" ht="14.45" customHeight="1" x14ac:dyDescent="0.2">
      <c r="A29" s="831" t="s">
        <v>578</v>
      </c>
      <c r="B29" s="832" t="s">
        <v>4375</v>
      </c>
      <c r="C29" s="832" t="s">
        <v>600</v>
      </c>
      <c r="D29" s="832" t="s">
        <v>4361</v>
      </c>
      <c r="E29" s="832" t="s">
        <v>4372</v>
      </c>
      <c r="F29" s="832" t="s">
        <v>4411</v>
      </c>
      <c r="G29" s="832" t="s">
        <v>4412</v>
      </c>
      <c r="H29" s="849">
        <v>211</v>
      </c>
      <c r="I29" s="849">
        <v>7033.34</v>
      </c>
      <c r="J29" s="832">
        <v>1.3701293894423514</v>
      </c>
      <c r="K29" s="832">
        <v>33.333364928909951</v>
      </c>
      <c r="L29" s="849">
        <v>154</v>
      </c>
      <c r="M29" s="849">
        <v>5133.34</v>
      </c>
      <c r="N29" s="832">
        <v>1</v>
      </c>
      <c r="O29" s="832">
        <v>33.333376623376623</v>
      </c>
      <c r="P29" s="849">
        <v>154</v>
      </c>
      <c r="Q29" s="849">
        <v>5133.33</v>
      </c>
      <c r="R29" s="837">
        <v>0.99999805195058189</v>
      </c>
      <c r="S29" s="850">
        <v>33.333311688311689</v>
      </c>
    </row>
    <row r="30" spans="1:19" ht="14.45" customHeight="1" x14ac:dyDescent="0.2">
      <c r="A30" s="831" t="s">
        <v>578</v>
      </c>
      <c r="B30" s="832" t="s">
        <v>4375</v>
      </c>
      <c r="C30" s="832" t="s">
        <v>600</v>
      </c>
      <c r="D30" s="832" t="s">
        <v>4361</v>
      </c>
      <c r="E30" s="832" t="s">
        <v>4372</v>
      </c>
      <c r="F30" s="832" t="s">
        <v>4413</v>
      </c>
      <c r="G30" s="832" t="s">
        <v>4414</v>
      </c>
      <c r="H30" s="849">
        <v>87</v>
      </c>
      <c r="I30" s="849">
        <v>21837</v>
      </c>
      <c r="J30" s="832">
        <v>0.53822833481218579</v>
      </c>
      <c r="K30" s="832">
        <v>251</v>
      </c>
      <c r="L30" s="849">
        <v>161</v>
      </c>
      <c r="M30" s="849">
        <v>40572</v>
      </c>
      <c r="N30" s="832">
        <v>1</v>
      </c>
      <c r="O30" s="832">
        <v>252</v>
      </c>
      <c r="P30" s="849">
        <v>111</v>
      </c>
      <c r="Q30" s="849">
        <v>28194</v>
      </c>
      <c r="R30" s="837">
        <v>0.69491274770777878</v>
      </c>
      <c r="S30" s="850">
        <v>254</v>
      </c>
    </row>
    <row r="31" spans="1:19" ht="14.45" customHeight="1" x14ac:dyDescent="0.2">
      <c r="A31" s="831" t="s">
        <v>578</v>
      </c>
      <c r="B31" s="832" t="s">
        <v>4375</v>
      </c>
      <c r="C31" s="832" t="s">
        <v>600</v>
      </c>
      <c r="D31" s="832" t="s">
        <v>4361</v>
      </c>
      <c r="E31" s="832" t="s">
        <v>4372</v>
      </c>
      <c r="F31" s="832" t="s">
        <v>4415</v>
      </c>
      <c r="G31" s="832" t="s">
        <v>4416</v>
      </c>
      <c r="H31" s="849">
        <v>39</v>
      </c>
      <c r="I31" s="849">
        <v>4524</v>
      </c>
      <c r="J31" s="832">
        <v>0.84989667480743947</v>
      </c>
      <c r="K31" s="832">
        <v>116</v>
      </c>
      <c r="L31" s="849">
        <v>46</v>
      </c>
      <c r="M31" s="849">
        <v>5323</v>
      </c>
      <c r="N31" s="832">
        <v>1</v>
      </c>
      <c r="O31" s="832">
        <v>115.71739130434783</v>
      </c>
      <c r="P31" s="849">
        <v>53</v>
      </c>
      <c r="Q31" s="849">
        <v>6148</v>
      </c>
      <c r="R31" s="837">
        <v>1.1549877888408793</v>
      </c>
      <c r="S31" s="850">
        <v>116</v>
      </c>
    </row>
    <row r="32" spans="1:19" ht="14.45" customHeight="1" x14ac:dyDescent="0.2">
      <c r="A32" s="831" t="s">
        <v>578</v>
      </c>
      <c r="B32" s="832" t="s">
        <v>4375</v>
      </c>
      <c r="C32" s="832" t="s">
        <v>600</v>
      </c>
      <c r="D32" s="832" t="s">
        <v>4361</v>
      </c>
      <c r="E32" s="832" t="s">
        <v>4372</v>
      </c>
      <c r="F32" s="832" t="s">
        <v>4417</v>
      </c>
      <c r="G32" s="832" t="s">
        <v>4418</v>
      </c>
      <c r="H32" s="849">
        <v>5</v>
      </c>
      <c r="I32" s="849">
        <v>185</v>
      </c>
      <c r="J32" s="832"/>
      <c r="K32" s="832">
        <v>37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5" customHeight="1" x14ac:dyDescent="0.2">
      <c r="A33" s="831" t="s">
        <v>578</v>
      </c>
      <c r="B33" s="832" t="s">
        <v>4375</v>
      </c>
      <c r="C33" s="832" t="s">
        <v>600</v>
      </c>
      <c r="D33" s="832" t="s">
        <v>4361</v>
      </c>
      <c r="E33" s="832" t="s">
        <v>4372</v>
      </c>
      <c r="F33" s="832" t="s">
        <v>4419</v>
      </c>
      <c r="G33" s="832" t="s">
        <v>4420</v>
      </c>
      <c r="H33" s="849">
        <v>199</v>
      </c>
      <c r="I33" s="849">
        <v>17114</v>
      </c>
      <c r="J33" s="832">
        <v>1.1436781609195403</v>
      </c>
      <c r="K33" s="832">
        <v>86</v>
      </c>
      <c r="L33" s="849">
        <v>174</v>
      </c>
      <c r="M33" s="849">
        <v>14964</v>
      </c>
      <c r="N33" s="832">
        <v>1</v>
      </c>
      <c r="O33" s="832">
        <v>86</v>
      </c>
      <c r="P33" s="849">
        <v>133</v>
      </c>
      <c r="Q33" s="849">
        <v>11571</v>
      </c>
      <c r="R33" s="837">
        <v>0.77325581395348841</v>
      </c>
      <c r="S33" s="850">
        <v>87</v>
      </c>
    </row>
    <row r="34" spans="1:19" ht="14.45" customHeight="1" x14ac:dyDescent="0.2">
      <c r="A34" s="831" t="s">
        <v>578</v>
      </c>
      <c r="B34" s="832" t="s">
        <v>4375</v>
      </c>
      <c r="C34" s="832" t="s">
        <v>600</v>
      </c>
      <c r="D34" s="832" t="s">
        <v>4361</v>
      </c>
      <c r="E34" s="832" t="s">
        <v>4372</v>
      </c>
      <c r="F34" s="832" t="s">
        <v>4421</v>
      </c>
      <c r="G34" s="832" t="s">
        <v>4422</v>
      </c>
      <c r="H34" s="849">
        <v>1</v>
      </c>
      <c r="I34" s="849">
        <v>32</v>
      </c>
      <c r="J34" s="832">
        <v>1</v>
      </c>
      <c r="K34" s="832">
        <v>32</v>
      </c>
      <c r="L34" s="849">
        <v>1</v>
      </c>
      <c r="M34" s="849">
        <v>32</v>
      </c>
      <c r="N34" s="832">
        <v>1</v>
      </c>
      <c r="O34" s="832">
        <v>32</v>
      </c>
      <c r="P34" s="849">
        <v>8</v>
      </c>
      <c r="Q34" s="849">
        <v>264</v>
      </c>
      <c r="R34" s="837">
        <v>8.25</v>
      </c>
      <c r="S34" s="850">
        <v>33</v>
      </c>
    </row>
    <row r="35" spans="1:19" ht="14.45" customHeight="1" x14ac:dyDescent="0.2">
      <c r="A35" s="831" t="s">
        <v>578</v>
      </c>
      <c r="B35" s="832" t="s">
        <v>4375</v>
      </c>
      <c r="C35" s="832" t="s">
        <v>600</v>
      </c>
      <c r="D35" s="832" t="s">
        <v>4361</v>
      </c>
      <c r="E35" s="832" t="s">
        <v>4372</v>
      </c>
      <c r="F35" s="832" t="s">
        <v>4423</v>
      </c>
      <c r="G35" s="832" t="s">
        <v>4424</v>
      </c>
      <c r="H35" s="849"/>
      <c r="I35" s="849"/>
      <c r="J35" s="832"/>
      <c r="K35" s="832"/>
      <c r="L35" s="849">
        <v>2</v>
      </c>
      <c r="M35" s="849">
        <v>264</v>
      </c>
      <c r="N35" s="832">
        <v>1</v>
      </c>
      <c r="O35" s="832">
        <v>132</v>
      </c>
      <c r="P35" s="849"/>
      <c r="Q35" s="849"/>
      <c r="R35" s="837"/>
      <c r="S35" s="850"/>
    </row>
    <row r="36" spans="1:19" ht="14.45" customHeight="1" x14ac:dyDescent="0.2">
      <c r="A36" s="831" t="s">
        <v>578</v>
      </c>
      <c r="B36" s="832" t="s">
        <v>4375</v>
      </c>
      <c r="C36" s="832" t="s">
        <v>600</v>
      </c>
      <c r="D36" s="832" t="s">
        <v>4361</v>
      </c>
      <c r="E36" s="832" t="s">
        <v>4372</v>
      </c>
      <c r="F36" s="832" t="s">
        <v>4425</v>
      </c>
      <c r="G36" s="832" t="s">
        <v>4426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694</v>
      </c>
      <c r="R36" s="837"/>
      <c r="S36" s="850">
        <v>694</v>
      </c>
    </row>
    <row r="37" spans="1:19" ht="14.45" customHeight="1" x14ac:dyDescent="0.2">
      <c r="A37" s="831" t="s">
        <v>578</v>
      </c>
      <c r="B37" s="832" t="s">
        <v>4375</v>
      </c>
      <c r="C37" s="832" t="s">
        <v>600</v>
      </c>
      <c r="D37" s="832" t="s">
        <v>4361</v>
      </c>
      <c r="E37" s="832" t="s">
        <v>4372</v>
      </c>
      <c r="F37" s="832" t="s">
        <v>4427</v>
      </c>
      <c r="G37" s="832" t="s">
        <v>4428</v>
      </c>
      <c r="H37" s="849">
        <v>2</v>
      </c>
      <c r="I37" s="849">
        <v>118</v>
      </c>
      <c r="J37" s="832"/>
      <c r="K37" s="832">
        <v>59</v>
      </c>
      <c r="L37" s="849"/>
      <c r="M37" s="849"/>
      <c r="N37" s="832"/>
      <c r="O37" s="832"/>
      <c r="P37" s="849">
        <v>1</v>
      </c>
      <c r="Q37" s="849">
        <v>61</v>
      </c>
      <c r="R37" s="837"/>
      <c r="S37" s="850">
        <v>61</v>
      </c>
    </row>
    <row r="38" spans="1:19" ht="14.45" customHeight="1" x14ac:dyDescent="0.2">
      <c r="A38" s="831" t="s">
        <v>578</v>
      </c>
      <c r="B38" s="832" t="s">
        <v>4375</v>
      </c>
      <c r="C38" s="832" t="s">
        <v>600</v>
      </c>
      <c r="D38" s="832" t="s">
        <v>4361</v>
      </c>
      <c r="E38" s="832" t="s">
        <v>4372</v>
      </c>
      <c r="F38" s="832" t="s">
        <v>4431</v>
      </c>
      <c r="G38" s="832" t="s">
        <v>4432</v>
      </c>
      <c r="H38" s="849">
        <v>6</v>
      </c>
      <c r="I38" s="849">
        <v>1098</v>
      </c>
      <c r="J38" s="832">
        <v>1.464</v>
      </c>
      <c r="K38" s="832">
        <v>183</v>
      </c>
      <c r="L38" s="849">
        <v>2</v>
      </c>
      <c r="M38" s="849">
        <v>750</v>
      </c>
      <c r="N38" s="832">
        <v>1</v>
      </c>
      <c r="O38" s="832">
        <v>375</v>
      </c>
      <c r="P38" s="849">
        <v>5</v>
      </c>
      <c r="Q38" s="849">
        <v>1880</v>
      </c>
      <c r="R38" s="837">
        <v>2.5066666666666668</v>
      </c>
      <c r="S38" s="850">
        <v>376</v>
      </c>
    </row>
    <row r="39" spans="1:19" ht="14.45" customHeight="1" x14ac:dyDescent="0.2">
      <c r="A39" s="831" t="s">
        <v>578</v>
      </c>
      <c r="B39" s="832" t="s">
        <v>4375</v>
      </c>
      <c r="C39" s="832" t="s">
        <v>600</v>
      </c>
      <c r="D39" s="832" t="s">
        <v>4361</v>
      </c>
      <c r="E39" s="832" t="s">
        <v>4372</v>
      </c>
      <c r="F39" s="832" t="s">
        <v>4433</v>
      </c>
      <c r="G39" s="832" t="s">
        <v>4434</v>
      </c>
      <c r="H39" s="849"/>
      <c r="I39" s="849"/>
      <c r="J39" s="832"/>
      <c r="K39" s="832"/>
      <c r="L39" s="849">
        <v>2</v>
      </c>
      <c r="M39" s="849">
        <v>748</v>
      </c>
      <c r="N39" s="832">
        <v>1</v>
      </c>
      <c r="O39" s="832">
        <v>374</v>
      </c>
      <c r="P39" s="849"/>
      <c r="Q39" s="849"/>
      <c r="R39" s="837"/>
      <c r="S39" s="850"/>
    </row>
    <row r="40" spans="1:19" ht="14.45" customHeight="1" x14ac:dyDescent="0.2">
      <c r="A40" s="831" t="s">
        <v>578</v>
      </c>
      <c r="B40" s="832" t="s">
        <v>4375</v>
      </c>
      <c r="C40" s="832" t="s">
        <v>600</v>
      </c>
      <c r="D40" s="832" t="s">
        <v>4361</v>
      </c>
      <c r="E40" s="832" t="s">
        <v>4372</v>
      </c>
      <c r="F40" s="832" t="s">
        <v>4435</v>
      </c>
      <c r="G40" s="832" t="s">
        <v>4436</v>
      </c>
      <c r="H40" s="849">
        <v>39</v>
      </c>
      <c r="I40" s="849">
        <v>0</v>
      </c>
      <c r="J40" s="832"/>
      <c r="K40" s="832">
        <v>0</v>
      </c>
      <c r="L40" s="849">
        <v>28</v>
      </c>
      <c r="M40" s="849">
        <v>0</v>
      </c>
      <c r="N40" s="832"/>
      <c r="O40" s="832">
        <v>0</v>
      </c>
      <c r="P40" s="849">
        <v>30</v>
      </c>
      <c r="Q40" s="849">
        <v>0</v>
      </c>
      <c r="R40" s="837"/>
      <c r="S40" s="850">
        <v>0</v>
      </c>
    </row>
    <row r="41" spans="1:19" ht="14.45" customHeight="1" x14ac:dyDescent="0.2">
      <c r="A41" s="831" t="s">
        <v>578</v>
      </c>
      <c r="B41" s="832" t="s">
        <v>4375</v>
      </c>
      <c r="C41" s="832" t="s">
        <v>600</v>
      </c>
      <c r="D41" s="832" t="s">
        <v>2070</v>
      </c>
      <c r="E41" s="832" t="s">
        <v>4376</v>
      </c>
      <c r="F41" s="832" t="s">
        <v>4377</v>
      </c>
      <c r="G41" s="832" t="s">
        <v>4378</v>
      </c>
      <c r="H41" s="849">
        <v>0.1</v>
      </c>
      <c r="I41" s="849">
        <v>6.97</v>
      </c>
      <c r="J41" s="832"/>
      <c r="K41" s="832">
        <v>69.699999999999989</v>
      </c>
      <c r="L41" s="849"/>
      <c r="M41" s="849"/>
      <c r="N41" s="832"/>
      <c r="O41" s="832"/>
      <c r="P41" s="849">
        <v>0.30000000000000004</v>
      </c>
      <c r="Q41" s="849">
        <v>20.91</v>
      </c>
      <c r="R41" s="837"/>
      <c r="S41" s="850">
        <v>69.699999999999989</v>
      </c>
    </row>
    <row r="42" spans="1:19" ht="14.45" customHeight="1" x14ac:dyDescent="0.2">
      <c r="A42" s="831" t="s">
        <v>578</v>
      </c>
      <c r="B42" s="832" t="s">
        <v>4375</v>
      </c>
      <c r="C42" s="832" t="s">
        <v>600</v>
      </c>
      <c r="D42" s="832" t="s">
        <v>2070</v>
      </c>
      <c r="E42" s="832" t="s">
        <v>4372</v>
      </c>
      <c r="F42" s="832" t="s">
        <v>4389</v>
      </c>
      <c r="G42" s="832" t="s">
        <v>4390</v>
      </c>
      <c r="H42" s="849">
        <v>2</v>
      </c>
      <c r="I42" s="849">
        <v>166</v>
      </c>
      <c r="J42" s="832">
        <v>2</v>
      </c>
      <c r="K42" s="832">
        <v>83</v>
      </c>
      <c r="L42" s="849">
        <v>1</v>
      </c>
      <c r="M42" s="849">
        <v>83</v>
      </c>
      <c r="N42" s="832">
        <v>1</v>
      </c>
      <c r="O42" s="832">
        <v>83</v>
      </c>
      <c r="P42" s="849"/>
      <c r="Q42" s="849"/>
      <c r="R42" s="837"/>
      <c r="S42" s="850"/>
    </row>
    <row r="43" spans="1:19" ht="14.45" customHeight="1" x14ac:dyDescent="0.2">
      <c r="A43" s="831" t="s">
        <v>578</v>
      </c>
      <c r="B43" s="832" t="s">
        <v>4375</v>
      </c>
      <c r="C43" s="832" t="s">
        <v>600</v>
      </c>
      <c r="D43" s="832" t="s">
        <v>2070</v>
      </c>
      <c r="E43" s="832" t="s">
        <v>4372</v>
      </c>
      <c r="F43" s="832" t="s">
        <v>4391</v>
      </c>
      <c r="G43" s="832" t="s">
        <v>4392</v>
      </c>
      <c r="H43" s="849"/>
      <c r="I43" s="849"/>
      <c r="J43" s="832"/>
      <c r="K43" s="832"/>
      <c r="L43" s="849">
        <v>5</v>
      </c>
      <c r="M43" s="849">
        <v>185</v>
      </c>
      <c r="N43" s="832">
        <v>1</v>
      </c>
      <c r="O43" s="832">
        <v>37</v>
      </c>
      <c r="P43" s="849">
        <v>1</v>
      </c>
      <c r="Q43" s="849">
        <v>38</v>
      </c>
      <c r="R43" s="837">
        <v>0.20540540540540542</v>
      </c>
      <c r="S43" s="850">
        <v>38</v>
      </c>
    </row>
    <row r="44" spans="1:19" ht="14.45" customHeight="1" x14ac:dyDescent="0.2">
      <c r="A44" s="831" t="s">
        <v>578</v>
      </c>
      <c r="B44" s="832" t="s">
        <v>4375</v>
      </c>
      <c r="C44" s="832" t="s">
        <v>600</v>
      </c>
      <c r="D44" s="832" t="s">
        <v>2070</v>
      </c>
      <c r="E44" s="832" t="s">
        <v>4372</v>
      </c>
      <c r="F44" s="832" t="s">
        <v>4403</v>
      </c>
      <c r="G44" s="832" t="s">
        <v>4404</v>
      </c>
      <c r="H44" s="849">
        <v>17</v>
      </c>
      <c r="I44" s="849">
        <v>2142</v>
      </c>
      <c r="J44" s="832">
        <v>2.1145113524185586</v>
      </c>
      <c r="K44" s="832">
        <v>126</v>
      </c>
      <c r="L44" s="849">
        <v>8</v>
      </c>
      <c r="M44" s="849">
        <v>1013</v>
      </c>
      <c r="N44" s="832">
        <v>1</v>
      </c>
      <c r="O44" s="832">
        <v>126.625</v>
      </c>
      <c r="P44" s="849">
        <v>5</v>
      </c>
      <c r="Q44" s="849">
        <v>630</v>
      </c>
      <c r="R44" s="837">
        <v>0.62191510365251723</v>
      </c>
      <c r="S44" s="850">
        <v>126</v>
      </c>
    </row>
    <row r="45" spans="1:19" ht="14.45" customHeight="1" x14ac:dyDescent="0.2">
      <c r="A45" s="831" t="s">
        <v>578</v>
      </c>
      <c r="B45" s="832" t="s">
        <v>4375</v>
      </c>
      <c r="C45" s="832" t="s">
        <v>600</v>
      </c>
      <c r="D45" s="832" t="s">
        <v>2070</v>
      </c>
      <c r="E45" s="832" t="s">
        <v>4372</v>
      </c>
      <c r="F45" s="832" t="s">
        <v>4411</v>
      </c>
      <c r="G45" s="832" t="s">
        <v>4412</v>
      </c>
      <c r="H45" s="849">
        <v>21</v>
      </c>
      <c r="I45" s="849">
        <v>699.99</v>
      </c>
      <c r="J45" s="832">
        <v>5.2504500450045004</v>
      </c>
      <c r="K45" s="832">
        <v>33.332857142857144</v>
      </c>
      <c r="L45" s="849">
        <v>4</v>
      </c>
      <c r="M45" s="849">
        <v>133.32</v>
      </c>
      <c r="N45" s="832">
        <v>1</v>
      </c>
      <c r="O45" s="832">
        <v>33.33</v>
      </c>
      <c r="P45" s="849">
        <v>5</v>
      </c>
      <c r="Q45" s="849">
        <v>166.67000000000002</v>
      </c>
      <c r="R45" s="837">
        <v>1.2501500150015004</v>
      </c>
      <c r="S45" s="850">
        <v>33.334000000000003</v>
      </c>
    </row>
    <row r="46" spans="1:19" ht="14.45" customHeight="1" x14ac:dyDescent="0.2">
      <c r="A46" s="831" t="s">
        <v>578</v>
      </c>
      <c r="B46" s="832" t="s">
        <v>4375</v>
      </c>
      <c r="C46" s="832" t="s">
        <v>600</v>
      </c>
      <c r="D46" s="832" t="s">
        <v>2070</v>
      </c>
      <c r="E46" s="832" t="s">
        <v>4372</v>
      </c>
      <c r="F46" s="832" t="s">
        <v>4413</v>
      </c>
      <c r="G46" s="832" t="s">
        <v>4414</v>
      </c>
      <c r="H46" s="849">
        <v>1</v>
      </c>
      <c r="I46" s="849">
        <v>251</v>
      </c>
      <c r="J46" s="832"/>
      <c r="K46" s="832">
        <v>251</v>
      </c>
      <c r="L46" s="849"/>
      <c r="M46" s="849"/>
      <c r="N46" s="832"/>
      <c r="O46" s="832"/>
      <c r="P46" s="849">
        <v>1</v>
      </c>
      <c r="Q46" s="849">
        <v>254</v>
      </c>
      <c r="R46" s="837"/>
      <c r="S46" s="850">
        <v>254</v>
      </c>
    </row>
    <row r="47" spans="1:19" ht="14.45" customHeight="1" x14ac:dyDescent="0.2">
      <c r="A47" s="831" t="s">
        <v>578</v>
      </c>
      <c r="B47" s="832" t="s">
        <v>4375</v>
      </c>
      <c r="C47" s="832" t="s">
        <v>600</v>
      </c>
      <c r="D47" s="832" t="s">
        <v>2070</v>
      </c>
      <c r="E47" s="832" t="s">
        <v>4372</v>
      </c>
      <c r="F47" s="832" t="s">
        <v>4433</v>
      </c>
      <c r="G47" s="832" t="s">
        <v>4434</v>
      </c>
      <c r="H47" s="849">
        <v>3</v>
      </c>
      <c r="I47" s="849">
        <v>1119</v>
      </c>
      <c r="J47" s="832"/>
      <c r="K47" s="832">
        <v>373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578</v>
      </c>
      <c r="B48" s="832" t="s">
        <v>4375</v>
      </c>
      <c r="C48" s="832" t="s">
        <v>600</v>
      </c>
      <c r="D48" s="832" t="s">
        <v>2071</v>
      </c>
      <c r="E48" s="832" t="s">
        <v>4376</v>
      </c>
      <c r="F48" s="832" t="s">
        <v>4377</v>
      </c>
      <c r="G48" s="832" t="s">
        <v>4378</v>
      </c>
      <c r="H48" s="849">
        <v>0.2</v>
      </c>
      <c r="I48" s="849">
        <v>30.2</v>
      </c>
      <c r="J48" s="832"/>
      <c r="K48" s="832">
        <v>151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578</v>
      </c>
      <c r="B49" s="832" t="s">
        <v>4375</v>
      </c>
      <c r="C49" s="832" t="s">
        <v>600</v>
      </c>
      <c r="D49" s="832" t="s">
        <v>2071</v>
      </c>
      <c r="E49" s="832" t="s">
        <v>4376</v>
      </c>
      <c r="F49" s="832" t="s">
        <v>4380</v>
      </c>
      <c r="G49" s="832" t="s">
        <v>4381</v>
      </c>
      <c r="H49" s="849">
        <v>0.2</v>
      </c>
      <c r="I49" s="849">
        <v>50.71</v>
      </c>
      <c r="J49" s="832">
        <v>0.15323482307436617</v>
      </c>
      <c r="K49" s="832">
        <v>253.54999999999998</v>
      </c>
      <c r="L49" s="849">
        <v>0.9</v>
      </c>
      <c r="M49" s="849">
        <v>330.93</v>
      </c>
      <c r="N49" s="832">
        <v>1</v>
      </c>
      <c r="O49" s="832">
        <v>367.7</v>
      </c>
      <c r="P49" s="849">
        <v>0.9</v>
      </c>
      <c r="Q49" s="849">
        <v>256.57</v>
      </c>
      <c r="R49" s="837">
        <v>0.77529991236817453</v>
      </c>
      <c r="S49" s="850">
        <v>285.07777777777778</v>
      </c>
    </row>
    <row r="50" spans="1:19" ht="14.45" customHeight="1" x14ac:dyDescent="0.2">
      <c r="A50" s="831" t="s">
        <v>578</v>
      </c>
      <c r="B50" s="832" t="s">
        <v>4375</v>
      </c>
      <c r="C50" s="832" t="s">
        <v>600</v>
      </c>
      <c r="D50" s="832" t="s">
        <v>2071</v>
      </c>
      <c r="E50" s="832" t="s">
        <v>4376</v>
      </c>
      <c r="F50" s="832" t="s">
        <v>4382</v>
      </c>
      <c r="G50" s="832" t="s">
        <v>673</v>
      </c>
      <c r="H50" s="849"/>
      <c r="I50" s="849"/>
      <c r="J50" s="832"/>
      <c r="K50" s="832"/>
      <c r="L50" s="849">
        <v>0.2</v>
      </c>
      <c r="M50" s="849">
        <v>16.8</v>
      </c>
      <c r="N50" s="832">
        <v>1</v>
      </c>
      <c r="O50" s="832">
        <v>84</v>
      </c>
      <c r="P50" s="849">
        <v>0.1</v>
      </c>
      <c r="Q50" s="849">
        <v>6.82</v>
      </c>
      <c r="R50" s="837">
        <v>0.40595238095238095</v>
      </c>
      <c r="S50" s="850">
        <v>68.2</v>
      </c>
    </row>
    <row r="51" spans="1:19" ht="14.45" customHeight="1" x14ac:dyDescent="0.2">
      <c r="A51" s="831" t="s">
        <v>578</v>
      </c>
      <c r="B51" s="832" t="s">
        <v>4375</v>
      </c>
      <c r="C51" s="832" t="s">
        <v>600</v>
      </c>
      <c r="D51" s="832" t="s">
        <v>2071</v>
      </c>
      <c r="E51" s="832" t="s">
        <v>4376</v>
      </c>
      <c r="F51" s="832" t="s">
        <v>4387</v>
      </c>
      <c r="G51" s="832" t="s">
        <v>4388</v>
      </c>
      <c r="H51" s="849">
        <v>0.2</v>
      </c>
      <c r="I51" s="849">
        <v>42.01</v>
      </c>
      <c r="J51" s="832"/>
      <c r="K51" s="832">
        <v>210.04999999999998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578</v>
      </c>
      <c r="B52" s="832" t="s">
        <v>4375</v>
      </c>
      <c r="C52" s="832" t="s">
        <v>600</v>
      </c>
      <c r="D52" s="832" t="s">
        <v>2071</v>
      </c>
      <c r="E52" s="832" t="s">
        <v>4372</v>
      </c>
      <c r="F52" s="832" t="s">
        <v>4389</v>
      </c>
      <c r="G52" s="832" t="s">
        <v>4390</v>
      </c>
      <c r="H52" s="849">
        <v>14</v>
      </c>
      <c r="I52" s="849">
        <v>1162</v>
      </c>
      <c r="J52" s="832">
        <v>4.666666666666667</v>
      </c>
      <c r="K52" s="832">
        <v>83</v>
      </c>
      <c r="L52" s="849">
        <v>3</v>
      </c>
      <c r="M52" s="849">
        <v>249</v>
      </c>
      <c r="N52" s="832">
        <v>1</v>
      </c>
      <c r="O52" s="832">
        <v>83</v>
      </c>
      <c r="P52" s="849">
        <v>11</v>
      </c>
      <c r="Q52" s="849">
        <v>924</v>
      </c>
      <c r="R52" s="837">
        <v>3.7108433734939759</v>
      </c>
      <c r="S52" s="850">
        <v>84</v>
      </c>
    </row>
    <row r="53" spans="1:19" ht="14.45" customHeight="1" x14ac:dyDescent="0.2">
      <c r="A53" s="831" t="s">
        <v>578</v>
      </c>
      <c r="B53" s="832" t="s">
        <v>4375</v>
      </c>
      <c r="C53" s="832" t="s">
        <v>600</v>
      </c>
      <c r="D53" s="832" t="s">
        <v>2071</v>
      </c>
      <c r="E53" s="832" t="s">
        <v>4372</v>
      </c>
      <c r="F53" s="832" t="s">
        <v>4391</v>
      </c>
      <c r="G53" s="832" t="s">
        <v>4392</v>
      </c>
      <c r="H53" s="849">
        <v>1</v>
      </c>
      <c r="I53" s="849">
        <v>37</v>
      </c>
      <c r="J53" s="832">
        <v>0.33333333333333331</v>
      </c>
      <c r="K53" s="832">
        <v>37</v>
      </c>
      <c r="L53" s="849">
        <v>3</v>
      </c>
      <c r="M53" s="849">
        <v>111</v>
      </c>
      <c r="N53" s="832">
        <v>1</v>
      </c>
      <c r="O53" s="832">
        <v>37</v>
      </c>
      <c r="P53" s="849"/>
      <c r="Q53" s="849"/>
      <c r="R53" s="837"/>
      <c r="S53" s="850"/>
    </row>
    <row r="54" spans="1:19" ht="14.45" customHeight="1" x14ac:dyDescent="0.2">
      <c r="A54" s="831" t="s">
        <v>578</v>
      </c>
      <c r="B54" s="832" t="s">
        <v>4375</v>
      </c>
      <c r="C54" s="832" t="s">
        <v>600</v>
      </c>
      <c r="D54" s="832" t="s">
        <v>2071</v>
      </c>
      <c r="E54" s="832" t="s">
        <v>4372</v>
      </c>
      <c r="F54" s="832" t="s">
        <v>4397</v>
      </c>
      <c r="G54" s="832" t="s">
        <v>4398</v>
      </c>
      <c r="H54" s="849">
        <v>1</v>
      </c>
      <c r="I54" s="849">
        <v>116</v>
      </c>
      <c r="J54" s="832"/>
      <c r="K54" s="832">
        <v>116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5" customHeight="1" x14ac:dyDescent="0.2">
      <c r="A55" s="831" t="s">
        <v>578</v>
      </c>
      <c r="B55" s="832" t="s">
        <v>4375</v>
      </c>
      <c r="C55" s="832" t="s">
        <v>600</v>
      </c>
      <c r="D55" s="832" t="s">
        <v>2071</v>
      </c>
      <c r="E55" s="832" t="s">
        <v>4372</v>
      </c>
      <c r="F55" s="832" t="s">
        <v>4399</v>
      </c>
      <c r="G55" s="832" t="s">
        <v>4400</v>
      </c>
      <c r="H55" s="849"/>
      <c r="I55" s="849"/>
      <c r="J55" s="832"/>
      <c r="K55" s="832"/>
      <c r="L55" s="849">
        <v>1</v>
      </c>
      <c r="M55" s="849">
        <v>130</v>
      </c>
      <c r="N55" s="832">
        <v>1</v>
      </c>
      <c r="O55" s="832">
        <v>130</v>
      </c>
      <c r="P55" s="849">
        <v>1</v>
      </c>
      <c r="Q55" s="849">
        <v>131</v>
      </c>
      <c r="R55" s="837">
        <v>1.0076923076923077</v>
      </c>
      <c r="S55" s="850">
        <v>131</v>
      </c>
    </row>
    <row r="56" spans="1:19" ht="14.45" customHeight="1" x14ac:dyDescent="0.2">
      <c r="A56" s="831" t="s">
        <v>578</v>
      </c>
      <c r="B56" s="832" t="s">
        <v>4375</v>
      </c>
      <c r="C56" s="832" t="s">
        <v>600</v>
      </c>
      <c r="D56" s="832" t="s">
        <v>2071</v>
      </c>
      <c r="E56" s="832" t="s">
        <v>4372</v>
      </c>
      <c r="F56" s="832" t="s">
        <v>4401</v>
      </c>
      <c r="G56" s="832" t="s">
        <v>4402</v>
      </c>
      <c r="H56" s="849">
        <v>1</v>
      </c>
      <c r="I56" s="849">
        <v>97</v>
      </c>
      <c r="J56" s="832"/>
      <c r="K56" s="832">
        <v>97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5" customHeight="1" x14ac:dyDescent="0.2">
      <c r="A57" s="831" t="s">
        <v>578</v>
      </c>
      <c r="B57" s="832" t="s">
        <v>4375</v>
      </c>
      <c r="C57" s="832" t="s">
        <v>600</v>
      </c>
      <c r="D57" s="832" t="s">
        <v>2071</v>
      </c>
      <c r="E57" s="832" t="s">
        <v>4372</v>
      </c>
      <c r="F57" s="832" t="s">
        <v>4403</v>
      </c>
      <c r="G57" s="832" t="s">
        <v>4404</v>
      </c>
      <c r="H57" s="849">
        <v>437</v>
      </c>
      <c r="I57" s="849">
        <v>55062</v>
      </c>
      <c r="J57" s="832">
        <v>1.143147798285133</v>
      </c>
      <c r="K57" s="832">
        <v>126</v>
      </c>
      <c r="L57" s="849">
        <v>380</v>
      </c>
      <c r="M57" s="849">
        <v>48167</v>
      </c>
      <c r="N57" s="832">
        <v>1</v>
      </c>
      <c r="O57" s="832">
        <v>126.75526315789473</v>
      </c>
      <c r="P57" s="849">
        <v>390</v>
      </c>
      <c r="Q57" s="849">
        <v>49140</v>
      </c>
      <c r="R57" s="837">
        <v>1.0202005522453133</v>
      </c>
      <c r="S57" s="850">
        <v>126</v>
      </c>
    </row>
    <row r="58" spans="1:19" ht="14.45" customHeight="1" x14ac:dyDescent="0.2">
      <c r="A58" s="831" t="s">
        <v>578</v>
      </c>
      <c r="B58" s="832" t="s">
        <v>4375</v>
      </c>
      <c r="C58" s="832" t="s">
        <v>600</v>
      </c>
      <c r="D58" s="832" t="s">
        <v>2071</v>
      </c>
      <c r="E58" s="832" t="s">
        <v>4372</v>
      </c>
      <c r="F58" s="832" t="s">
        <v>4407</v>
      </c>
      <c r="G58" s="832" t="s">
        <v>4408</v>
      </c>
      <c r="H58" s="849">
        <v>2</v>
      </c>
      <c r="I58" s="849">
        <v>3356</v>
      </c>
      <c r="J58" s="832"/>
      <c r="K58" s="832">
        <v>1678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578</v>
      </c>
      <c r="B59" s="832" t="s">
        <v>4375</v>
      </c>
      <c r="C59" s="832" t="s">
        <v>600</v>
      </c>
      <c r="D59" s="832" t="s">
        <v>2071</v>
      </c>
      <c r="E59" s="832" t="s">
        <v>4372</v>
      </c>
      <c r="F59" s="832" t="s">
        <v>4409</v>
      </c>
      <c r="G59" s="832" t="s">
        <v>4410</v>
      </c>
      <c r="H59" s="849">
        <v>1</v>
      </c>
      <c r="I59" s="849">
        <v>0</v>
      </c>
      <c r="J59" s="832"/>
      <c r="K59" s="832">
        <v>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578</v>
      </c>
      <c r="B60" s="832" t="s">
        <v>4375</v>
      </c>
      <c r="C60" s="832" t="s">
        <v>600</v>
      </c>
      <c r="D60" s="832" t="s">
        <v>2071</v>
      </c>
      <c r="E60" s="832" t="s">
        <v>4372</v>
      </c>
      <c r="F60" s="832" t="s">
        <v>4411</v>
      </c>
      <c r="G60" s="832" t="s">
        <v>4412</v>
      </c>
      <c r="H60" s="849">
        <v>694</v>
      </c>
      <c r="I60" s="849">
        <v>23133.320000000007</v>
      </c>
      <c r="J60" s="832">
        <v>1.4368530663683647</v>
      </c>
      <c r="K60" s="832">
        <v>33.333314121037475</v>
      </c>
      <c r="L60" s="849">
        <v>483</v>
      </c>
      <c r="M60" s="849">
        <v>16099.99</v>
      </c>
      <c r="N60" s="832">
        <v>1</v>
      </c>
      <c r="O60" s="832">
        <v>33.333312629399586</v>
      </c>
      <c r="P60" s="849">
        <v>871</v>
      </c>
      <c r="Q60" s="849">
        <v>29033.320000000007</v>
      </c>
      <c r="R60" s="837">
        <v>1.803312921312374</v>
      </c>
      <c r="S60" s="850">
        <v>33.333318025258329</v>
      </c>
    </row>
    <row r="61" spans="1:19" ht="14.45" customHeight="1" x14ac:dyDescent="0.2">
      <c r="A61" s="831" t="s">
        <v>578</v>
      </c>
      <c r="B61" s="832" t="s">
        <v>4375</v>
      </c>
      <c r="C61" s="832" t="s">
        <v>600</v>
      </c>
      <c r="D61" s="832" t="s">
        <v>2071</v>
      </c>
      <c r="E61" s="832" t="s">
        <v>4372</v>
      </c>
      <c r="F61" s="832" t="s">
        <v>4413</v>
      </c>
      <c r="G61" s="832" t="s">
        <v>4414</v>
      </c>
      <c r="H61" s="849">
        <v>310</v>
      </c>
      <c r="I61" s="849">
        <v>77810</v>
      </c>
      <c r="J61" s="832">
        <v>0.91352024044331737</v>
      </c>
      <c r="K61" s="832">
        <v>251</v>
      </c>
      <c r="L61" s="849">
        <v>338</v>
      </c>
      <c r="M61" s="849">
        <v>85176</v>
      </c>
      <c r="N61" s="832">
        <v>1</v>
      </c>
      <c r="O61" s="832">
        <v>252</v>
      </c>
      <c r="P61" s="849">
        <v>506</v>
      </c>
      <c r="Q61" s="849">
        <v>128524</v>
      </c>
      <c r="R61" s="837">
        <v>1.5089227012303936</v>
      </c>
      <c r="S61" s="850">
        <v>254</v>
      </c>
    </row>
    <row r="62" spans="1:19" ht="14.45" customHeight="1" x14ac:dyDescent="0.2">
      <c r="A62" s="831" t="s">
        <v>578</v>
      </c>
      <c r="B62" s="832" t="s">
        <v>4375</v>
      </c>
      <c r="C62" s="832" t="s">
        <v>600</v>
      </c>
      <c r="D62" s="832" t="s">
        <v>2071</v>
      </c>
      <c r="E62" s="832" t="s">
        <v>4372</v>
      </c>
      <c r="F62" s="832" t="s">
        <v>4415</v>
      </c>
      <c r="G62" s="832" t="s">
        <v>4416</v>
      </c>
      <c r="H62" s="849">
        <v>2</v>
      </c>
      <c r="I62" s="849">
        <v>232</v>
      </c>
      <c r="J62" s="832">
        <v>0.5010799136069114</v>
      </c>
      <c r="K62" s="832">
        <v>116</v>
      </c>
      <c r="L62" s="849">
        <v>4</v>
      </c>
      <c r="M62" s="849">
        <v>463</v>
      </c>
      <c r="N62" s="832">
        <v>1</v>
      </c>
      <c r="O62" s="832">
        <v>115.75</v>
      </c>
      <c r="P62" s="849">
        <v>2</v>
      </c>
      <c r="Q62" s="849">
        <v>232</v>
      </c>
      <c r="R62" s="837">
        <v>0.5010799136069114</v>
      </c>
      <c r="S62" s="850">
        <v>116</v>
      </c>
    </row>
    <row r="63" spans="1:19" ht="14.45" customHeight="1" x14ac:dyDescent="0.2">
      <c r="A63" s="831" t="s">
        <v>578</v>
      </c>
      <c r="B63" s="832" t="s">
        <v>4375</v>
      </c>
      <c r="C63" s="832" t="s">
        <v>600</v>
      </c>
      <c r="D63" s="832" t="s">
        <v>2071</v>
      </c>
      <c r="E63" s="832" t="s">
        <v>4372</v>
      </c>
      <c r="F63" s="832" t="s">
        <v>4417</v>
      </c>
      <c r="G63" s="832" t="s">
        <v>4418</v>
      </c>
      <c r="H63" s="849"/>
      <c r="I63" s="849"/>
      <c r="J63" s="832"/>
      <c r="K63" s="832"/>
      <c r="L63" s="849">
        <v>1</v>
      </c>
      <c r="M63" s="849">
        <v>37</v>
      </c>
      <c r="N63" s="832">
        <v>1</v>
      </c>
      <c r="O63" s="832">
        <v>37</v>
      </c>
      <c r="P63" s="849"/>
      <c r="Q63" s="849"/>
      <c r="R63" s="837"/>
      <c r="S63" s="850"/>
    </row>
    <row r="64" spans="1:19" ht="14.45" customHeight="1" x14ac:dyDescent="0.2">
      <c r="A64" s="831" t="s">
        <v>578</v>
      </c>
      <c r="B64" s="832" t="s">
        <v>4375</v>
      </c>
      <c r="C64" s="832" t="s">
        <v>600</v>
      </c>
      <c r="D64" s="832" t="s">
        <v>2071</v>
      </c>
      <c r="E64" s="832" t="s">
        <v>4372</v>
      </c>
      <c r="F64" s="832" t="s">
        <v>4419</v>
      </c>
      <c r="G64" s="832" t="s">
        <v>4420</v>
      </c>
      <c r="H64" s="849">
        <v>2</v>
      </c>
      <c r="I64" s="849">
        <v>172</v>
      </c>
      <c r="J64" s="832"/>
      <c r="K64" s="832">
        <v>86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578</v>
      </c>
      <c r="B65" s="832" t="s">
        <v>4375</v>
      </c>
      <c r="C65" s="832" t="s">
        <v>600</v>
      </c>
      <c r="D65" s="832" t="s">
        <v>2071</v>
      </c>
      <c r="E65" s="832" t="s">
        <v>4372</v>
      </c>
      <c r="F65" s="832" t="s">
        <v>4421</v>
      </c>
      <c r="G65" s="832" t="s">
        <v>4422</v>
      </c>
      <c r="H65" s="849"/>
      <c r="I65" s="849"/>
      <c r="J65" s="832"/>
      <c r="K65" s="832"/>
      <c r="L65" s="849">
        <v>1</v>
      </c>
      <c r="M65" s="849">
        <v>32</v>
      </c>
      <c r="N65" s="832">
        <v>1</v>
      </c>
      <c r="O65" s="832">
        <v>32</v>
      </c>
      <c r="P65" s="849">
        <v>1</v>
      </c>
      <c r="Q65" s="849">
        <v>33</v>
      </c>
      <c r="R65" s="837">
        <v>1.03125</v>
      </c>
      <c r="S65" s="850">
        <v>33</v>
      </c>
    </row>
    <row r="66" spans="1:19" ht="14.45" customHeight="1" x14ac:dyDescent="0.2">
      <c r="A66" s="831" t="s">
        <v>578</v>
      </c>
      <c r="B66" s="832" t="s">
        <v>4375</v>
      </c>
      <c r="C66" s="832" t="s">
        <v>600</v>
      </c>
      <c r="D66" s="832" t="s">
        <v>2071</v>
      </c>
      <c r="E66" s="832" t="s">
        <v>4372</v>
      </c>
      <c r="F66" s="832" t="s">
        <v>4427</v>
      </c>
      <c r="G66" s="832" t="s">
        <v>4428</v>
      </c>
      <c r="H66" s="849"/>
      <c r="I66" s="849"/>
      <c r="J66" s="832"/>
      <c r="K66" s="832"/>
      <c r="L66" s="849">
        <v>1</v>
      </c>
      <c r="M66" s="849">
        <v>59</v>
      </c>
      <c r="N66" s="832">
        <v>1</v>
      </c>
      <c r="O66" s="832">
        <v>59</v>
      </c>
      <c r="P66" s="849"/>
      <c r="Q66" s="849"/>
      <c r="R66" s="837"/>
      <c r="S66" s="850"/>
    </row>
    <row r="67" spans="1:19" ht="14.45" customHeight="1" x14ac:dyDescent="0.2">
      <c r="A67" s="831" t="s">
        <v>578</v>
      </c>
      <c r="B67" s="832" t="s">
        <v>4375</v>
      </c>
      <c r="C67" s="832" t="s">
        <v>600</v>
      </c>
      <c r="D67" s="832" t="s">
        <v>2071</v>
      </c>
      <c r="E67" s="832" t="s">
        <v>4372</v>
      </c>
      <c r="F67" s="832" t="s">
        <v>4431</v>
      </c>
      <c r="G67" s="832" t="s">
        <v>4432</v>
      </c>
      <c r="H67" s="849">
        <v>6</v>
      </c>
      <c r="I67" s="849">
        <v>1098</v>
      </c>
      <c r="J67" s="832">
        <v>0.97599999999999998</v>
      </c>
      <c r="K67" s="832">
        <v>183</v>
      </c>
      <c r="L67" s="849">
        <v>3</v>
      </c>
      <c r="M67" s="849">
        <v>1125</v>
      </c>
      <c r="N67" s="832">
        <v>1</v>
      </c>
      <c r="O67" s="832">
        <v>375</v>
      </c>
      <c r="P67" s="849">
        <v>3</v>
      </c>
      <c r="Q67" s="849">
        <v>1128</v>
      </c>
      <c r="R67" s="837">
        <v>1.0026666666666666</v>
      </c>
      <c r="S67" s="850">
        <v>376</v>
      </c>
    </row>
    <row r="68" spans="1:19" ht="14.45" customHeight="1" x14ac:dyDescent="0.2">
      <c r="A68" s="831" t="s">
        <v>578</v>
      </c>
      <c r="B68" s="832" t="s">
        <v>4375</v>
      </c>
      <c r="C68" s="832" t="s">
        <v>600</v>
      </c>
      <c r="D68" s="832" t="s">
        <v>2071</v>
      </c>
      <c r="E68" s="832" t="s">
        <v>4372</v>
      </c>
      <c r="F68" s="832" t="s">
        <v>4435</v>
      </c>
      <c r="G68" s="832" t="s">
        <v>4436</v>
      </c>
      <c r="H68" s="849">
        <v>1</v>
      </c>
      <c r="I68" s="849">
        <v>0</v>
      </c>
      <c r="J68" s="832"/>
      <c r="K68" s="832">
        <v>0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578</v>
      </c>
      <c r="B69" s="832" t="s">
        <v>4375</v>
      </c>
      <c r="C69" s="832" t="s">
        <v>600</v>
      </c>
      <c r="D69" s="832" t="s">
        <v>2072</v>
      </c>
      <c r="E69" s="832" t="s">
        <v>4376</v>
      </c>
      <c r="F69" s="832" t="s">
        <v>4377</v>
      </c>
      <c r="G69" s="832" t="s">
        <v>4378</v>
      </c>
      <c r="H69" s="849">
        <v>0.1</v>
      </c>
      <c r="I69" s="849">
        <v>15.1</v>
      </c>
      <c r="J69" s="832">
        <v>2.1664275466284075</v>
      </c>
      <c r="K69" s="832">
        <v>151</v>
      </c>
      <c r="L69" s="849">
        <v>0.1</v>
      </c>
      <c r="M69" s="849">
        <v>6.97</v>
      </c>
      <c r="N69" s="832">
        <v>1</v>
      </c>
      <c r="O69" s="832">
        <v>69.699999999999989</v>
      </c>
      <c r="P69" s="849"/>
      <c r="Q69" s="849"/>
      <c r="R69" s="837"/>
      <c r="S69" s="850"/>
    </row>
    <row r="70" spans="1:19" ht="14.45" customHeight="1" x14ac:dyDescent="0.2">
      <c r="A70" s="831" t="s">
        <v>578</v>
      </c>
      <c r="B70" s="832" t="s">
        <v>4375</v>
      </c>
      <c r="C70" s="832" t="s">
        <v>600</v>
      </c>
      <c r="D70" s="832" t="s">
        <v>2072</v>
      </c>
      <c r="E70" s="832" t="s">
        <v>4376</v>
      </c>
      <c r="F70" s="832" t="s">
        <v>4380</v>
      </c>
      <c r="G70" s="832" t="s">
        <v>4381</v>
      </c>
      <c r="H70" s="849">
        <v>1.2</v>
      </c>
      <c r="I70" s="849">
        <v>304.3</v>
      </c>
      <c r="J70" s="832"/>
      <c r="K70" s="832">
        <v>253.58333333333334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5" customHeight="1" x14ac:dyDescent="0.2">
      <c r="A71" s="831" t="s">
        <v>578</v>
      </c>
      <c r="B71" s="832" t="s">
        <v>4375</v>
      </c>
      <c r="C71" s="832" t="s">
        <v>600</v>
      </c>
      <c r="D71" s="832" t="s">
        <v>2072</v>
      </c>
      <c r="E71" s="832" t="s">
        <v>4376</v>
      </c>
      <c r="F71" s="832" t="s">
        <v>4387</v>
      </c>
      <c r="G71" s="832" t="s">
        <v>4388</v>
      </c>
      <c r="H71" s="849">
        <v>0.2</v>
      </c>
      <c r="I71" s="849">
        <v>42</v>
      </c>
      <c r="J71" s="832"/>
      <c r="K71" s="832">
        <v>210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578</v>
      </c>
      <c r="B72" s="832" t="s">
        <v>4375</v>
      </c>
      <c r="C72" s="832" t="s">
        <v>600</v>
      </c>
      <c r="D72" s="832" t="s">
        <v>2072</v>
      </c>
      <c r="E72" s="832" t="s">
        <v>4372</v>
      </c>
      <c r="F72" s="832" t="s">
        <v>4389</v>
      </c>
      <c r="G72" s="832" t="s">
        <v>4390</v>
      </c>
      <c r="H72" s="849">
        <v>9</v>
      </c>
      <c r="I72" s="849">
        <v>747</v>
      </c>
      <c r="J72" s="832">
        <v>1</v>
      </c>
      <c r="K72" s="832">
        <v>83</v>
      </c>
      <c r="L72" s="849">
        <v>9</v>
      </c>
      <c r="M72" s="849">
        <v>747</v>
      </c>
      <c r="N72" s="832">
        <v>1</v>
      </c>
      <c r="O72" s="832">
        <v>83</v>
      </c>
      <c r="P72" s="849">
        <v>11</v>
      </c>
      <c r="Q72" s="849">
        <v>924</v>
      </c>
      <c r="R72" s="837">
        <v>1.2369477911646587</v>
      </c>
      <c r="S72" s="850">
        <v>84</v>
      </c>
    </row>
    <row r="73" spans="1:19" ht="14.45" customHeight="1" x14ac:dyDescent="0.2">
      <c r="A73" s="831" t="s">
        <v>578</v>
      </c>
      <c r="B73" s="832" t="s">
        <v>4375</v>
      </c>
      <c r="C73" s="832" t="s">
        <v>600</v>
      </c>
      <c r="D73" s="832" t="s">
        <v>2072</v>
      </c>
      <c r="E73" s="832" t="s">
        <v>4372</v>
      </c>
      <c r="F73" s="832" t="s">
        <v>4391</v>
      </c>
      <c r="G73" s="832" t="s">
        <v>4392</v>
      </c>
      <c r="H73" s="849"/>
      <c r="I73" s="849"/>
      <c r="J73" s="832"/>
      <c r="K73" s="832"/>
      <c r="L73" s="849">
        <v>6</v>
      </c>
      <c r="M73" s="849">
        <v>222</v>
      </c>
      <c r="N73" s="832">
        <v>1</v>
      </c>
      <c r="O73" s="832">
        <v>37</v>
      </c>
      <c r="P73" s="849">
        <v>4</v>
      </c>
      <c r="Q73" s="849">
        <v>152</v>
      </c>
      <c r="R73" s="837">
        <v>0.68468468468468469</v>
      </c>
      <c r="S73" s="850">
        <v>38</v>
      </c>
    </row>
    <row r="74" spans="1:19" ht="14.45" customHeight="1" x14ac:dyDescent="0.2">
      <c r="A74" s="831" t="s">
        <v>578</v>
      </c>
      <c r="B74" s="832" t="s">
        <v>4375</v>
      </c>
      <c r="C74" s="832" t="s">
        <v>600</v>
      </c>
      <c r="D74" s="832" t="s">
        <v>2072</v>
      </c>
      <c r="E74" s="832" t="s">
        <v>4372</v>
      </c>
      <c r="F74" s="832" t="s">
        <v>4399</v>
      </c>
      <c r="G74" s="832" t="s">
        <v>4400</v>
      </c>
      <c r="H74" s="849">
        <v>1</v>
      </c>
      <c r="I74" s="849">
        <v>129</v>
      </c>
      <c r="J74" s="832"/>
      <c r="K74" s="832">
        <v>129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578</v>
      </c>
      <c r="B75" s="832" t="s">
        <v>4375</v>
      </c>
      <c r="C75" s="832" t="s">
        <v>600</v>
      </c>
      <c r="D75" s="832" t="s">
        <v>2072</v>
      </c>
      <c r="E75" s="832" t="s">
        <v>4372</v>
      </c>
      <c r="F75" s="832" t="s">
        <v>4403</v>
      </c>
      <c r="G75" s="832" t="s">
        <v>4404</v>
      </c>
      <c r="H75" s="849">
        <v>288</v>
      </c>
      <c r="I75" s="849">
        <v>36288</v>
      </c>
      <c r="J75" s="832">
        <v>1.1497370255370383</v>
      </c>
      <c r="K75" s="832">
        <v>126</v>
      </c>
      <c r="L75" s="849">
        <v>249</v>
      </c>
      <c r="M75" s="849">
        <v>31562</v>
      </c>
      <c r="N75" s="832">
        <v>1</v>
      </c>
      <c r="O75" s="832">
        <v>126.75502008032129</v>
      </c>
      <c r="P75" s="849">
        <v>255</v>
      </c>
      <c r="Q75" s="849">
        <v>32130</v>
      </c>
      <c r="R75" s="837">
        <v>1.0179963246942525</v>
      </c>
      <c r="S75" s="850">
        <v>126</v>
      </c>
    </row>
    <row r="76" spans="1:19" ht="14.45" customHeight="1" x14ac:dyDescent="0.2">
      <c r="A76" s="831" t="s">
        <v>578</v>
      </c>
      <c r="B76" s="832" t="s">
        <v>4375</v>
      </c>
      <c r="C76" s="832" t="s">
        <v>600</v>
      </c>
      <c r="D76" s="832" t="s">
        <v>2072</v>
      </c>
      <c r="E76" s="832" t="s">
        <v>4372</v>
      </c>
      <c r="F76" s="832" t="s">
        <v>4407</v>
      </c>
      <c r="G76" s="832" t="s">
        <v>4408</v>
      </c>
      <c r="H76" s="849">
        <v>1</v>
      </c>
      <c r="I76" s="849">
        <v>1678</v>
      </c>
      <c r="J76" s="832">
        <v>0.99880952380952381</v>
      </c>
      <c r="K76" s="832">
        <v>1678</v>
      </c>
      <c r="L76" s="849">
        <v>1</v>
      </c>
      <c r="M76" s="849">
        <v>1680</v>
      </c>
      <c r="N76" s="832">
        <v>1</v>
      </c>
      <c r="O76" s="832">
        <v>1680</v>
      </c>
      <c r="P76" s="849"/>
      <c r="Q76" s="849"/>
      <c r="R76" s="837"/>
      <c r="S76" s="850"/>
    </row>
    <row r="77" spans="1:19" ht="14.45" customHeight="1" x14ac:dyDescent="0.2">
      <c r="A77" s="831" t="s">
        <v>578</v>
      </c>
      <c r="B77" s="832" t="s">
        <v>4375</v>
      </c>
      <c r="C77" s="832" t="s">
        <v>600</v>
      </c>
      <c r="D77" s="832" t="s">
        <v>2072</v>
      </c>
      <c r="E77" s="832" t="s">
        <v>4372</v>
      </c>
      <c r="F77" s="832" t="s">
        <v>4409</v>
      </c>
      <c r="G77" s="832" t="s">
        <v>4410</v>
      </c>
      <c r="H77" s="849"/>
      <c r="I77" s="849"/>
      <c r="J77" s="832"/>
      <c r="K77" s="832"/>
      <c r="L77" s="849">
        <v>1</v>
      </c>
      <c r="M77" s="849">
        <v>0</v>
      </c>
      <c r="N77" s="832"/>
      <c r="O77" s="832">
        <v>0</v>
      </c>
      <c r="P77" s="849"/>
      <c r="Q77" s="849"/>
      <c r="R77" s="837"/>
      <c r="S77" s="850"/>
    </row>
    <row r="78" spans="1:19" ht="14.45" customHeight="1" x14ac:dyDescent="0.2">
      <c r="A78" s="831" t="s">
        <v>578</v>
      </c>
      <c r="B78" s="832" t="s">
        <v>4375</v>
      </c>
      <c r="C78" s="832" t="s">
        <v>600</v>
      </c>
      <c r="D78" s="832" t="s">
        <v>2072</v>
      </c>
      <c r="E78" s="832" t="s">
        <v>4372</v>
      </c>
      <c r="F78" s="832" t="s">
        <v>4411</v>
      </c>
      <c r="G78" s="832" t="s">
        <v>4412</v>
      </c>
      <c r="H78" s="849">
        <v>695</v>
      </c>
      <c r="I78" s="849">
        <v>23166.620000000003</v>
      </c>
      <c r="J78" s="832">
        <v>1.3789662970037482</v>
      </c>
      <c r="K78" s="832">
        <v>33.333266187050363</v>
      </c>
      <c r="L78" s="849">
        <v>504</v>
      </c>
      <c r="M78" s="849">
        <v>16799.990000000002</v>
      </c>
      <c r="N78" s="832">
        <v>1</v>
      </c>
      <c r="O78" s="832">
        <v>33.333313492063496</v>
      </c>
      <c r="P78" s="849">
        <v>581</v>
      </c>
      <c r="Q78" s="849">
        <v>19366.640000000007</v>
      </c>
      <c r="R78" s="837">
        <v>1.152776876652903</v>
      </c>
      <c r="S78" s="850">
        <v>33.333287435456121</v>
      </c>
    </row>
    <row r="79" spans="1:19" ht="14.45" customHeight="1" x14ac:dyDescent="0.2">
      <c r="A79" s="831" t="s">
        <v>578</v>
      </c>
      <c r="B79" s="832" t="s">
        <v>4375</v>
      </c>
      <c r="C79" s="832" t="s">
        <v>600</v>
      </c>
      <c r="D79" s="832" t="s">
        <v>2072</v>
      </c>
      <c r="E79" s="832" t="s">
        <v>4372</v>
      </c>
      <c r="F79" s="832" t="s">
        <v>4413</v>
      </c>
      <c r="G79" s="832" t="s">
        <v>4414</v>
      </c>
      <c r="H79" s="849">
        <v>454</v>
      </c>
      <c r="I79" s="849">
        <v>113954</v>
      </c>
      <c r="J79" s="832">
        <v>1.0590126761086949</v>
      </c>
      <c r="K79" s="832">
        <v>251</v>
      </c>
      <c r="L79" s="849">
        <v>427</v>
      </c>
      <c r="M79" s="849">
        <v>107604</v>
      </c>
      <c r="N79" s="832">
        <v>1</v>
      </c>
      <c r="O79" s="832">
        <v>252</v>
      </c>
      <c r="P79" s="849">
        <v>361</v>
      </c>
      <c r="Q79" s="849">
        <v>91694</v>
      </c>
      <c r="R79" s="837">
        <v>0.85214304300955357</v>
      </c>
      <c r="S79" s="850">
        <v>254</v>
      </c>
    </row>
    <row r="80" spans="1:19" ht="14.45" customHeight="1" x14ac:dyDescent="0.2">
      <c r="A80" s="831" t="s">
        <v>578</v>
      </c>
      <c r="B80" s="832" t="s">
        <v>4375</v>
      </c>
      <c r="C80" s="832" t="s">
        <v>600</v>
      </c>
      <c r="D80" s="832" t="s">
        <v>2072</v>
      </c>
      <c r="E80" s="832" t="s">
        <v>4372</v>
      </c>
      <c r="F80" s="832" t="s">
        <v>4415</v>
      </c>
      <c r="G80" s="832" t="s">
        <v>4416</v>
      </c>
      <c r="H80" s="849">
        <v>3</v>
      </c>
      <c r="I80" s="849">
        <v>348</v>
      </c>
      <c r="J80" s="832">
        <v>3</v>
      </c>
      <c r="K80" s="832">
        <v>116</v>
      </c>
      <c r="L80" s="849">
        <v>1</v>
      </c>
      <c r="M80" s="849">
        <v>116</v>
      </c>
      <c r="N80" s="832">
        <v>1</v>
      </c>
      <c r="O80" s="832">
        <v>116</v>
      </c>
      <c r="P80" s="849">
        <v>2</v>
      </c>
      <c r="Q80" s="849">
        <v>232</v>
      </c>
      <c r="R80" s="837">
        <v>2</v>
      </c>
      <c r="S80" s="850">
        <v>116</v>
      </c>
    </row>
    <row r="81" spans="1:19" ht="14.45" customHeight="1" x14ac:dyDescent="0.2">
      <c r="A81" s="831" t="s">
        <v>578</v>
      </c>
      <c r="B81" s="832" t="s">
        <v>4375</v>
      </c>
      <c r="C81" s="832" t="s">
        <v>600</v>
      </c>
      <c r="D81" s="832" t="s">
        <v>2072</v>
      </c>
      <c r="E81" s="832" t="s">
        <v>4372</v>
      </c>
      <c r="F81" s="832" t="s">
        <v>4419</v>
      </c>
      <c r="G81" s="832" t="s">
        <v>4420</v>
      </c>
      <c r="H81" s="849">
        <v>1</v>
      </c>
      <c r="I81" s="849">
        <v>86</v>
      </c>
      <c r="J81" s="832">
        <v>1</v>
      </c>
      <c r="K81" s="832">
        <v>86</v>
      </c>
      <c r="L81" s="849">
        <v>1</v>
      </c>
      <c r="M81" s="849">
        <v>86</v>
      </c>
      <c r="N81" s="832">
        <v>1</v>
      </c>
      <c r="O81" s="832">
        <v>86</v>
      </c>
      <c r="P81" s="849"/>
      <c r="Q81" s="849"/>
      <c r="R81" s="837"/>
      <c r="S81" s="850"/>
    </row>
    <row r="82" spans="1:19" ht="14.45" customHeight="1" x14ac:dyDescent="0.2">
      <c r="A82" s="831" t="s">
        <v>578</v>
      </c>
      <c r="B82" s="832" t="s">
        <v>4375</v>
      </c>
      <c r="C82" s="832" t="s">
        <v>600</v>
      </c>
      <c r="D82" s="832" t="s">
        <v>2072</v>
      </c>
      <c r="E82" s="832" t="s">
        <v>4372</v>
      </c>
      <c r="F82" s="832" t="s">
        <v>4421</v>
      </c>
      <c r="G82" s="832" t="s">
        <v>4422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33</v>
      </c>
      <c r="R82" s="837"/>
      <c r="S82" s="850">
        <v>33</v>
      </c>
    </row>
    <row r="83" spans="1:19" ht="14.45" customHeight="1" x14ac:dyDescent="0.2">
      <c r="A83" s="831" t="s">
        <v>578</v>
      </c>
      <c r="B83" s="832" t="s">
        <v>4375</v>
      </c>
      <c r="C83" s="832" t="s">
        <v>600</v>
      </c>
      <c r="D83" s="832" t="s">
        <v>2072</v>
      </c>
      <c r="E83" s="832" t="s">
        <v>4372</v>
      </c>
      <c r="F83" s="832" t="s">
        <v>4427</v>
      </c>
      <c r="G83" s="832" t="s">
        <v>4428</v>
      </c>
      <c r="H83" s="849">
        <v>1</v>
      </c>
      <c r="I83" s="849">
        <v>59</v>
      </c>
      <c r="J83" s="832"/>
      <c r="K83" s="832">
        <v>59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5" customHeight="1" x14ac:dyDescent="0.2">
      <c r="A84" s="831" t="s">
        <v>578</v>
      </c>
      <c r="B84" s="832" t="s">
        <v>4375</v>
      </c>
      <c r="C84" s="832" t="s">
        <v>600</v>
      </c>
      <c r="D84" s="832" t="s">
        <v>2072</v>
      </c>
      <c r="E84" s="832" t="s">
        <v>4372</v>
      </c>
      <c r="F84" s="832" t="s">
        <v>4431</v>
      </c>
      <c r="G84" s="832" t="s">
        <v>4432</v>
      </c>
      <c r="H84" s="849">
        <v>2</v>
      </c>
      <c r="I84" s="849">
        <v>366</v>
      </c>
      <c r="J84" s="832"/>
      <c r="K84" s="832">
        <v>183</v>
      </c>
      <c r="L84" s="849"/>
      <c r="M84" s="849"/>
      <c r="N84" s="832"/>
      <c r="O84" s="832"/>
      <c r="P84" s="849">
        <v>1</v>
      </c>
      <c r="Q84" s="849">
        <v>376</v>
      </c>
      <c r="R84" s="837"/>
      <c r="S84" s="850">
        <v>376</v>
      </c>
    </row>
    <row r="85" spans="1:19" ht="14.45" customHeight="1" x14ac:dyDescent="0.2">
      <c r="A85" s="831" t="s">
        <v>578</v>
      </c>
      <c r="B85" s="832" t="s">
        <v>4375</v>
      </c>
      <c r="C85" s="832" t="s">
        <v>600</v>
      </c>
      <c r="D85" s="832" t="s">
        <v>2072</v>
      </c>
      <c r="E85" s="832" t="s">
        <v>4372</v>
      </c>
      <c r="F85" s="832" t="s">
        <v>4433</v>
      </c>
      <c r="G85" s="832" t="s">
        <v>4434</v>
      </c>
      <c r="H85" s="849">
        <v>3</v>
      </c>
      <c r="I85" s="849">
        <v>1119</v>
      </c>
      <c r="J85" s="832">
        <v>0.49866310160427807</v>
      </c>
      <c r="K85" s="832">
        <v>373</v>
      </c>
      <c r="L85" s="849">
        <v>6</v>
      </c>
      <c r="M85" s="849">
        <v>2244</v>
      </c>
      <c r="N85" s="832">
        <v>1</v>
      </c>
      <c r="O85" s="832">
        <v>374</v>
      </c>
      <c r="P85" s="849">
        <v>2</v>
      </c>
      <c r="Q85" s="849">
        <v>752</v>
      </c>
      <c r="R85" s="837">
        <v>0.33511586452762926</v>
      </c>
      <c r="S85" s="850">
        <v>376</v>
      </c>
    </row>
    <row r="86" spans="1:19" ht="14.45" customHeight="1" x14ac:dyDescent="0.2">
      <c r="A86" s="831" t="s">
        <v>578</v>
      </c>
      <c r="B86" s="832" t="s">
        <v>4375</v>
      </c>
      <c r="C86" s="832" t="s">
        <v>600</v>
      </c>
      <c r="D86" s="832" t="s">
        <v>4366</v>
      </c>
      <c r="E86" s="832" t="s">
        <v>4376</v>
      </c>
      <c r="F86" s="832" t="s">
        <v>4377</v>
      </c>
      <c r="G86" s="832" t="s">
        <v>4378</v>
      </c>
      <c r="H86" s="849"/>
      <c r="I86" s="849"/>
      <c r="J86" s="832"/>
      <c r="K86" s="832"/>
      <c r="L86" s="849">
        <v>1.1000000000000001</v>
      </c>
      <c r="M86" s="849">
        <v>76.67</v>
      </c>
      <c r="N86" s="832">
        <v>1</v>
      </c>
      <c r="O86" s="832">
        <v>69.7</v>
      </c>
      <c r="P86" s="849">
        <v>0.60000000000000009</v>
      </c>
      <c r="Q86" s="849">
        <v>41.82</v>
      </c>
      <c r="R86" s="837">
        <v>0.54545454545454541</v>
      </c>
      <c r="S86" s="850">
        <v>69.699999999999989</v>
      </c>
    </row>
    <row r="87" spans="1:19" ht="14.45" customHeight="1" x14ac:dyDescent="0.2">
      <c r="A87" s="831" t="s">
        <v>578</v>
      </c>
      <c r="B87" s="832" t="s">
        <v>4375</v>
      </c>
      <c r="C87" s="832" t="s">
        <v>600</v>
      </c>
      <c r="D87" s="832" t="s">
        <v>4366</v>
      </c>
      <c r="E87" s="832" t="s">
        <v>4376</v>
      </c>
      <c r="F87" s="832" t="s">
        <v>4380</v>
      </c>
      <c r="G87" s="832" t="s">
        <v>4381</v>
      </c>
      <c r="H87" s="849">
        <v>2.9000000000000004</v>
      </c>
      <c r="I87" s="849">
        <v>1043.5</v>
      </c>
      <c r="J87" s="832">
        <v>0.33888452270380159</v>
      </c>
      <c r="K87" s="832">
        <v>359.82758620689651</v>
      </c>
      <c r="L87" s="849">
        <v>9.7000000000000011</v>
      </c>
      <c r="M87" s="849">
        <v>3079.2200000000003</v>
      </c>
      <c r="N87" s="832">
        <v>1</v>
      </c>
      <c r="O87" s="832">
        <v>317.44536082474224</v>
      </c>
      <c r="P87" s="849">
        <v>9.8000000000000007</v>
      </c>
      <c r="Q87" s="849">
        <v>3049.89</v>
      </c>
      <c r="R87" s="837">
        <v>0.99047486051662426</v>
      </c>
      <c r="S87" s="850">
        <v>311.21326530612242</v>
      </c>
    </row>
    <row r="88" spans="1:19" ht="14.45" customHeight="1" x14ac:dyDescent="0.2">
      <c r="A88" s="831" t="s">
        <v>578</v>
      </c>
      <c r="B88" s="832" t="s">
        <v>4375</v>
      </c>
      <c r="C88" s="832" t="s">
        <v>600</v>
      </c>
      <c r="D88" s="832" t="s">
        <v>4366</v>
      </c>
      <c r="E88" s="832" t="s">
        <v>4376</v>
      </c>
      <c r="F88" s="832" t="s">
        <v>4382</v>
      </c>
      <c r="G88" s="832" t="s">
        <v>673</v>
      </c>
      <c r="H88" s="849"/>
      <c r="I88" s="849"/>
      <c r="J88" s="832"/>
      <c r="K88" s="832"/>
      <c r="L88" s="849">
        <v>3.0999999999999996</v>
      </c>
      <c r="M88" s="849">
        <v>234.14000000000001</v>
      </c>
      <c r="N88" s="832">
        <v>1</v>
      </c>
      <c r="O88" s="832">
        <v>75.529032258064532</v>
      </c>
      <c r="P88" s="849">
        <v>1.2</v>
      </c>
      <c r="Q88" s="849">
        <v>88.16</v>
      </c>
      <c r="R88" s="837">
        <v>0.37652686426924059</v>
      </c>
      <c r="S88" s="850">
        <v>73.466666666666669</v>
      </c>
    </row>
    <row r="89" spans="1:19" ht="14.45" customHeight="1" x14ac:dyDescent="0.2">
      <c r="A89" s="831" t="s">
        <v>578</v>
      </c>
      <c r="B89" s="832" t="s">
        <v>4375</v>
      </c>
      <c r="C89" s="832" t="s">
        <v>600</v>
      </c>
      <c r="D89" s="832" t="s">
        <v>4366</v>
      </c>
      <c r="E89" s="832" t="s">
        <v>4376</v>
      </c>
      <c r="F89" s="832" t="s">
        <v>4383</v>
      </c>
      <c r="G89" s="832" t="s">
        <v>4384</v>
      </c>
      <c r="H89" s="849"/>
      <c r="I89" s="849"/>
      <c r="J89" s="832"/>
      <c r="K89" s="832"/>
      <c r="L89" s="849"/>
      <c r="M89" s="849"/>
      <c r="N89" s="832"/>
      <c r="O89" s="832"/>
      <c r="P89" s="849">
        <v>0.2</v>
      </c>
      <c r="Q89" s="849">
        <v>7.8</v>
      </c>
      <c r="R89" s="837"/>
      <c r="S89" s="850">
        <v>39</v>
      </c>
    </row>
    <row r="90" spans="1:19" ht="14.45" customHeight="1" x14ac:dyDescent="0.2">
      <c r="A90" s="831" t="s">
        <v>578</v>
      </c>
      <c r="B90" s="832" t="s">
        <v>4375</v>
      </c>
      <c r="C90" s="832" t="s">
        <v>600</v>
      </c>
      <c r="D90" s="832" t="s">
        <v>4366</v>
      </c>
      <c r="E90" s="832" t="s">
        <v>4376</v>
      </c>
      <c r="F90" s="832" t="s">
        <v>4387</v>
      </c>
      <c r="G90" s="832"/>
      <c r="H90" s="849">
        <v>0.30000000000000004</v>
      </c>
      <c r="I90" s="849">
        <v>63</v>
      </c>
      <c r="J90" s="832"/>
      <c r="K90" s="832">
        <v>209.99999999999997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5" customHeight="1" x14ac:dyDescent="0.2">
      <c r="A91" s="831" t="s">
        <v>578</v>
      </c>
      <c r="B91" s="832" t="s">
        <v>4375</v>
      </c>
      <c r="C91" s="832" t="s">
        <v>600</v>
      </c>
      <c r="D91" s="832" t="s">
        <v>4366</v>
      </c>
      <c r="E91" s="832" t="s">
        <v>4376</v>
      </c>
      <c r="F91" s="832" t="s">
        <v>4387</v>
      </c>
      <c r="G91" s="832" t="s">
        <v>4388</v>
      </c>
      <c r="H91" s="849">
        <v>0.2</v>
      </c>
      <c r="I91" s="849">
        <v>42.01</v>
      </c>
      <c r="J91" s="832">
        <v>2.0004761904761903</v>
      </c>
      <c r="K91" s="832">
        <v>210.04999999999998</v>
      </c>
      <c r="L91" s="849">
        <v>0.1</v>
      </c>
      <c r="M91" s="849">
        <v>21</v>
      </c>
      <c r="N91" s="832">
        <v>1</v>
      </c>
      <c r="O91" s="832">
        <v>210</v>
      </c>
      <c r="P91" s="849"/>
      <c r="Q91" s="849"/>
      <c r="R91" s="837"/>
      <c r="S91" s="850"/>
    </row>
    <row r="92" spans="1:19" ht="14.45" customHeight="1" x14ac:dyDescent="0.2">
      <c r="A92" s="831" t="s">
        <v>578</v>
      </c>
      <c r="B92" s="832" t="s">
        <v>4375</v>
      </c>
      <c r="C92" s="832" t="s">
        <v>600</v>
      </c>
      <c r="D92" s="832" t="s">
        <v>4366</v>
      </c>
      <c r="E92" s="832" t="s">
        <v>4372</v>
      </c>
      <c r="F92" s="832" t="s">
        <v>4389</v>
      </c>
      <c r="G92" s="832" t="s">
        <v>4390</v>
      </c>
      <c r="H92" s="849">
        <v>1</v>
      </c>
      <c r="I92" s="849">
        <v>83</v>
      </c>
      <c r="J92" s="832">
        <v>0.5</v>
      </c>
      <c r="K92" s="832">
        <v>83</v>
      </c>
      <c r="L92" s="849">
        <v>2</v>
      </c>
      <c r="M92" s="849">
        <v>166</v>
      </c>
      <c r="N92" s="832">
        <v>1</v>
      </c>
      <c r="O92" s="832">
        <v>83</v>
      </c>
      <c r="P92" s="849"/>
      <c r="Q92" s="849"/>
      <c r="R92" s="837"/>
      <c r="S92" s="850"/>
    </row>
    <row r="93" spans="1:19" ht="14.45" customHeight="1" x14ac:dyDescent="0.2">
      <c r="A93" s="831" t="s">
        <v>578</v>
      </c>
      <c r="B93" s="832" t="s">
        <v>4375</v>
      </c>
      <c r="C93" s="832" t="s">
        <v>600</v>
      </c>
      <c r="D93" s="832" t="s">
        <v>4366</v>
      </c>
      <c r="E93" s="832" t="s">
        <v>4372</v>
      </c>
      <c r="F93" s="832" t="s">
        <v>4391</v>
      </c>
      <c r="G93" s="832" t="s">
        <v>4392</v>
      </c>
      <c r="H93" s="849"/>
      <c r="I93" s="849"/>
      <c r="J93" s="832"/>
      <c r="K93" s="832"/>
      <c r="L93" s="849">
        <v>1</v>
      </c>
      <c r="M93" s="849">
        <v>37</v>
      </c>
      <c r="N93" s="832">
        <v>1</v>
      </c>
      <c r="O93" s="832">
        <v>37</v>
      </c>
      <c r="P93" s="849"/>
      <c r="Q93" s="849"/>
      <c r="R93" s="837"/>
      <c r="S93" s="850"/>
    </row>
    <row r="94" spans="1:19" ht="14.45" customHeight="1" x14ac:dyDescent="0.2">
      <c r="A94" s="831" t="s">
        <v>578</v>
      </c>
      <c r="B94" s="832" t="s">
        <v>4375</v>
      </c>
      <c r="C94" s="832" t="s">
        <v>600</v>
      </c>
      <c r="D94" s="832" t="s">
        <v>4366</v>
      </c>
      <c r="E94" s="832" t="s">
        <v>4372</v>
      </c>
      <c r="F94" s="832" t="s">
        <v>4397</v>
      </c>
      <c r="G94" s="832" t="s">
        <v>4398</v>
      </c>
      <c r="H94" s="849">
        <v>2</v>
      </c>
      <c r="I94" s="849">
        <v>232</v>
      </c>
      <c r="J94" s="832">
        <v>0.66096866096866091</v>
      </c>
      <c r="K94" s="832">
        <v>116</v>
      </c>
      <c r="L94" s="849">
        <v>3</v>
      </c>
      <c r="M94" s="849">
        <v>351</v>
      </c>
      <c r="N94" s="832">
        <v>1</v>
      </c>
      <c r="O94" s="832">
        <v>117</v>
      </c>
      <c r="P94" s="849">
        <v>2</v>
      </c>
      <c r="Q94" s="849">
        <v>236</v>
      </c>
      <c r="R94" s="837">
        <v>0.67236467236467234</v>
      </c>
      <c r="S94" s="850">
        <v>118</v>
      </c>
    </row>
    <row r="95" spans="1:19" ht="14.45" customHeight="1" x14ac:dyDescent="0.2">
      <c r="A95" s="831" t="s">
        <v>578</v>
      </c>
      <c r="B95" s="832" t="s">
        <v>4375</v>
      </c>
      <c r="C95" s="832" t="s">
        <v>600</v>
      </c>
      <c r="D95" s="832" t="s">
        <v>4366</v>
      </c>
      <c r="E95" s="832" t="s">
        <v>4372</v>
      </c>
      <c r="F95" s="832" t="s">
        <v>4399</v>
      </c>
      <c r="G95" s="832" t="s">
        <v>4400</v>
      </c>
      <c r="H95" s="849">
        <v>5</v>
      </c>
      <c r="I95" s="849">
        <v>645</v>
      </c>
      <c r="J95" s="832">
        <v>0.45104895104895104</v>
      </c>
      <c r="K95" s="832">
        <v>129</v>
      </c>
      <c r="L95" s="849">
        <v>11</v>
      </c>
      <c r="M95" s="849">
        <v>1430</v>
      </c>
      <c r="N95" s="832">
        <v>1</v>
      </c>
      <c r="O95" s="832">
        <v>130</v>
      </c>
      <c r="P95" s="849">
        <v>10</v>
      </c>
      <c r="Q95" s="849">
        <v>1310</v>
      </c>
      <c r="R95" s="837">
        <v>0.91608391608391604</v>
      </c>
      <c r="S95" s="850">
        <v>131</v>
      </c>
    </row>
    <row r="96" spans="1:19" ht="14.45" customHeight="1" x14ac:dyDescent="0.2">
      <c r="A96" s="831" t="s">
        <v>578</v>
      </c>
      <c r="B96" s="832" t="s">
        <v>4375</v>
      </c>
      <c r="C96" s="832" t="s">
        <v>600</v>
      </c>
      <c r="D96" s="832" t="s">
        <v>4366</v>
      </c>
      <c r="E96" s="832" t="s">
        <v>4372</v>
      </c>
      <c r="F96" s="832" t="s">
        <v>4401</v>
      </c>
      <c r="G96" s="832" t="s">
        <v>4402</v>
      </c>
      <c r="H96" s="849">
        <v>1</v>
      </c>
      <c r="I96" s="849">
        <v>97</v>
      </c>
      <c r="J96" s="832"/>
      <c r="K96" s="832">
        <v>97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5" customHeight="1" x14ac:dyDescent="0.2">
      <c r="A97" s="831" t="s">
        <v>578</v>
      </c>
      <c r="B97" s="832" t="s">
        <v>4375</v>
      </c>
      <c r="C97" s="832" t="s">
        <v>600</v>
      </c>
      <c r="D97" s="832" t="s">
        <v>4366</v>
      </c>
      <c r="E97" s="832" t="s">
        <v>4372</v>
      </c>
      <c r="F97" s="832" t="s">
        <v>4403</v>
      </c>
      <c r="G97" s="832" t="s">
        <v>4404</v>
      </c>
      <c r="H97" s="849">
        <v>1</v>
      </c>
      <c r="I97" s="849">
        <v>126</v>
      </c>
      <c r="J97" s="832">
        <v>0.49802371541501977</v>
      </c>
      <c r="K97" s="832">
        <v>126</v>
      </c>
      <c r="L97" s="849">
        <v>2</v>
      </c>
      <c r="M97" s="849">
        <v>253</v>
      </c>
      <c r="N97" s="832">
        <v>1</v>
      </c>
      <c r="O97" s="832">
        <v>126.5</v>
      </c>
      <c r="P97" s="849">
        <v>1</v>
      </c>
      <c r="Q97" s="849">
        <v>126</v>
      </c>
      <c r="R97" s="837">
        <v>0.49802371541501977</v>
      </c>
      <c r="S97" s="850">
        <v>126</v>
      </c>
    </row>
    <row r="98" spans="1:19" ht="14.45" customHeight="1" x14ac:dyDescent="0.2">
      <c r="A98" s="831" t="s">
        <v>578</v>
      </c>
      <c r="B98" s="832" t="s">
        <v>4375</v>
      </c>
      <c r="C98" s="832" t="s">
        <v>600</v>
      </c>
      <c r="D98" s="832" t="s">
        <v>4366</v>
      </c>
      <c r="E98" s="832" t="s">
        <v>4372</v>
      </c>
      <c r="F98" s="832" t="s">
        <v>4411</v>
      </c>
      <c r="G98" s="832" t="s">
        <v>4412</v>
      </c>
      <c r="H98" s="849">
        <v>238</v>
      </c>
      <c r="I98" s="849">
        <v>7933.3099999999995</v>
      </c>
      <c r="J98" s="832">
        <v>1.004217726857882</v>
      </c>
      <c r="K98" s="832">
        <v>33.333235294117642</v>
      </c>
      <c r="L98" s="849">
        <v>237</v>
      </c>
      <c r="M98" s="849">
        <v>7899.99</v>
      </c>
      <c r="N98" s="832">
        <v>1</v>
      </c>
      <c r="O98" s="832">
        <v>33.333291139240508</v>
      </c>
      <c r="P98" s="849">
        <v>270</v>
      </c>
      <c r="Q98" s="849">
        <v>8999.99</v>
      </c>
      <c r="R98" s="837">
        <v>1.1392406825831425</v>
      </c>
      <c r="S98" s="850">
        <v>33.333296296296297</v>
      </c>
    </row>
    <row r="99" spans="1:19" ht="14.45" customHeight="1" x14ac:dyDescent="0.2">
      <c r="A99" s="831" t="s">
        <v>578</v>
      </c>
      <c r="B99" s="832" t="s">
        <v>4375</v>
      </c>
      <c r="C99" s="832" t="s">
        <v>600</v>
      </c>
      <c r="D99" s="832" t="s">
        <v>4366</v>
      </c>
      <c r="E99" s="832" t="s">
        <v>4372</v>
      </c>
      <c r="F99" s="832" t="s">
        <v>4413</v>
      </c>
      <c r="G99" s="832" t="s">
        <v>4414</v>
      </c>
      <c r="H99" s="849">
        <v>35</v>
      </c>
      <c r="I99" s="849">
        <v>8785</v>
      </c>
      <c r="J99" s="832">
        <v>1.0253267973856208</v>
      </c>
      <c r="K99" s="832">
        <v>251</v>
      </c>
      <c r="L99" s="849">
        <v>34</v>
      </c>
      <c r="M99" s="849">
        <v>8568</v>
      </c>
      <c r="N99" s="832">
        <v>1</v>
      </c>
      <c r="O99" s="832">
        <v>252</v>
      </c>
      <c r="P99" s="849">
        <v>38</v>
      </c>
      <c r="Q99" s="849">
        <v>9652</v>
      </c>
      <c r="R99" s="837">
        <v>1.1265172735760971</v>
      </c>
      <c r="S99" s="850">
        <v>254</v>
      </c>
    </row>
    <row r="100" spans="1:19" ht="14.45" customHeight="1" x14ac:dyDescent="0.2">
      <c r="A100" s="831" t="s">
        <v>578</v>
      </c>
      <c r="B100" s="832" t="s">
        <v>4375</v>
      </c>
      <c r="C100" s="832" t="s">
        <v>600</v>
      </c>
      <c r="D100" s="832" t="s">
        <v>4366</v>
      </c>
      <c r="E100" s="832" t="s">
        <v>4372</v>
      </c>
      <c r="F100" s="832" t="s">
        <v>4421</v>
      </c>
      <c r="G100" s="832" t="s">
        <v>4422</v>
      </c>
      <c r="H100" s="849"/>
      <c r="I100" s="849"/>
      <c r="J100" s="832"/>
      <c r="K100" s="832"/>
      <c r="L100" s="849">
        <v>2</v>
      </c>
      <c r="M100" s="849">
        <v>64</v>
      </c>
      <c r="N100" s="832">
        <v>1</v>
      </c>
      <c r="O100" s="832">
        <v>32</v>
      </c>
      <c r="P100" s="849">
        <v>2</v>
      </c>
      <c r="Q100" s="849">
        <v>66</v>
      </c>
      <c r="R100" s="837">
        <v>1.03125</v>
      </c>
      <c r="S100" s="850">
        <v>33</v>
      </c>
    </row>
    <row r="101" spans="1:19" ht="14.45" customHeight="1" x14ac:dyDescent="0.2">
      <c r="A101" s="831" t="s">
        <v>578</v>
      </c>
      <c r="B101" s="832" t="s">
        <v>4375</v>
      </c>
      <c r="C101" s="832" t="s">
        <v>600</v>
      </c>
      <c r="D101" s="832" t="s">
        <v>4366</v>
      </c>
      <c r="E101" s="832" t="s">
        <v>4372</v>
      </c>
      <c r="F101" s="832" t="s">
        <v>4433</v>
      </c>
      <c r="G101" s="832" t="s">
        <v>4434</v>
      </c>
      <c r="H101" s="849">
        <v>233</v>
      </c>
      <c r="I101" s="849">
        <v>86909</v>
      </c>
      <c r="J101" s="832">
        <v>0.74005415715794132</v>
      </c>
      <c r="K101" s="832">
        <v>373</v>
      </c>
      <c r="L101" s="849">
        <v>314</v>
      </c>
      <c r="M101" s="849">
        <v>117436</v>
      </c>
      <c r="N101" s="832">
        <v>1</v>
      </c>
      <c r="O101" s="832">
        <v>374</v>
      </c>
      <c r="P101" s="849">
        <v>241</v>
      </c>
      <c r="Q101" s="849">
        <v>90616</v>
      </c>
      <c r="R101" s="837">
        <v>0.77162028679450934</v>
      </c>
      <c r="S101" s="850">
        <v>376</v>
      </c>
    </row>
    <row r="102" spans="1:19" ht="14.45" customHeight="1" x14ac:dyDescent="0.2">
      <c r="A102" s="831" t="s">
        <v>578</v>
      </c>
      <c r="B102" s="832" t="s">
        <v>4375</v>
      </c>
      <c r="C102" s="832" t="s">
        <v>600</v>
      </c>
      <c r="D102" s="832" t="s">
        <v>2073</v>
      </c>
      <c r="E102" s="832" t="s">
        <v>4376</v>
      </c>
      <c r="F102" s="832" t="s">
        <v>4377</v>
      </c>
      <c r="G102" s="832" t="s">
        <v>4378</v>
      </c>
      <c r="H102" s="849">
        <v>0.1</v>
      </c>
      <c r="I102" s="849">
        <v>6.97</v>
      </c>
      <c r="J102" s="832"/>
      <c r="K102" s="832">
        <v>69.699999999999989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5" customHeight="1" x14ac:dyDescent="0.2">
      <c r="A103" s="831" t="s">
        <v>578</v>
      </c>
      <c r="B103" s="832" t="s">
        <v>4375</v>
      </c>
      <c r="C103" s="832" t="s">
        <v>600</v>
      </c>
      <c r="D103" s="832" t="s">
        <v>2073</v>
      </c>
      <c r="E103" s="832" t="s">
        <v>4376</v>
      </c>
      <c r="F103" s="832" t="s">
        <v>4383</v>
      </c>
      <c r="G103" s="832" t="s">
        <v>4384</v>
      </c>
      <c r="H103" s="849"/>
      <c r="I103" s="849"/>
      <c r="J103" s="832"/>
      <c r="K103" s="832"/>
      <c r="L103" s="849">
        <v>0.2</v>
      </c>
      <c r="M103" s="849">
        <v>7.8</v>
      </c>
      <c r="N103" s="832">
        <v>1</v>
      </c>
      <c r="O103" s="832">
        <v>39</v>
      </c>
      <c r="P103" s="849"/>
      <c r="Q103" s="849"/>
      <c r="R103" s="837"/>
      <c r="S103" s="850"/>
    </row>
    <row r="104" spans="1:19" ht="14.45" customHeight="1" x14ac:dyDescent="0.2">
      <c r="A104" s="831" t="s">
        <v>578</v>
      </c>
      <c r="B104" s="832" t="s">
        <v>4375</v>
      </c>
      <c r="C104" s="832" t="s">
        <v>600</v>
      </c>
      <c r="D104" s="832" t="s">
        <v>2073</v>
      </c>
      <c r="E104" s="832" t="s">
        <v>4372</v>
      </c>
      <c r="F104" s="832" t="s">
        <v>4389</v>
      </c>
      <c r="G104" s="832" t="s">
        <v>4390</v>
      </c>
      <c r="H104" s="849">
        <v>4</v>
      </c>
      <c r="I104" s="849">
        <v>332</v>
      </c>
      <c r="J104" s="832">
        <v>0.30769230769230771</v>
      </c>
      <c r="K104" s="832">
        <v>83</v>
      </c>
      <c r="L104" s="849">
        <v>13</v>
      </c>
      <c r="M104" s="849">
        <v>1079</v>
      </c>
      <c r="N104" s="832">
        <v>1</v>
      </c>
      <c r="O104" s="832">
        <v>83</v>
      </c>
      <c r="P104" s="849">
        <v>13</v>
      </c>
      <c r="Q104" s="849">
        <v>1092</v>
      </c>
      <c r="R104" s="837">
        <v>1.0120481927710843</v>
      </c>
      <c r="S104" s="850">
        <v>84</v>
      </c>
    </row>
    <row r="105" spans="1:19" ht="14.45" customHeight="1" x14ac:dyDescent="0.2">
      <c r="A105" s="831" t="s">
        <v>578</v>
      </c>
      <c r="B105" s="832" t="s">
        <v>4375</v>
      </c>
      <c r="C105" s="832" t="s">
        <v>600</v>
      </c>
      <c r="D105" s="832" t="s">
        <v>2073</v>
      </c>
      <c r="E105" s="832" t="s">
        <v>4372</v>
      </c>
      <c r="F105" s="832" t="s">
        <v>4391</v>
      </c>
      <c r="G105" s="832" t="s">
        <v>4392</v>
      </c>
      <c r="H105" s="849">
        <v>3</v>
      </c>
      <c r="I105" s="849">
        <v>111</v>
      </c>
      <c r="J105" s="832">
        <v>9.6153846153846159E-3</v>
      </c>
      <c r="K105" s="832">
        <v>37</v>
      </c>
      <c r="L105" s="849">
        <v>312</v>
      </c>
      <c r="M105" s="849">
        <v>11544</v>
      </c>
      <c r="N105" s="832">
        <v>1</v>
      </c>
      <c r="O105" s="832">
        <v>37</v>
      </c>
      <c r="P105" s="849">
        <v>342</v>
      </c>
      <c r="Q105" s="849">
        <v>12996</v>
      </c>
      <c r="R105" s="837">
        <v>1.1257796257796258</v>
      </c>
      <c r="S105" s="850">
        <v>38</v>
      </c>
    </row>
    <row r="106" spans="1:19" ht="14.45" customHeight="1" x14ac:dyDescent="0.2">
      <c r="A106" s="831" t="s">
        <v>578</v>
      </c>
      <c r="B106" s="832" t="s">
        <v>4375</v>
      </c>
      <c r="C106" s="832" t="s">
        <v>600</v>
      </c>
      <c r="D106" s="832" t="s">
        <v>2073</v>
      </c>
      <c r="E106" s="832" t="s">
        <v>4372</v>
      </c>
      <c r="F106" s="832" t="s">
        <v>4403</v>
      </c>
      <c r="G106" s="832" t="s">
        <v>4404</v>
      </c>
      <c r="H106" s="849">
        <v>377</v>
      </c>
      <c r="I106" s="849">
        <v>47502</v>
      </c>
      <c r="J106" s="832">
        <v>0.60351421057312382</v>
      </c>
      <c r="K106" s="832">
        <v>126</v>
      </c>
      <c r="L106" s="849">
        <v>621</v>
      </c>
      <c r="M106" s="849">
        <v>78709</v>
      </c>
      <c r="N106" s="832">
        <v>1</v>
      </c>
      <c r="O106" s="832">
        <v>126.74557165861513</v>
      </c>
      <c r="P106" s="849">
        <v>520</v>
      </c>
      <c r="Q106" s="849">
        <v>65520</v>
      </c>
      <c r="R106" s="837">
        <v>0.83243339389396387</v>
      </c>
      <c r="S106" s="850">
        <v>126</v>
      </c>
    </row>
    <row r="107" spans="1:19" ht="14.45" customHeight="1" x14ac:dyDescent="0.2">
      <c r="A107" s="831" t="s">
        <v>578</v>
      </c>
      <c r="B107" s="832" t="s">
        <v>4375</v>
      </c>
      <c r="C107" s="832" t="s">
        <v>600</v>
      </c>
      <c r="D107" s="832" t="s">
        <v>2073</v>
      </c>
      <c r="E107" s="832" t="s">
        <v>4372</v>
      </c>
      <c r="F107" s="832" t="s">
        <v>4407</v>
      </c>
      <c r="G107" s="832" t="s">
        <v>4408</v>
      </c>
      <c r="H107" s="849">
        <v>1</v>
      </c>
      <c r="I107" s="849">
        <v>1678</v>
      </c>
      <c r="J107" s="832"/>
      <c r="K107" s="832">
        <v>1678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5" customHeight="1" x14ac:dyDescent="0.2">
      <c r="A108" s="831" t="s">
        <v>578</v>
      </c>
      <c r="B108" s="832" t="s">
        <v>4375</v>
      </c>
      <c r="C108" s="832" t="s">
        <v>600</v>
      </c>
      <c r="D108" s="832" t="s">
        <v>2073</v>
      </c>
      <c r="E108" s="832" t="s">
        <v>4372</v>
      </c>
      <c r="F108" s="832" t="s">
        <v>4411</v>
      </c>
      <c r="G108" s="832" t="s">
        <v>4412</v>
      </c>
      <c r="H108" s="849">
        <v>325</v>
      </c>
      <c r="I108" s="849">
        <v>10833.289999999999</v>
      </c>
      <c r="J108" s="832">
        <v>0.6539211887006795</v>
      </c>
      <c r="K108" s="832">
        <v>33.333199999999998</v>
      </c>
      <c r="L108" s="849">
        <v>497</v>
      </c>
      <c r="M108" s="849">
        <v>16566.66</v>
      </c>
      <c r="N108" s="832">
        <v>1</v>
      </c>
      <c r="O108" s="832">
        <v>33.333319919517102</v>
      </c>
      <c r="P108" s="849">
        <v>508</v>
      </c>
      <c r="Q108" s="849">
        <v>16933.300000000003</v>
      </c>
      <c r="R108" s="837">
        <v>1.0221311960286505</v>
      </c>
      <c r="S108" s="850">
        <v>33.333267716535438</v>
      </c>
    </row>
    <row r="109" spans="1:19" ht="14.45" customHeight="1" x14ac:dyDescent="0.2">
      <c r="A109" s="831" t="s">
        <v>578</v>
      </c>
      <c r="B109" s="832" t="s">
        <v>4375</v>
      </c>
      <c r="C109" s="832" t="s">
        <v>600</v>
      </c>
      <c r="D109" s="832" t="s">
        <v>2073</v>
      </c>
      <c r="E109" s="832" t="s">
        <v>4372</v>
      </c>
      <c r="F109" s="832" t="s">
        <v>4413</v>
      </c>
      <c r="G109" s="832" t="s">
        <v>4414</v>
      </c>
      <c r="H109" s="849">
        <v>9</v>
      </c>
      <c r="I109" s="849">
        <v>2259</v>
      </c>
      <c r="J109" s="832">
        <v>0.5602678571428571</v>
      </c>
      <c r="K109" s="832">
        <v>251</v>
      </c>
      <c r="L109" s="849">
        <v>16</v>
      </c>
      <c r="M109" s="849">
        <v>4032</v>
      </c>
      <c r="N109" s="832">
        <v>1</v>
      </c>
      <c r="O109" s="832">
        <v>252</v>
      </c>
      <c r="P109" s="849">
        <v>3</v>
      </c>
      <c r="Q109" s="849">
        <v>762</v>
      </c>
      <c r="R109" s="837">
        <v>0.18898809523809523</v>
      </c>
      <c r="S109" s="850">
        <v>254</v>
      </c>
    </row>
    <row r="110" spans="1:19" ht="14.45" customHeight="1" x14ac:dyDescent="0.2">
      <c r="A110" s="831" t="s">
        <v>578</v>
      </c>
      <c r="B110" s="832" t="s">
        <v>4375</v>
      </c>
      <c r="C110" s="832" t="s">
        <v>600</v>
      </c>
      <c r="D110" s="832" t="s">
        <v>2073</v>
      </c>
      <c r="E110" s="832" t="s">
        <v>4372</v>
      </c>
      <c r="F110" s="832" t="s">
        <v>4415</v>
      </c>
      <c r="G110" s="832" t="s">
        <v>4416</v>
      </c>
      <c r="H110" s="849">
        <v>1</v>
      </c>
      <c r="I110" s="849">
        <v>116</v>
      </c>
      <c r="J110" s="832">
        <v>1</v>
      </c>
      <c r="K110" s="832">
        <v>116</v>
      </c>
      <c r="L110" s="849">
        <v>1</v>
      </c>
      <c r="M110" s="849">
        <v>116</v>
      </c>
      <c r="N110" s="832">
        <v>1</v>
      </c>
      <c r="O110" s="832">
        <v>116</v>
      </c>
      <c r="P110" s="849">
        <v>1</v>
      </c>
      <c r="Q110" s="849">
        <v>116</v>
      </c>
      <c r="R110" s="837">
        <v>1</v>
      </c>
      <c r="S110" s="850">
        <v>116</v>
      </c>
    </row>
    <row r="111" spans="1:19" ht="14.45" customHeight="1" x14ac:dyDescent="0.2">
      <c r="A111" s="831" t="s">
        <v>578</v>
      </c>
      <c r="B111" s="832" t="s">
        <v>4375</v>
      </c>
      <c r="C111" s="832" t="s">
        <v>600</v>
      </c>
      <c r="D111" s="832" t="s">
        <v>2073</v>
      </c>
      <c r="E111" s="832" t="s">
        <v>4372</v>
      </c>
      <c r="F111" s="832" t="s">
        <v>4419</v>
      </c>
      <c r="G111" s="832" t="s">
        <v>4420</v>
      </c>
      <c r="H111" s="849">
        <v>2</v>
      </c>
      <c r="I111" s="849">
        <v>172</v>
      </c>
      <c r="J111" s="832"/>
      <c r="K111" s="832">
        <v>86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578</v>
      </c>
      <c r="B112" s="832" t="s">
        <v>4375</v>
      </c>
      <c r="C112" s="832" t="s">
        <v>600</v>
      </c>
      <c r="D112" s="832" t="s">
        <v>2073</v>
      </c>
      <c r="E112" s="832" t="s">
        <v>4372</v>
      </c>
      <c r="F112" s="832" t="s">
        <v>4421</v>
      </c>
      <c r="G112" s="832" t="s">
        <v>4422</v>
      </c>
      <c r="H112" s="849"/>
      <c r="I112" s="849"/>
      <c r="J112" s="832"/>
      <c r="K112" s="832"/>
      <c r="L112" s="849">
        <v>3</v>
      </c>
      <c r="M112" s="849">
        <v>96</v>
      </c>
      <c r="N112" s="832">
        <v>1</v>
      </c>
      <c r="O112" s="832">
        <v>32</v>
      </c>
      <c r="P112" s="849">
        <v>1</v>
      </c>
      <c r="Q112" s="849">
        <v>33</v>
      </c>
      <c r="R112" s="837">
        <v>0.34375</v>
      </c>
      <c r="S112" s="850">
        <v>33</v>
      </c>
    </row>
    <row r="113" spans="1:19" ht="14.45" customHeight="1" x14ac:dyDescent="0.2">
      <c r="A113" s="831" t="s">
        <v>578</v>
      </c>
      <c r="B113" s="832" t="s">
        <v>4375</v>
      </c>
      <c r="C113" s="832" t="s">
        <v>600</v>
      </c>
      <c r="D113" s="832" t="s">
        <v>2073</v>
      </c>
      <c r="E113" s="832" t="s">
        <v>4372</v>
      </c>
      <c r="F113" s="832" t="s">
        <v>4427</v>
      </c>
      <c r="G113" s="832" t="s">
        <v>4428</v>
      </c>
      <c r="H113" s="849"/>
      <c r="I113" s="849"/>
      <c r="J113" s="832"/>
      <c r="K113" s="832"/>
      <c r="L113" s="849">
        <v>3</v>
      </c>
      <c r="M113" s="849">
        <v>177</v>
      </c>
      <c r="N113" s="832">
        <v>1</v>
      </c>
      <c r="O113" s="832">
        <v>59</v>
      </c>
      <c r="P113" s="849"/>
      <c r="Q113" s="849"/>
      <c r="R113" s="837"/>
      <c r="S113" s="850"/>
    </row>
    <row r="114" spans="1:19" ht="14.45" customHeight="1" x14ac:dyDescent="0.2">
      <c r="A114" s="831" t="s">
        <v>578</v>
      </c>
      <c r="B114" s="832" t="s">
        <v>4375</v>
      </c>
      <c r="C114" s="832" t="s">
        <v>600</v>
      </c>
      <c r="D114" s="832" t="s">
        <v>2073</v>
      </c>
      <c r="E114" s="832" t="s">
        <v>4372</v>
      </c>
      <c r="F114" s="832" t="s">
        <v>4431</v>
      </c>
      <c r="G114" s="832" t="s">
        <v>4432</v>
      </c>
      <c r="H114" s="849">
        <v>1</v>
      </c>
      <c r="I114" s="849">
        <v>183</v>
      </c>
      <c r="J114" s="832"/>
      <c r="K114" s="832">
        <v>183</v>
      </c>
      <c r="L114" s="849"/>
      <c r="M114" s="849"/>
      <c r="N114" s="832"/>
      <c r="O114" s="832"/>
      <c r="P114" s="849">
        <v>1</v>
      </c>
      <c r="Q114" s="849">
        <v>376</v>
      </c>
      <c r="R114" s="837"/>
      <c r="S114" s="850">
        <v>376</v>
      </c>
    </row>
    <row r="115" spans="1:19" ht="14.45" customHeight="1" x14ac:dyDescent="0.2">
      <c r="A115" s="831" t="s">
        <v>578</v>
      </c>
      <c r="B115" s="832" t="s">
        <v>4375</v>
      </c>
      <c r="C115" s="832" t="s">
        <v>600</v>
      </c>
      <c r="D115" s="832" t="s">
        <v>2073</v>
      </c>
      <c r="E115" s="832" t="s">
        <v>4372</v>
      </c>
      <c r="F115" s="832" t="s">
        <v>4433</v>
      </c>
      <c r="G115" s="832" t="s">
        <v>4434</v>
      </c>
      <c r="H115" s="849"/>
      <c r="I115" s="849"/>
      <c r="J115" s="832"/>
      <c r="K115" s="832"/>
      <c r="L115" s="849">
        <v>2</v>
      </c>
      <c r="M115" s="849">
        <v>748</v>
      </c>
      <c r="N115" s="832">
        <v>1</v>
      </c>
      <c r="O115" s="832">
        <v>374</v>
      </c>
      <c r="P115" s="849"/>
      <c r="Q115" s="849"/>
      <c r="R115" s="837"/>
      <c r="S115" s="850"/>
    </row>
    <row r="116" spans="1:19" ht="14.45" customHeight="1" x14ac:dyDescent="0.2">
      <c r="A116" s="831" t="s">
        <v>578</v>
      </c>
      <c r="B116" s="832" t="s">
        <v>4375</v>
      </c>
      <c r="C116" s="832" t="s">
        <v>600</v>
      </c>
      <c r="D116" s="832" t="s">
        <v>2073</v>
      </c>
      <c r="E116" s="832" t="s">
        <v>4372</v>
      </c>
      <c r="F116" s="832" t="s">
        <v>4435</v>
      </c>
      <c r="G116" s="832" t="s">
        <v>4436</v>
      </c>
      <c r="H116" s="849">
        <v>1</v>
      </c>
      <c r="I116" s="849">
        <v>0</v>
      </c>
      <c r="J116" s="832"/>
      <c r="K116" s="832">
        <v>0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5" customHeight="1" x14ac:dyDescent="0.2">
      <c r="A117" s="831" t="s">
        <v>578</v>
      </c>
      <c r="B117" s="832" t="s">
        <v>4375</v>
      </c>
      <c r="C117" s="832" t="s">
        <v>600</v>
      </c>
      <c r="D117" s="832" t="s">
        <v>2074</v>
      </c>
      <c r="E117" s="832" t="s">
        <v>4376</v>
      </c>
      <c r="F117" s="832" t="s">
        <v>4377</v>
      </c>
      <c r="G117" s="832" t="s">
        <v>4378</v>
      </c>
      <c r="H117" s="849">
        <v>0.5</v>
      </c>
      <c r="I117" s="849">
        <v>75.5</v>
      </c>
      <c r="J117" s="832"/>
      <c r="K117" s="832">
        <v>151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578</v>
      </c>
      <c r="B118" s="832" t="s">
        <v>4375</v>
      </c>
      <c r="C118" s="832" t="s">
        <v>600</v>
      </c>
      <c r="D118" s="832" t="s">
        <v>2074</v>
      </c>
      <c r="E118" s="832" t="s">
        <v>4372</v>
      </c>
      <c r="F118" s="832" t="s">
        <v>4389</v>
      </c>
      <c r="G118" s="832" t="s">
        <v>4390</v>
      </c>
      <c r="H118" s="849">
        <v>26</v>
      </c>
      <c r="I118" s="849">
        <v>2158</v>
      </c>
      <c r="J118" s="832">
        <v>1.1818181818181819</v>
      </c>
      <c r="K118" s="832">
        <v>83</v>
      </c>
      <c r="L118" s="849">
        <v>22</v>
      </c>
      <c r="M118" s="849">
        <v>1826</v>
      </c>
      <c r="N118" s="832">
        <v>1</v>
      </c>
      <c r="O118" s="832">
        <v>83</v>
      </c>
      <c r="P118" s="849">
        <v>16</v>
      </c>
      <c r="Q118" s="849">
        <v>1344</v>
      </c>
      <c r="R118" s="837">
        <v>0.73603504928806129</v>
      </c>
      <c r="S118" s="850">
        <v>84</v>
      </c>
    </row>
    <row r="119" spans="1:19" ht="14.45" customHeight="1" x14ac:dyDescent="0.2">
      <c r="A119" s="831" t="s">
        <v>578</v>
      </c>
      <c r="B119" s="832" t="s">
        <v>4375</v>
      </c>
      <c r="C119" s="832" t="s">
        <v>600</v>
      </c>
      <c r="D119" s="832" t="s">
        <v>2074</v>
      </c>
      <c r="E119" s="832" t="s">
        <v>4372</v>
      </c>
      <c r="F119" s="832" t="s">
        <v>4391</v>
      </c>
      <c r="G119" s="832" t="s">
        <v>4392</v>
      </c>
      <c r="H119" s="849">
        <v>24</v>
      </c>
      <c r="I119" s="849">
        <v>888</v>
      </c>
      <c r="J119" s="832">
        <v>1.2</v>
      </c>
      <c r="K119" s="832">
        <v>37</v>
      </c>
      <c r="L119" s="849">
        <v>20</v>
      </c>
      <c r="M119" s="849">
        <v>740</v>
      </c>
      <c r="N119" s="832">
        <v>1</v>
      </c>
      <c r="O119" s="832">
        <v>37</v>
      </c>
      <c r="P119" s="849">
        <v>6</v>
      </c>
      <c r="Q119" s="849">
        <v>228</v>
      </c>
      <c r="R119" s="837">
        <v>0.30810810810810813</v>
      </c>
      <c r="S119" s="850">
        <v>38</v>
      </c>
    </row>
    <row r="120" spans="1:19" ht="14.45" customHeight="1" x14ac:dyDescent="0.2">
      <c r="A120" s="831" t="s">
        <v>578</v>
      </c>
      <c r="B120" s="832" t="s">
        <v>4375</v>
      </c>
      <c r="C120" s="832" t="s">
        <v>600</v>
      </c>
      <c r="D120" s="832" t="s">
        <v>2074</v>
      </c>
      <c r="E120" s="832" t="s">
        <v>4372</v>
      </c>
      <c r="F120" s="832" t="s">
        <v>4395</v>
      </c>
      <c r="G120" s="832" t="s">
        <v>4396</v>
      </c>
      <c r="H120" s="849"/>
      <c r="I120" s="849"/>
      <c r="J120" s="832"/>
      <c r="K120" s="832"/>
      <c r="L120" s="849">
        <v>1</v>
      </c>
      <c r="M120" s="849">
        <v>5</v>
      </c>
      <c r="N120" s="832">
        <v>1</v>
      </c>
      <c r="O120" s="832">
        <v>5</v>
      </c>
      <c r="P120" s="849"/>
      <c r="Q120" s="849"/>
      <c r="R120" s="837"/>
      <c r="S120" s="850"/>
    </row>
    <row r="121" spans="1:19" ht="14.45" customHeight="1" x14ac:dyDescent="0.2">
      <c r="A121" s="831" t="s">
        <v>578</v>
      </c>
      <c r="B121" s="832" t="s">
        <v>4375</v>
      </c>
      <c r="C121" s="832" t="s">
        <v>600</v>
      </c>
      <c r="D121" s="832" t="s">
        <v>2074</v>
      </c>
      <c r="E121" s="832" t="s">
        <v>4372</v>
      </c>
      <c r="F121" s="832" t="s">
        <v>4397</v>
      </c>
      <c r="G121" s="832" t="s">
        <v>4398</v>
      </c>
      <c r="H121" s="849">
        <v>1</v>
      </c>
      <c r="I121" s="849">
        <v>116</v>
      </c>
      <c r="J121" s="832"/>
      <c r="K121" s="832">
        <v>116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578</v>
      </c>
      <c r="B122" s="832" t="s">
        <v>4375</v>
      </c>
      <c r="C122" s="832" t="s">
        <v>600</v>
      </c>
      <c r="D122" s="832" t="s">
        <v>2074</v>
      </c>
      <c r="E122" s="832" t="s">
        <v>4372</v>
      </c>
      <c r="F122" s="832" t="s">
        <v>4401</v>
      </c>
      <c r="G122" s="832" t="s">
        <v>4402</v>
      </c>
      <c r="H122" s="849">
        <v>1</v>
      </c>
      <c r="I122" s="849">
        <v>97</v>
      </c>
      <c r="J122" s="832"/>
      <c r="K122" s="832">
        <v>97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5" customHeight="1" x14ac:dyDescent="0.2">
      <c r="A123" s="831" t="s">
        <v>578</v>
      </c>
      <c r="B123" s="832" t="s">
        <v>4375</v>
      </c>
      <c r="C123" s="832" t="s">
        <v>600</v>
      </c>
      <c r="D123" s="832" t="s">
        <v>2074</v>
      </c>
      <c r="E123" s="832" t="s">
        <v>4372</v>
      </c>
      <c r="F123" s="832" t="s">
        <v>4403</v>
      </c>
      <c r="G123" s="832" t="s">
        <v>4404</v>
      </c>
      <c r="H123" s="849">
        <v>694</v>
      </c>
      <c r="I123" s="849">
        <v>87444</v>
      </c>
      <c r="J123" s="832">
        <v>5.1766516694293161</v>
      </c>
      <c r="K123" s="832">
        <v>126</v>
      </c>
      <c r="L123" s="849">
        <v>134</v>
      </c>
      <c r="M123" s="849">
        <v>16892</v>
      </c>
      <c r="N123" s="832">
        <v>1</v>
      </c>
      <c r="O123" s="832">
        <v>126.05970149253731</v>
      </c>
      <c r="P123" s="849">
        <v>395</v>
      </c>
      <c r="Q123" s="849">
        <v>49770</v>
      </c>
      <c r="R123" s="837">
        <v>2.9463651432630833</v>
      </c>
      <c r="S123" s="850">
        <v>126</v>
      </c>
    </row>
    <row r="124" spans="1:19" ht="14.45" customHeight="1" x14ac:dyDescent="0.2">
      <c r="A124" s="831" t="s">
        <v>578</v>
      </c>
      <c r="B124" s="832" t="s">
        <v>4375</v>
      </c>
      <c r="C124" s="832" t="s">
        <v>600</v>
      </c>
      <c r="D124" s="832" t="s">
        <v>2074</v>
      </c>
      <c r="E124" s="832" t="s">
        <v>4372</v>
      </c>
      <c r="F124" s="832" t="s">
        <v>4411</v>
      </c>
      <c r="G124" s="832" t="s">
        <v>4412</v>
      </c>
      <c r="H124" s="849">
        <v>1030</v>
      </c>
      <c r="I124" s="849">
        <v>34333.32</v>
      </c>
      <c r="J124" s="832">
        <v>1.2955969811320756</v>
      </c>
      <c r="K124" s="832">
        <v>33.333320388349513</v>
      </c>
      <c r="L124" s="849">
        <v>795</v>
      </c>
      <c r="M124" s="849">
        <v>26500</v>
      </c>
      <c r="N124" s="832">
        <v>1</v>
      </c>
      <c r="O124" s="832">
        <v>33.333333333333336</v>
      </c>
      <c r="P124" s="849">
        <v>1007</v>
      </c>
      <c r="Q124" s="849">
        <v>33566.650000000009</v>
      </c>
      <c r="R124" s="837">
        <v>1.2666660377358494</v>
      </c>
      <c r="S124" s="850">
        <v>33.333316782522353</v>
      </c>
    </row>
    <row r="125" spans="1:19" ht="14.45" customHeight="1" x14ac:dyDescent="0.2">
      <c r="A125" s="831" t="s">
        <v>578</v>
      </c>
      <c r="B125" s="832" t="s">
        <v>4375</v>
      </c>
      <c r="C125" s="832" t="s">
        <v>600</v>
      </c>
      <c r="D125" s="832" t="s">
        <v>2074</v>
      </c>
      <c r="E125" s="832" t="s">
        <v>4372</v>
      </c>
      <c r="F125" s="832" t="s">
        <v>4413</v>
      </c>
      <c r="G125" s="832" t="s">
        <v>4414</v>
      </c>
      <c r="H125" s="849">
        <v>164</v>
      </c>
      <c r="I125" s="849">
        <v>41164</v>
      </c>
      <c r="J125" s="832">
        <v>0.39647865618739403</v>
      </c>
      <c r="K125" s="832">
        <v>251</v>
      </c>
      <c r="L125" s="849">
        <v>412</v>
      </c>
      <c r="M125" s="849">
        <v>103824</v>
      </c>
      <c r="N125" s="832">
        <v>1</v>
      </c>
      <c r="O125" s="832">
        <v>252</v>
      </c>
      <c r="P125" s="849">
        <v>101</v>
      </c>
      <c r="Q125" s="849">
        <v>25654</v>
      </c>
      <c r="R125" s="837">
        <v>0.24709123131453228</v>
      </c>
      <c r="S125" s="850">
        <v>254</v>
      </c>
    </row>
    <row r="126" spans="1:19" ht="14.45" customHeight="1" x14ac:dyDescent="0.2">
      <c r="A126" s="831" t="s">
        <v>578</v>
      </c>
      <c r="B126" s="832" t="s">
        <v>4375</v>
      </c>
      <c r="C126" s="832" t="s">
        <v>600</v>
      </c>
      <c r="D126" s="832" t="s">
        <v>2074</v>
      </c>
      <c r="E126" s="832" t="s">
        <v>4372</v>
      </c>
      <c r="F126" s="832" t="s">
        <v>4415</v>
      </c>
      <c r="G126" s="832" t="s">
        <v>4416</v>
      </c>
      <c r="H126" s="849">
        <v>1</v>
      </c>
      <c r="I126" s="849">
        <v>116</v>
      </c>
      <c r="J126" s="832"/>
      <c r="K126" s="832">
        <v>116</v>
      </c>
      <c r="L126" s="849"/>
      <c r="M126" s="849"/>
      <c r="N126" s="832"/>
      <c r="O126" s="832"/>
      <c r="P126" s="849">
        <v>1</v>
      </c>
      <c r="Q126" s="849">
        <v>116</v>
      </c>
      <c r="R126" s="837"/>
      <c r="S126" s="850">
        <v>116</v>
      </c>
    </row>
    <row r="127" spans="1:19" ht="14.45" customHeight="1" x14ac:dyDescent="0.2">
      <c r="A127" s="831" t="s">
        <v>578</v>
      </c>
      <c r="B127" s="832" t="s">
        <v>4375</v>
      </c>
      <c r="C127" s="832" t="s">
        <v>600</v>
      </c>
      <c r="D127" s="832" t="s">
        <v>2074</v>
      </c>
      <c r="E127" s="832" t="s">
        <v>4372</v>
      </c>
      <c r="F127" s="832" t="s">
        <v>4419</v>
      </c>
      <c r="G127" s="832" t="s">
        <v>4420</v>
      </c>
      <c r="H127" s="849">
        <v>1</v>
      </c>
      <c r="I127" s="849">
        <v>86</v>
      </c>
      <c r="J127" s="832"/>
      <c r="K127" s="832">
        <v>86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578</v>
      </c>
      <c r="B128" s="832" t="s">
        <v>4375</v>
      </c>
      <c r="C128" s="832" t="s">
        <v>600</v>
      </c>
      <c r="D128" s="832" t="s">
        <v>2074</v>
      </c>
      <c r="E128" s="832" t="s">
        <v>4372</v>
      </c>
      <c r="F128" s="832" t="s">
        <v>4429</v>
      </c>
      <c r="G128" s="832" t="s">
        <v>4430</v>
      </c>
      <c r="H128" s="849"/>
      <c r="I128" s="849"/>
      <c r="J128" s="832"/>
      <c r="K128" s="832"/>
      <c r="L128" s="849">
        <v>4</v>
      </c>
      <c r="M128" s="849">
        <v>460</v>
      </c>
      <c r="N128" s="832">
        <v>1</v>
      </c>
      <c r="O128" s="832">
        <v>115</v>
      </c>
      <c r="P128" s="849">
        <v>29</v>
      </c>
      <c r="Q128" s="849">
        <v>3364</v>
      </c>
      <c r="R128" s="837">
        <v>7.3130434782608695</v>
      </c>
      <c r="S128" s="850">
        <v>116</v>
      </c>
    </row>
    <row r="129" spans="1:19" ht="14.45" customHeight="1" x14ac:dyDescent="0.2">
      <c r="A129" s="831" t="s">
        <v>578</v>
      </c>
      <c r="B129" s="832" t="s">
        <v>4375</v>
      </c>
      <c r="C129" s="832" t="s">
        <v>600</v>
      </c>
      <c r="D129" s="832" t="s">
        <v>2074</v>
      </c>
      <c r="E129" s="832" t="s">
        <v>4372</v>
      </c>
      <c r="F129" s="832" t="s">
        <v>4431</v>
      </c>
      <c r="G129" s="832" t="s">
        <v>4432</v>
      </c>
      <c r="H129" s="849">
        <v>4</v>
      </c>
      <c r="I129" s="849">
        <v>732</v>
      </c>
      <c r="J129" s="832">
        <v>1.952</v>
      </c>
      <c r="K129" s="832">
        <v>183</v>
      </c>
      <c r="L129" s="849">
        <v>1</v>
      </c>
      <c r="M129" s="849">
        <v>375</v>
      </c>
      <c r="N129" s="832">
        <v>1</v>
      </c>
      <c r="O129" s="832">
        <v>375</v>
      </c>
      <c r="P129" s="849">
        <v>5</v>
      </c>
      <c r="Q129" s="849">
        <v>1880</v>
      </c>
      <c r="R129" s="837">
        <v>5.0133333333333336</v>
      </c>
      <c r="S129" s="850">
        <v>376</v>
      </c>
    </row>
    <row r="130" spans="1:19" ht="14.45" customHeight="1" x14ac:dyDescent="0.2">
      <c r="A130" s="831" t="s">
        <v>578</v>
      </c>
      <c r="B130" s="832" t="s">
        <v>4375</v>
      </c>
      <c r="C130" s="832" t="s">
        <v>600</v>
      </c>
      <c r="D130" s="832" t="s">
        <v>2074</v>
      </c>
      <c r="E130" s="832" t="s">
        <v>4372</v>
      </c>
      <c r="F130" s="832" t="s">
        <v>4433</v>
      </c>
      <c r="G130" s="832" t="s">
        <v>4434</v>
      </c>
      <c r="H130" s="849">
        <v>223</v>
      </c>
      <c r="I130" s="849">
        <v>83179</v>
      </c>
      <c r="J130" s="832">
        <v>0.37316064314682557</v>
      </c>
      <c r="K130" s="832">
        <v>373</v>
      </c>
      <c r="L130" s="849">
        <v>596</v>
      </c>
      <c r="M130" s="849">
        <v>222904</v>
      </c>
      <c r="N130" s="832">
        <v>1</v>
      </c>
      <c r="O130" s="832">
        <v>374</v>
      </c>
      <c r="P130" s="849">
        <v>540</v>
      </c>
      <c r="Q130" s="849">
        <v>203040</v>
      </c>
      <c r="R130" s="837">
        <v>0.91088540358181103</v>
      </c>
      <c r="S130" s="850">
        <v>376</v>
      </c>
    </row>
    <row r="131" spans="1:19" ht="14.45" customHeight="1" x14ac:dyDescent="0.2">
      <c r="A131" s="831" t="s">
        <v>578</v>
      </c>
      <c r="B131" s="832" t="s">
        <v>4375</v>
      </c>
      <c r="C131" s="832" t="s">
        <v>600</v>
      </c>
      <c r="D131" s="832" t="s">
        <v>2075</v>
      </c>
      <c r="E131" s="832" t="s">
        <v>4376</v>
      </c>
      <c r="F131" s="832" t="s">
        <v>4377</v>
      </c>
      <c r="G131" s="832" t="s">
        <v>4378</v>
      </c>
      <c r="H131" s="849"/>
      <c r="I131" s="849"/>
      <c r="J131" s="832"/>
      <c r="K131" s="832"/>
      <c r="L131" s="849">
        <v>1.3</v>
      </c>
      <c r="M131" s="849">
        <v>90.61</v>
      </c>
      <c r="N131" s="832">
        <v>1</v>
      </c>
      <c r="O131" s="832">
        <v>69.7</v>
      </c>
      <c r="P131" s="849">
        <v>0.60000000000000009</v>
      </c>
      <c r="Q131" s="849">
        <v>41.82</v>
      </c>
      <c r="R131" s="837">
        <v>0.46153846153846156</v>
      </c>
      <c r="S131" s="850">
        <v>69.699999999999989</v>
      </c>
    </row>
    <row r="132" spans="1:19" ht="14.45" customHeight="1" x14ac:dyDescent="0.2">
      <c r="A132" s="831" t="s">
        <v>578</v>
      </c>
      <c r="B132" s="832" t="s">
        <v>4375</v>
      </c>
      <c r="C132" s="832" t="s">
        <v>600</v>
      </c>
      <c r="D132" s="832" t="s">
        <v>2075</v>
      </c>
      <c r="E132" s="832" t="s">
        <v>4376</v>
      </c>
      <c r="F132" s="832" t="s">
        <v>4380</v>
      </c>
      <c r="G132" s="832" t="s">
        <v>4381</v>
      </c>
      <c r="H132" s="849"/>
      <c r="I132" s="849"/>
      <c r="J132" s="832"/>
      <c r="K132" s="832"/>
      <c r="L132" s="849">
        <v>0.4</v>
      </c>
      <c r="M132" s="849">
        <v>114.03</v>
      </c>
      <c r="N132" s="832">
        <v>1</v>
      </c>
      <c r="O132" s="832">
        <v>285.07499999999999</v>
      </c>
      <c r="P132" s="849">
        <v>3.1</v>
      </c>
      <c r="Q132" s="849">
        <v>958.09999999999991</v>
      </c>
      <c r="R132" s="837">
        <v>8.4021748662632625</v>
      </c>
      <c r="S132" s="850">
        <v>309.0645161290322</v>
      </c>
    </row>
    <row r="133" spans="1:19" ht="14.45" customHeight="1" x14ac:dyDescent="0.2">
      <c r="A133" s="831" t="s">
        <v>578</v>
      </c>
      <c r="B133" s="832" t="s">
        <v>4375</v>
      </c>
      <c r="C133" s="832" t="s">
        <v>600</v>
      </c>
      <c r="D133" s="832" t="s">
        <v>2075</v>
      </c>
      <c r="E133" s="832" t="s">
        <v>4376</v>
      </c>
      <c r="F133" s="832" t="s">
        <v>4382</v>
      </c>
      <c r="G133" s="832" t="s">
        <v>673</v>
      </c>
      <c r="H133" s="849"/>
      <c r="I133" s="849"/>
      <c r="J133" s="832"/>
      <c r="K133" s="832"/>
      <c r="L133" s="849">
        <v>0.3</v>
      </c>
      <c r="M133" s="849">
        <v>22.57</v>
      </c>
      <c r="N133" s="832">
        <v>1</v>
      </c>
      <c r="O133" s="832">
        <v>75.233333333333334</v>
      </c>
      <c r="P133" s="849">
        <v>0.4</v>
      </c>
      <c r="Q133" s="849">
        <v>28.86</v>
      </c>
      <c r="R133" s="837">
        <v>1.2786885245901638</v>
      </c>
      <c r="S133" s="850">
        <v>72.149999999999991</v>
      </c>
    </row>
    <row r="134" spans="1:19" ht="14.45" customHeight="1" x14ac:dyDescent="0.2">
      <c r="A134" s="831" t="s">
        <v>578</v>
      </c>
      <c r="B134" s="832" t="s">
        <v>4375</v>
      </c>
      <c r="C134" s="832" t="s">
        <v>600</v>
      </c>
      <c r="D134" s="832" t="s">
        <v>2075</v>
      </c>
      <c r="E134" s="832" t="s">
        <v>4372</v>
      </c>
      <c r="F134" s="832" t="s">
        <v>4389</v>
      </c>
      <c r="G134" s="832" t="s">
        <v>4390</v>
      </c>
      <c r="H134" s="849">
        <v>4</v>
      </c>
      <c r="I134" s="849">
        <v>332</v>
      </c>
      <c r="J134" s="832">
        <v>0.22222222222222221</v>
      </c>
      <c r="K134" s="832">
        <v>83</v>
      </c>
      <c r="L134" s="849">
        <v>18</v>
      </c>
      <c r="M134" s="849">
        <v>1494</v>
      </c>
      <c r="N134" s="832">
        <v>1</v>
      </c>
      <c r="O134" s="832">
        <v>83</v>
      </c>
      <c r="P134" s="849">
        <v>14</v>
      </c>
      <c r="Q134" s="849">
        <v>1176</v>
      </c>
      <c r="R134" s="837">
        <v>0.78714859437751006</v>
      </c>
      <c r="S134" s="850">
        <v>84</v>
      </c>
    </row>
    <row r="135" spans="1:19" ht="14.45" customHeight="1" x14ac:dyDescent="0.2">
      <c r="A135" s="831" t="s">
        <v>578</v>
      </c>
      <c r="B135" s="832" t="s">
        <v>4375</v>
      </c>
      <c r="C135" s="832" t="s">
        <v>600</v>
      </c>
      <c r="D135" s="832" t="s">
        <v>2075</v>
      </c>
      <c r="E135" s="832" t="s">
        <v>4372</v>
      </c>
      <c r="F135" s="832" t="s">
        <v>4391</v>
      </c>
      <c r="G135" s="832" t="s">
        <v>4392</v>
      </c>
      <c r="H135" s="849"/>
      <c r="I135" s="849"/>
      <c r="J135" s="832"/>
      <c r="K135" s="832"/>
      <c r="L135" s="849">
        <v>21</v>
      </c>
      <c r="M135" s="849">
        <v>777</v>
      </c>
      <c r="N135" s="832">
        <v>1</v>
      </c>
      <c r="O135" s="832">
        <v>37</v>
      </c>
      <c r="P135" s="849">
        <v>32</v>
      </c>
      <c r="Q135" s="849">
        <v>1216</v>
      </c>
      <c r="R135" s="837">
        <v>1.5649935649935649</v>
      </c>
      <c r="S135" s="850">
        <v>38</v>
      </c>
    </row>
    <row r="136" spans="1:19" ht="14.45" customHeight="1" x14ac:dyDescent="0.2">
      <c r="A136" s="831" t="s">
        <v>578</v>
      </c>
      <c r="B136" s="832" t="s">
        <v>4375</v>
      </c>
      <c r="C136" s="832" t="s">
        <v>600</v>
      </c>
      <c r="D136" s="832" t="s">
        <v>2075</v>
      </c>
      <c r="E136" s="832" t="s">
        <v>4372</v>
      </c>
      <c r="F136" s="832" t="s">
        <v>4397</v>
      </c>
      <c r="G136" s="832" t="s">
        <v>4398</v>
      </c>
      <c r="H136" s="849"/>
      <c r="I136" s="849"/>
      <c r="J136" s="832"/>
      <c r="K136" s="832"/>
      <c r="L136" s="849">
        <v>2</v>
      </c>
      <c r="M136" s="849">
        <v>234</v>
      </c>
      <c r="N136" s="832">
        <v>1</v>
      </c>
      <c r="O136" s="832">
        <v>117</v>
      </c>
      <c r="P136" s="849">
        <v>2</v>
      </c>
      <c r="Q136" s="849">
        <v>236</v>
      </c>
      <c r="R136" s="837">
        <v>1.0085470085470085</v>
      </c>
      <c r="S136" s="850">
        <v>118</v>
      </c>
    </row>
    <row r="137" spans="1:19" ht="14.45" customHeight="1" x14ac:dyDescent="0.2">
      <c r="A137" s="831" t="s">
        <v>578</v>
      </c>
      <c r="B137" s="832" t="s">
        <v>4375</v>
      </c>
      <c r="C137" s="832" t="s">
        <v>600</v>
      </c>
      <c r="D137" s="832" t="s">
        <v>2075</v>
      </c>
      <c r="E137" s="832" t="s">
        <v>4372</v>
      </c>
      <c r="F137" s="832" t="s">
        <v>4399</v>
      </c>
      <c r="G137" s="832" t="s">
        <v>4400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262</v>
      </c>
      <c r="R137" s="837"/>
      <c r="S137" s="850">
        <v>131</v>
      </c>
    </row>
    <row r="138" spans="1:19" ht="14.45" customHeight="1" x14ac:dyDescent="0.2">
      <c r="A138" s="831" t="s">
        <v>578</v>
      </c>
      <c r="B138" s="832" t="s">
        <v>4375</v>
      </c>
      <c r="C138" s="832" t="s">
        <v>600</v>
      </c>
      <c r="D138" s="832" t="s">
        <v>2075</v>
      </c>
      <c r="E138" s="832" t="s">
        <v>4372</v>
      </c>
      <c r="F138" s="832" t="s">
        <v>4403</v>
      </c>
      <c r="G138" s="832" t="s">
        <v>4404</v>
      </c>
      <c r="H138" s="849">
        <v>23</v>
      </c>
      <c r="I138" s="849">
        <v>2898</v>
      </c>
      <c r="J138" s="832">
        <v>5.7272727272727275</v>
      </c>
      <c r="K138" s="832">
        <v>126</v>
      </c>
      <c r="L138" s="849">
        <v>4</v>
      </c>
      <c r="M138" s="849">
        <v>506</v>
      </c>
      <c r="N138" s="832">
        <v>1</v>
      </c>
      <c r="O138" s="832">
        <v>126.5</v>
      </c>
      <c r="P138" s="849">
        <v>122</v>
      </c>
      <c r="Q138" s="849">
        <v>15372</v>
      </c>
      <c r="R138" s="837">
        <v>30.379446640316207</v>
      </c>
      <c r="S138" s="850">
        <v>126</v>
      </c>
    </row>
    <row r="139" spans="1:19" ht="14.45" customHeight="1" x14ac:dyDescent="0.2">
      <c r="A139" s="831" t="s">
        <v>578</v>
      </c>
      <c r="B139" s="832" t="s">
        <v>4375</v>
      </c>
      <c r="C139" s="832" t="s">
        <v>600</v>
      </c>
      <c r="D139" s="832" t="s">
        <v>2075</v>
      </c>
      <c r="E139" s="832" t="s">
        <v>4372</v>
      </c>
      <c r="F139" s="832" t="s">
        <v>4407</v>
      </c>
      <c r="G139" s="832" t="s">
        <v>4408</v>
      </c>
      <c r="H139" s="849"/>
      <c r="I139" s="849"/>
      <c r="J139" s="832"/>
      <c r="K139" s="832"/>
      <c r="L139" s="849">
        <v>3</v>
      </c>
      <c r="M139" s="849">
        <v>5040</v>
      </c>
      <c r="N139" s="832">
        <v>1</v>
      </c>
      <c r="O139" s="832">
        <v>1680</v>
      </c>
      <c r="P139" s="849"/>
      <c r="Q139" s="849"/>
      <c r="R139" s="837"/>
      <c r="S139" s="850"/>
    </row>
    <row r="140" spans="1:19" ht="14.45" customHeight="1" x14ac:dyDescent="0.2">
      <c r="A140" s="831" t="s">
        <v>578</v>
      </c>
      <c r="B140" s="832" t="s">
        <v>4375</v>
      </c>
      <c r="C140" s="832" t="s">
        <v>600</v>
      </c>
      <c r="D140" s="832" t="s">
        <v>2075</v>
      </c>
      <c r="E140" s="832" t="s">
        <v>4372</v>
      </c>
      <c r="F140" s="832" t="s">
        <v>4409</v>
      </c>
      <c r="G140" s="832" t="s">
        <v>4410</v>
      </c>
      <c r="H140" s="849"/>
      <c r="I140" s="849"/>
      <c r="J140" s="832"/>
      <c r="K140" s="832"/>
      <c r="L140" s="849">
        <v>2</v>
      </c>
      <c r="M140" s="849">
        <v>0</v>
      </c>
      <c r="N140" s="832"/>
      <c r="O140" s="832">
        <v>0</v>
      </c>
      <c r="P140" s="849"/>
      <c r="Q140" s="849"/>
      <c r="R140" s="837"/>
      <c r="S140" s="850"/>
    </row>
    <row r="141" spans="1:19" ht="14.45" customHeight="1" x14ac:dyDescent="0.2">
      <c r="A141" s="831" t="s">
        <v>578</v>
      </c>
      <c r="B141" s="832" t="s">
        <v>4375</v>
      </c>
      <c r="C141" s="832" t="s">
        <v>600</v>
      </c>
      <c r="D141" s="832" t="s">
        <v>2075</v>
      </c>
      <c r="E141" s="832" t="s">
        <v>4372</v>
      </c>
      <c r="F141" s="832" t="s">
        <v>4411</v>
      </c>
      <c r="G141" s="832" t="s">
        <v>4412</v>
      </c>
      <c r="H141" s="849">
        <v>1119</v>
      </c>
      <c r="I141" s="849">
        <v>37300</v>
      </c>
      <c r="J141" s="832">
        <v>1.3133802816901408</v>
      </c>
      <c r="K141" s="832">
        <v>33.333333333333336</v>
      </c>
      <c r="L141" s="849">
        <v>852</v>
      </c>
      <c r="M141" s="849">
        <v>28400</v>
      </c>
      <c r="N141" s="832">
        <v>1</v>
      </c>
      <c r="O141" s="832">
        <v>33.333333333333336</v>
      </c>
      <c r="P141" s="849">
        <v>1164</v>
      </c>
      <c r="Q141" s="849">
        <v>38799.98000000001</v>
      </c>
      <c r="R141" s="837">
        <v>1.3661964788732397</v>
      </c>
      <c r="S141" s="850">
        <v>33.333316151202759</v>
      </c>
    </row>
    <row r="142" spans="1:19" ht="14.45" customHeight="1" x14ac:dyDescent="0.2">
      <c r="A142" s="831" t="s">
        <v>578</v>
      </c>
      <c r="B142" s="832" t="s">
        <v>4375</v>
      </c>
      <c r="C142" s="832" t="s">
        <v>600</v>
      </c>
      <c r="D142" s="832" t="s">
        <v>2075</v>
      </c>
      <c r="E142" s="832" t="s">
        <v>4372</v>
      </c>
      <c r="F142" s="832" t="s">
        <v>4413</v>
      </c>
      <c r="G142" s="832" t="s">
        <v>4414</v>
      </c>
      <c r="H142" s="849">
        <v>1448</v>
      </c>
      <c r="I142" s="849">
        <v>363448</v>
      </c>
      <c r="J142" s="832">
        <v>0.95576803727897164</v>
      </c>
      <c r="K142" s="832">
        <v>251</v>
      </c>
      <c r="L142" s="849">
        <v>1509</v>
      </c>
      <c r="M142" s="849">
        <v>380268</v>
      </c>
      <c r="N142" s="832">
        <v>1</v>
      </c>
      <c r="O142" s="832">
        <v>252</v>
      </c>
      <c r="P142" s="849">
        <v>1400</v>
      </c>
      <c r="Q142" s="849">
        <v>355600</v>
      </c>
      <c r="R142" s="837">
        <v>0.93512996097489143</v>
      </c>
      <c r="S142" s="850">
        <v>254</v>
      </c>
    </row>
    <row r="143" spans="1:19" ht="14.45" customHeight="1" x14ac:dyDescent="0.2">
      <c r="A143" s="831" t="s">
        <v>578</v>
      </c>
      <c r="B143" s="832" t="s">
        <v>4375</v>
      </c>
      <c r="C143" s="832" t="s">
        <v>600</v>
      </c>
      <c r="D143" s="832" t="s">
        <v>2075</v>
      </c>
      <c r="E143" s="832" t="s">
        <v>4372</v>
      </c>
      <c r="F143" s="832" t="s">
        <v>4415</v>
      </c>
      <c r="G143" s="832" t="s">
        <v>4416</v>
      </c>
      <c r="H143" s="849">
        <v>175</v>
      </c>
      <c r="I143" s="849">
        <v>20300</v>
      </c>
      <c r="J143" s="832">
        <v>1.1935559736594543</v>
      </c>
      <c r="K143" s="832">
        <v>116</v>
      </c>
      <c r="L143" s="849">
        <v>147</v>
      </c>
      <c r="M143" s="849">
        <v>17008</v>
      </c>
      <c r="N143" s="832">
        <v>1</v>
      </c>
      <c r="O143" s="832">
        <v>115.70068027210884</v>
      </c>
      <c r="P143" s="849">
        <v>174</v>
      </c>
      <c r="Q143" s="849">
        <v>20184</v>
      </c>
      <c r="R143" s="837">
        <v>1.1867356538099718</v>
      </c>
      <c r="S143" s="850">
        <v>116</v>
      </c>
    </row>
    <row r="144" spans="1:19" ht="14.45" customHeight="1" x14ac:dyDescent="0.2">
      <c r="A144" s="831" t="s">
        <v>578</v>
      </c>
      <c r="B144" s="832" t="s">
        <v>4375</v>
      </c>
      <c r="C144" s="832" t="s">
        <v>600</v>
      </c>
      <c r="D144" s="832" t="s">
        <v>2075</v>
      </c>
      <c r="E144" s="832" t="s">
        <v>4372</v>
      </c>
      <c r="F144" s="832" t="s">
        <v>4419</v>
      </c>
      <c r="G144" s="832" t="s">
        <v>4420</v>
      </c>
      <c r="H144" s="849"/>
      <c r="I144" s="849"/>
      <c r="J144" s="832"/>
      <c r="K144" s="832"/>
      <c r="L144" s="849">
        <v>4</v>
      </c>
      <c r="M144" s="849">
        <v>344</v>
      </c>
      <c r="N144" s="832">
        <v>1</v>
      </c>
      <c r="O144" s="832">
        <v>86</v>
      </c>
      <c r="P144" s="849"/>
      <c r="Q144" s="849"/>
      <c r="R144" s="837"/>
      <c r="S144" s="850"/>
    </row>
    <row r="145" spans="1:19" ht="14.45" customHeight="1" x14ac:dyDescent="0.2">
      <c r="A145" s="831" t="s">
        <v>578</v>
      </c>
      <c r="B145" s="832" t="s">
        <v>4375</v>
      </c>
      <c r="C145" s="832" t="s">
        <v>600</v>
      </c>
      <c r="D145" s="832" t="s">
        <v>2075</v>
      </c>
      <c r="E145" s="832" t="s">
        <v>4372</v>
      </c>
      <c r="F145" s="832" t="s">
        <v>4427</v>
      </c>
      <c r="G145" s="832" t="s">
        <v>4428</v>
      </c>
      <c r="H145" s="849"/>
      <c r="I145" s="849"/>
      <c r="J145" s="832"/>
      <c r="K145" s="832"/>
      <c r="L145" s="849">
        <v>1</v>
      </c>
      <c r="M145" s="849">
        <v>60</v>
      </c>
      <c r="N145" s="832">
        <v>1</v>
      </c>
      <c r="O145" s="832">
        <v>60</v>
      </c>
      <c r="P145" s="849"/>
      <c r="Q145" s="849"/>
      <c r="R145" s="837"/>
      <c r="S145" s="850"/>
    </row>
    <row r="146" spans="1:19" ht="14.45" customHeight="1" x14ac:dyDescent="0.2">
      <c r="A146" s="831" t="s">
        <v>578</v>
      </c>
      <c r="B146" s="832" t="s">
        <v>4375</v>
      </c>
      <c r="C146" s="832" t="s">
        <v>600</v>
      </c>
      <c r="D146" s="832" t="s">
        <v>2075</v>
      </c>
      <c r="E146" s="832" t="s">
        <v>4372</v>
      </c>
      <c r="F146" s="832" t="s">
        <v>4431</v>
      </c>
      <c r="G146" s="832" t="s">
        <v>4432</v>
      </c>
      <c r="H146" s="849">
        <v>45</v>
      </c>
      <c r="I146" s="849">
        <v>8235</v>
      </c>
      <c r="J146" s="832">
        <v>0.28894736842105262</v>
      </c>
      <c r="K146" s="832">
        <v>183</v>
      </c>
      <c r="L146" s="849">
        <v>76</v>
      </c>
      <c r="M146" s="849">
        <v>28500</v>
      </c>
      <c r="N146" s="832">
        <v>1</v>
      </c>
      <c r="O146" s="832">
        <v>375</v>
      </c>
      <c r="P146" s="849">
        <v>71</v>
      </c>
      <c r="Q146" s="849">
        <v>26696</v>
      </c>
      <c r="R146" s="837">
        <v>0.93670175438596492</v>
      </c>
      <c r="S146" s="850">
        <v>376</v>
      </c>
    </row>
    <row r="147" spans="1:19" ht="14.45" customHeight="1" x14ac:dyDescent="0.2">
      <c r="A147" s="831" t="s">
        <v>578</v>
      </c>
      <c r="B147" s="832" t="s">
        <v>4375</v>
      </c>
      <c r="C147" s="832" t="s">
        <v>600</v>
      </c>
      <c r="D147" s="832" t="s">
        <v>2075</v>
      </c>
      <c r="E147" s="832" t="s">
        <v>4372</v>
      </c>
      <c r="F147" s="832" t="s">
        <v>4433</v>
      </c>
      <c r="G147" s="832" t="s">
        <v>4434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376</v>
      </c>
      <c r="R147" s="837"/>
      <c r="S147" s="850">
        <v>376</v>
      </c>
    </row>
    <row r="148" spans="1:19" ht="14.45" customHeight="1" x14ac:dyDescent="0.2">
      <c r="A148" s="831" t="s">
        <v>578</v>
      </c>
      <c r="B148" s="832" t="s">
        <v>4375</v>
      </c>
      <c r="C148" s="832" t="s">
        <v>600</v>
      </c>
      <c r="D148" s="832" t="s">
        <v>2075</v>
      </c>
      <c r="E148" s="832" t="s">
        <v>4372</v>
      </c>
      <c r="F148" s="832" t="s">
        <v>4435</v>
      </c>
      <c r="G148" s="832" t="s">
        <v>4436</v>
      </c>
      <c r="H148" s="849"/>
      <c r="I148" s="849"/>
      <c r="J148" s="832"/>
      <c r="K148" s="832"/>
      <c r="L148" s="849">
        <v>1</v>
      </c>
      <c r="M148" s="849">
        <v>0</v>
      </c>
      <c r="N148" s="832"/>
      <c r="O148" s="832">
        <v>0</v>
      </c>
      <c r="P148" s="849"/>
      <c r="Q148" s="849"/>
      <c r="R148" s="837"/>
      <c r="S148" s="850"/>
    </row>
    <row r="149" spans="1:19" ht="14.45" customHeight="1" x14ac:dyDescent="0.2">
      <c r="A149" s="831" t="s">
        <v>578</v>
      </c>
      <c r="B149" s="832" t="s">
        <v>4375</v>
      </c>
      <c r="C149" s="832" t="s">
        <v>600</v>
      </c>
      <c r="D149" s="832" t="s">
        <v>2076</v>
      </c>
      <c r="E149" s="832" t="s">
        <v>4376</v>
      </c>
      <c r="F149" s="832" t="s">
        <v>4377</v>
      </c>
      <c r="G149" s="832" t="s">
        <v>4378</v>
      </c>
      <c r="H149" s="849"/>
      <c r="I149" s="849"/>
      <c r="J149" s="832"/>
      <c r="K149" s="832"/>
      <c r="L149" s="849">
        <v>1.5</v>
      </c>
      <c r="M149" s="849">
        <v>104.55</v>
      </c>
      <c r="N149" s="832">
        <v>1</v>
      </c>
      <c r="O149" s="832">
        <v>69.7</v>
      </c>
      <c r="P149" s="849"/>
      <c r="Q149" s="849"/>
      <c r="R149" s="837"/>
      <c r="S149" s="850"/>
    </row>
    <row r="150" spans="1:19" ht="14.45" customHeight="1" x14ac:dyDescent="0.2">
      <c r="A150" s="831" t="s">
        <v>578</v>
      </c>
      <c r="B150" s="832" t="s">
        <v>4375</v>
      </c>
      <c r="C150" s="832" t="s">
        <v>600</v>
      </c>
      <c r="D150" s="832" t="s">
        <v>2076</v>
      </c>
      <c r="E150" s="832" t="s">
        <v>4376</v>
      </c>
      <c r="F150" s="832" t="s">
        <v>4380</v>
      </c>
      <c r="G150" s="832" t="s">
        <v>4381</v>
      </c>
      <c r="H150" s="849">
        <v>0.9</v>
      </c>
      <c r="I150" s="849">
        <v>228.23</v>
      </c>
      <c r="J150" s="832">
        <v>0.10504103057387575</v>
      </c>
      <c r="K150" s="832">
        <v>253.58888888888887</v>
      </c>
      <c r="L150" s="849">
        <v>7.1000000000000014</v>
      </c>
      <c r="M150" s="849">
        <v>2172.77</v>
      </c>
      <c r="N150" s="832">
        <v>1</v>
      </c>
      <c r="O150" s="832">
        <v>306.02394366197177</v>
      </c>
      <c r="P150" s="849"/>
      <c r="Q150" s="849"/>
      <c r="R150" s="837"/>
      <c r="S150" s="850"/>
    </row>
    <row r="151" spans="1:19" ht="14.45" customHeight="1" x14ac:dyDescent="0.2">
      <c r="A151" s="831" t="s">
        <v>578</v>
      </c>
      <c r="B151" s="832" t="s">
        <v>4375</v>
      </c>
      <c r="C151" s="832" t="s">
        <v>600</v>
      </c>
      <c r="D151" s="832" t="s">
        <v>2076</v>
      </c>
      <c r="E151" s="832" t="s">
        <v>4376</v>
      </c>
      <c r="F151" s="832" t="s">
        <v>4382</v>
      </c>
      <c r="G151" s="832" t="s">
        <v>673</v>
      </c>
      <c r="H151" s="849"/>
      <c r="I151" s="849"/>
      <c r="J151" s="832"/>
      <c r="K151" s="832"/>
      <c r="L151" s="849">
        <v>1.1000000000000001</v>
      </c>
      <c r="M151" s="849">
        <v>80.300000000000011</v>
      </c>
      <c r="N151" s="832">
        <v>1</v>
      </c>
      <c r="O151" s="832">
        <v>73</v>
      </c>
      <c r="P151" s="849"/>
      <c r="Q151" s="849"/>
      <c r="R151" s="837"/>
      <c r="S151" s="850"/>
    </row>
    <row r="152" spans="1:19" ht="14.45" customHeight="1" x14ac:dyDescent="0.2">
      <c r="A152" s="831" t="s">
        <v>578</v>
      </c>
      <c r="B152" s="832" t="s">
        <v>4375</v>
      </c>
      <c r="C152" s="832" t="s">
        <v>600</v>
      </c>
      <c r="D152" s="832" t="s">
        <v>2076</v>
      </c>
      <c r="E152" s="832" t="s">
        <v>4376</v>
      </c>
      <c r="F152" s="832" t="s">
        <v>4383</v>
      </c>
      <c r="G152" s="832" t="s">
        <v>4384</v>
      </c>
      <c r="H152" s="849"/>
      <c r="I152" s="849"/>
      <c r="J152" s="832"/>
      <c r="K152" s="832"/>
      <c r="L152" s="849"/>
      <c r="M152" s="849"/>
      <c r="N152" s="832"/>
      <c r="O152" s="832"/>
      <c r="P152" s="849">
        <v>0.4</v>
      </c>
      <c r="Q152" s="849">
        <v>15.6</v>
      </c>
      <c r="R152" s="837"/>
      <c r="S152" s="850">
        <v>39</v>
      </c>
    </row>
    <row r="153" spans="1:19" ht="14.45" customHeight="1" x14ac:dyDescent="0.2">
      <c r="A153" s="831" t="s">
        <v>578</v>
      </c>
      <c r="B153" s="832" t="s">
        <v>4375</v>
      </c>
      <c r="C153" s="832" t="s">
        <v>600</v>
      </c>
      <c r="D153" s="832" t="s">
        <v>2076</v>
      </c>
      <c r="E153" s="832" t="s">
        <v>4376</v>
      </c>
      <c r="F153" s="832" t="s">
        <v>4387</v>
      </c>
      <c r="G153" s="832" t="s">
        <v>4388</v>
      </c>
      <c r="H153" s="849">
        <v>0.1</v>
      </c>
      <c r="I153" s="849">
        <v>21</v>
      </c>
      <c r="J153" s="832"/>
      <c r="K153" s="832">
        <v>210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578</v>
      </c>
      <c r="B154" s="832" t="s">
        <v>4375</v>
      </c>
      <c r="C154" s="832" t="s">
        <v>600</v>
      </c>
      <c r="D154" s="832" t="s">
        <v>2076</v>
      </c>
      <c r="E154" s="832" t="s">
        <v>4372</v>
      </c>
      <c r="F154" s="832" t="s">
        <v>4389</v>
      </c>
      <c r="G154" s="832" t="s">
        <v>4390</v>
      </c>
      <c r="H154" s="849">
        <v>6</v>
      </c>
      <c r="I154" s="849">
        <v>498</v>
      </c>
      <c r="J154" s="832">
        <v>0.66666666666666663</v>
      </c>
      <c r="K154" s="832">
        <v>83</v>
      </c>
      <c r="L154" s="849">
        <v>9</v>
      </c>
      <c r="M154" s="849">
        <v>747</v>
      </c>
      <c r="N154" s="832">
        <v>1</v>
      </c>
      <c r="O154" s="832">
        <v>83</v>
      </c>
      <c r="P154" s="849">
        <v>6</v>
      </c>
      <c r="Q154" s="849">
        <v>504</v>
      </c>
      <c r="R154" s="837">
        <v>0.67469879518072284</v>
      </c>
      <c r="S154" s="850">
        <v>84</v>
      </c>
    </row>
    <row r="155" spans="1:19" ht="14.45" customHeight="1" x14ac:dyDescent="0.2">
      <c r="A155" s="831" t="s">
        <v>578</v>
      </c>
      <c r="B155" s="832" t="s">
        <v>4375</v>
      </c>
      <c r="C155" s="832" t="s">
        <v>600</v>
      </c>
      <c r="D155" s="832" t="s">
        <v>2076</v>
      </c>
      <c r="E155" s="832" t="s">
        <v>4372</v>
      </c>
      <c r="F155" s="832" t="s">
        <v>4391</v>
      </c>
      <c r="G155" s="832" t="s">
        <v>4392</v>
      </c>
      <c r="H155" s="849">
        <v>41</v>
      </c>
      <c r="I155" s="849">
        <v>1517</v>
      </c>
      <c r="J155" s="832">
        <v>2.9285714285714284</v>
      </c>
      <c r="K155" s="832">
        <v>37</v>
      </c>
      <c r="L155" s="849">
        <v>14</v>
      </c>
      <c r="M155" s="849">
        <v>518</v>
      </c>
      <c r="N155" s="832">
        <v>1</v>
      </c>
      <c r="O155" s="832">
        <v>37</v>
      </c>
      <c r="P155" s="849">
        <v>15</v>
      </c>
      <c r="Q155" s="849">
        <v>570</v>
      </c>
      <c r="R155" s="837">
        <v>1.1003861003861004</v>
      </c>
      <c r="S155" s="850">
        <v>38</v>
      </c>
    </row>
    <row r="156" spans="1:19" ht="14.45" customHeight="1" x14ac:dyDescent="0.2">
      <c r="A156" s="831" t="s">
        <v>578</v>
      </c>
      <c r="B156" s="832" t="s">
        <v>4375</v>
      </c>
      <c r="C156" s="832" t="s">
        <v>600</v>
      </c>
      <c r="D156" s="832" t="s">
        <v>2076</v>
      </c>
      <c r="E156" s="832" t="s">
        <v>4372</v>
      </c>
      <c r="F156" s="832" t="s">
        <v>4397</v>
      </c>
      <c r="G156" s="832" t="s">
        <v>4398</v>
      </c>
      <c r="H156" s="849">
        <v>1</v>
      </c>
      <c r="I156" s="849">
        <v>116</v>
      </c>
      <c r="J156" s="832">
        <v>0.99145299145299148</v>
      </c>
      <c r="K156" s="832">
        <v>116</v>
      </c>
      <c r="L156" s="849">
        <v>1</v>
      </c>
      <c r="M156" s="849">
        <v>117</v>
      </c>
      <c r="N156" s="832">
        <v>1</v>
      </c>
      <c r="O156" s="832">
        <v>117</v>
      </c>
      <c r="P156" s="849"/>
      <c r="Q156" s="849"/>
      <c r="R156" s="837"/>
      <c r="S156" s="850"/>
    </row>
    <row r="157" spans="1:19" ht="14.45" customHeight="1" x14ac:dyDescent="0.2">
      <c r="A157" s="831" t="s">
        <v>578</v>
      </c>
      <c r="B157" s="832" t="s">
        <v>4375</v>
      </c>
      <c r="C157" s="832" t="s">
        <v>600</v>
      </c>
      <c r="D157" s="832" t="s">
        <v>2076</v>
      </c>
      <c r="E157" s="832" t="s">
        <v>4372</v>
      </c>
      <c r="F157" s="832" t="s">
        <v>4399</v>
      </c>
      <c r="G157" s="832" t="s">
        <v>4400</v>
      </c>
      <c r="H157" s="849"/>
      <c r="I157" s="849"/>
      <c r="J157" s="832"/>
      <c r="K157" s="832"/>
      <c r="L157" s="849">
        <v>8</v>
      </c>
      <c r="M157" s="849">
        <v>1040</v>
      </c>
      <c r="N157" s="832">
        <v>1</v>
      </c>
      <c r="O157" s="832">
        <v>130</v>
      </c>
      <c r="P157" s="849"/>
      <c r="Q157" s="849"/>
      <c r="R157" s="837"/>
      <c r="S157" s="850"/>
    </row>
    <row r="158" spans="1:19" ht="14.45" customHeight="1" x14ac:dyDescent="0.2">
      <c r="A158" s="831" t="s">
        <v>578</v>
      </c>
      <c r="B158" s="832" t="s">
        <v>4375</v>
      </c>
      <c r="C158" s="832" t="s">
        <v>600</v>
      </c>
      <c r="D158" s="832" t="s">
        <v>2076</v>
      </c>
      <c r="E158" s="832" t="s">
        <v>4372</v>
      </c>
      <c r="F158" s="832" t="s">
        <v>4403</v>
      </c>
      <c r="G158" s="832" t="s">
        <v>4404</v>
      </c>
      <c r="H158" s="849">
        <v>658</v>
      </c>
      <c r="I158" s="849">
        <v>82908</v>
      </c>
      <c r="J158" s="832">
        <v>0.95328327833415738</v>
      </c>
      <c r="K158" s="832">
        <v>126</v>
      </c>
      <c r="L158" s="849">
        <v>686</v>
      </c>
      <c r="M158" s="849">
        <v>86971</v>
      </c>
      <c r="N158" s="832">
        <v>1</v>
      </c>
      <c r="O158" s="832">
        <v>126.77988338192419</v>
      </c>
      <c r="P158" s="849">
        <v>616</v>
      </c>
      <c r="Q158" s="849">
        <v>77616</v>
      </c>
      <c r="R158" s="837">
        <v>0.89243540950431754</v>
      </c>
      <c r="S158" s="850">
        <v>126</v>
      </c>
    </row>
    <row r="159" spans="1:19" ht="14.45" customHeight="1" x14ac:dyDescent="0.2">
      <c r="A159" s="831" t="s">
        <v>578</v>
      </c>
      <c r="B159" s="832" t="s">
        <v>4375</v>
      </c>
      <c r="C159" s="832" t="s">
        <v>600</v>
      </c>
      <c r="D159" s="832" t="s">
        <v>2076</v>
      </c>
      <c r="E159" s="832" t="s">
        <v>4372</v>
      </c>
      <c r="F159" s="832" t="s">
        <v>4411</v>
      </c>
      <c r="G159" s="832" t="s">
        <v>4412</v>
      </c>
      <c r="H159" s="849">
        <v>793</v>
      </c>
      <c r="I159" s="849">
        <v>26433.32</v>
      </c>
      <c r="J159" s="832">
        <v>1.4035408539444205</v>
      </c>
      <c r="K159" s="832">
        <v>33.333316519546024</v>
      </c>
      <c r="L159" s="849">
        <v>565</v>
      </c>
      <c r="M159" s="849">
        <v>18833.310000000005</v>
      </c>
      <c r="N159" s="832">
        <v>1</v>
      </c>
      <c r="O159" s="832">
        <v>33.333292035398237</v>
      </c>
      <c r="P159" s="849">
        <v>710</v>
      </c>
      <c r="Q159" s="849">
        <v>23666.65</v>
      </c>
      <c r="R159" s="837">
        <v>1.2566378400822795</v>
      </c>
      <c r="S159" s="850">
        <v>33.33330985915493</v>
      </c>
    </row>
    <row r="160" spans="1:19" ht="14.45" customHeight="1" x14ac:dyDescent="0.2">
      <c r="A160" s="831" t="s">
        <v>578</v>
      </c>
      <c r="B160" s="832" t="s">
        <v>4375</v>
      </c>
      <c r="C160" s="832" t="s">
        <v>600</v>
      </c>
      <c r="D160" s="832" t="s">
        <v>2076</v>
      </c>
      <c r="E160" s="832" t="s">
        <v>4372</v>
      </c>
      <c r="F160" s="832" t="s">
        <v>4413</v>
      </c>
      <c r="G160" s="832" t="s">
        <v>4414</v>
      </c>
      <c r="H160" s="849">
        <v>193</v>
      </c>
      <c r="I160" s="849">
        <v>48443</v>
      </c>
      <c r="J160" s="832">
        <v>1.2901619260679664</v>
      </c>
      <c r="K160" s="832">
        <v>251</v>
      </c>
      <c r="L160" s="849">
        <v>149</v>
      </c>
      <c r="M160" s="849">
        <v>37548</v>
      </c>
      <c r="N160" s="832">
        <v>1</v>
      </c>
      <c r="O160" s="832">
        <v>252</v>
      </c>
      <c r="P160" s="849">
        <v>120</v>
      </c>
      <c r="Q160" s="849">
        <v>30480</v>
      </c>
      <c r="R160" s="837">
        <v>0.81176094598913395</v>
      </c>
      <c r="S160" s="850">
        <v>254</v>
      </c>
    </row>
    <row r="161" spans="1:19" ht="14.45" customHeight="1" x14ac:dyDescent="0.2">
      <c r="A161" s="831" t="s">
        <v>578</v>
      </c>
      <c r="B161" s="832" t="s">
        <v>4375</v>
      </c>
      <c r="C161" s="832" t="s">
        <v>600</v>
      </c>
      <c r="D161" s="832" t="s">
        <v>2076</v>
      </c>
      <c r="E161" s="832" t="s">
        <v>4372</v>
      </c>
      <c r="F161" s="832" t="s">
        <v>4415</v>
      </c>
      <c r="G161" s="832" t="s">
        <v>4416</v>
      </c>
      <c r="H161" s="849"/>
      <c r="I161" s="849"/>
      <c r="J161" s="832"/>
      <c r="K161" s="832"/>
      <c r="L161" s="849">
        <v>1</v>
      </c>
      <c r="M161" s="849">
        <v>115</v>
      </c>
      <c r="N161" s="832">
        <v>1</v>
      </c>
      <c r="O161" s="832">
        <v>115</v>
      </c>
      <c r="P161" s="849"/>
      <c r="Q161" s="849"/>
      <c r="R161" s="837"/>
      <c r="S161" s="850"/>
    </row>
    <row r="162" spans="1:19" ht="14.45" customHeight="1" x14ac:dyDescent="0.2">
      <c r="A162" s="831" t="s">
        <v>578</v>
      </c>
      <c r="B162" s="832" t="s">
        <v>4375</v>
      </c>
      <c r="C162" s="832" t="s">
        <v>600</v>
      </c>
      <c r="D162" s="832" t="s">
        <v>2076</v>
      </c>
      <c r="E162" s="832" t="s">
        <v>4372</v>
      </c>
      <c r="F162" s="832" t="s">
        <v>4417</v>
      </c>
      <c r="G162" s="832" t="s">
        <v>4418</v>
      </c>
      <c r="H162" s="849">
        <v>1</v>
      </c>
      <c r="I162" s="849">
        <v>37</v>
      </c>
      <c r="J162" s="832"/>
      <c r="K162" s="832">
        <v>37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578</v>
      </c>
      <c r="B163" s="832" t="s">
        <v>4375</v>
      </c>
      <c r="C163" s="832" t="s">
        <v>600</v>
      </c>
      <c r="D163" s="832" t="s">
        <v>2076</v>
      </c>
      <c r="E163" s="832" t="s">
        <v>4372</v>
      </c>
      <c r="F163" s="832" t="s">
        <v>4421</v>
      </c>
      <c r="G163" s="832" t="s">
        <v>4422</v>
      </c>
      <c r="H163" s="849"/>
      <c r="I163" s="849"/>
      <c r="J163" s="832"/>
      <c r="K163" s="832"/>
      <c r="L163" s="849"/>
      <c r="M163" s="849"/>
      <c r="N163" s="832"/>
      <c r="O163" s="832"/>
      <c r="P163" s="849">
        <v>2</v>
      </c>
      <c r="Q163" s="849">
        <v>66</v>
      </c>
      <c r="R163" s="837"/>
      <c r="S163" s="850">
        <v>33</v>
      </c>
    </row>
    <row r="164" spans="1:19" ht="14.45" customHeight="1" x14ac:dyDescent="0.2">
      <c r="A164" s="831" t="s">
        <v>578</v>
      </c>
      <c r="B164" s="832" t="s">
        <v>4375</v>
      </c>
      <c r="C164" s="832" t="s">
        <v>600</v>
      </c>
      <c r="D164" s="832" t="s">
        <v>2076</v>
      </c>
      <c r="E164" s="832" t="s">
        <v>4372</v>
      </c>
      <c r="F164" s="832" t="s">
        <v>4427</v>
      </c>
      <c r="G164" s="832" t="s">
        <v>4428</v>
      </c>
      <c r="H164" s="849"/>
      <c r="I164" s="849"/>
      <c r="J164" s="832"/>
      <c r="K164" s="832"/>
      <c r="L164" s="849">
        <v>4</v>
      </c>
      <c r="M164" s="849">
        <v>237</v>
      </c>
      <c r="N164" s="832">
        <v>1</v>
      </c>
      <c r="O164" s="832">
        <v>59.25</v>
      </c>
      <c r="P164" s="849">
        <v>3</v>
      </c>
      <c r="Q164" s="849">
        <v>183</v>
      </c>
      <c r="R164" s="837">
        <v>0.77215189873417722</v>
      </c>
      <c r="S164" s="850">
        <v>61</v>
      </c>
    </row>
    <row r="165" spans="1:19" ht="14.45" customHeight="1" x14ac:dyDescent="0.2">
      <c r="A165" s="831" t="s">
        <v>578</v>
      </c>
      <c r="B165" s="832" t="s">
        <v>4375</v>
      </c>
      <c r="C165" s="832" t="s">
        <v>600</v>
      </c>
      <c r="D165" s="832" t="s">
        <v>2076</v>
      </c>
      <c r="E165" s="832" t="s">
        <v>4372</v>
      </c>
      <c r="F165" s="832" t="s">
        <v>4431</v>
      </c>
      <c r="G165" s="832" t="s">
        <v>4432</v>
      </c>
      <c r="H165" s="849">
        <v>1</v>
      </c>
      <c r="I165" s="849">
        <v>183</v>
      </c>
      <c r="J165" s="832">
        <v>0.48799999999999999</v>
      </c>
      <c r="K165" s="832">
        <v>183</v>
      </c>
      <c r="L165" s="849">
        <v>1</v>
      </c>
      <c r="M165" s="849">
        <v>375</v>
      </c>
      <c r="N165" s="832">
        <v>1</v>
      </c>
      <c r="O165" s="832">
        <v>375</v>
      </c>
      <c r="P165" s="849"/>
      <c r="Q165" s="849"/>
      <c r="R165" s="837"/>
      <c r="S165" s="850"/>
    </row>
    <row r="166" spans="1:19" ht="14.45" customHeight="1" x14ac:dyDescent="0.2">
      <c r="A166" s="831" t="s">
        <v>578</v>
      </c>
      <c r="B166" s="832" t="s">
        <v>4375</v>
      </c>
      <c r="C166" s="832" t="s">
        <v>600</v>
      </c>
      <c r="D166" s="832" t="s">
        <v>2076</v>
      </c>
      <c r="E166" s="832" t="s">
        <v>4372</v>
      </c>
      <c r="F166" s="832" t="s">
        <v>4433</v>
      </c>
      <c r="G166" s="832" t="s">
        <v>4434</v>
      </c>
      <c r="H166" s="849"/>
      <c r="I166" s="849"/>
      <c r="J166" s="832"/>
      <c r="K166" s="832"/>
      <c r="L166" s="849">
        <v>2</v>
      </c>
      <c r="M166" s="849">
        <v>748</v>
      </c>
      <c r="N166" s="832">
        <v>1</v>
      </c>
      <c r="O166" s="832">
        <v>374</v>
      </c>
      <c r="P166" s="849">
        <v>2</v>
      </c>
      <c r="Q166" s="849">
        <v>752</v>
      </c>
      <c r="R166" s="837">
        <v>1.0053475935828877</v>
      </c>
      <c r="S166" s="850">
        <v>376</v>
      </c>
    </row>
    <row r="167" spans="1:19" ht="14.45" customHeight="1" x14ac:dyDescent="0.2">
      <c r="A167" s="831" t="s">
        <v>578</v>
      </c>
      <c r="B167" s="832" t="s">
        <v>4375</v>
      </c>
      <c r="C167" s="832" t="s">
        <v>600</v>
      </c>
      <c r="D167" s="832" t="s">
        <v>2077</v>
      </c>
      <c r="E167" s="832" t="s">
        <v>4376</v>
      </c>
      <c r="F167" s="832" t="s">
        <v>4380</v>
      </c>
      <c r="G167" s="832" t="s">
        <v>4381</v>
      </c>
      <c r="H167" s="849"/>
      <c r="I167" s="849"/>
      <c r="J167" s="832"/>
      <c r="K167" s="832"/>
      <c r="L167" s="849">
        <v>0.9</v>
      </c>
      <c r="M167" s="849">
        <v>256.57</v>
      </c>
      <c r="N167" s="832">
        <v>1</v>
      </c>
      <c r="O167" s="832">
        <v>285.07777777777778</v>
      </c>
      <c r="P167" s="849">
        <v>0.9</v>
      </c>
      <c r="Q167" s="849">
        <v>256.57</v>
      </c>
      <c r="R167" s="837">
        <v>1</v>
      </c>
      <c r="S167" s="850">
        <v>285.07777777777778</v>
      </c>
    </row>
    <row r="168" spans="1:19" ht="14.45" customHeight="1" x14ac:dyDescent="0.2">
      <c r="A168" s="831" t="s">
        <v>578</v>
      </c>
      <c r="B168" s="832" t="s">
        <v>4375</v>
      </c>
      <c r="C168" s="832" t="s">
        <v>600</v>
      </c>
      <c r="D168" s="832" t="s">
        <v>2077</v>
      </c>
      <c r="E168" s="832" t="s">
        <v>4376</v>
      </c>
      <c r="F168" s="832" t="s">
        <v>4382</v>
      </c>
      <c r="G168" s="832" t="s">
        <v>673</v>
      </c>
      <c r="H168" s="849"/>
      <c r="I168" s="849"/>
      <c r="J168" s="832"/>
      <c r="K168" s="832"/>
      <c r="L168" s="849">
        <v>0.1</v>
      </c>
      <c r="M168" s="849">
        <v>6.83</v>
      </c>
      <c r="N168" s="832">
        <v>1</v>
      </c>
      <c r="O168" s="832">
        <v>68.3</v>
      </c>
      <c r="P168" s="849"/>
      <c r="Q168" s="849"/>
      <c r="R168" s="837"/>
      <c r="S168" s="850"/>
    </row>
    <row r="169" spans="1:19" ht="14.45" customHeight="1" x14ac:dyDescent="0.2">
      <c r="A169" s="831" t="s">
        <v>578</v>
      </c>
      <c r="B169" s="832" t="s">
        <v>4375</v>
      </c>
      <c r="C169" s="832" t="s">
        <v>600</v>
      </c>
      <c r="D169" s="832" t="s">
        <v>2077</v>
      </c>
      <c r="E169" s="832" t="s">
        <v>4372</v>
      </c>
      <c r="F169" s="832" t="s">
        <v>4389</v>
      </c>
      <c r="G169" s="832" t="s">
        <v>4390</v>
      </c>
      <c r="H169" s="849">
        <v>12</v>
      </c>
      <c r="I169" s="849">
        <v>996</v>
      </c>
      <c r="J169" s="832">
        <v>1.5</v>
      </c>
      <c r="K169" s="832">
        <v>83</v>
      </c>
      <c r="L169" s="849">
        <v>8</v>
      </c>
      <c r="M169" s="849">
        <v>664</v>
      </c>
      <c r="N169" s="832">
        <v>1</v>
      </c>
      <c r="O169" s="832">
        <v>83</v>
      </c>
      <c r="P169" s="849">
        <v>10</v>
      </c>
      <c r="Q169" s="849">
        <v>840</v>
      </c>
      <c r="R169" s="837">
        <v>1.2650602409638554</v>
      </c>
      <c r="S169" s="850">
        <v>84</v>
      </c>
    </row>
    <row r="170" spans="1:19" ht="14.45" customHeight="1" x14ac:dyDescent="0.2">
      <c r="A170" s="831" t="s">
        <v>578</v>
      </c>
      <c r="B170" s="832" t="s">
        <v>4375</v>
      </c>
      <c r="C170" s="832" t="s">
        <v>600</v>
      </c>
      <c r="D170" s="832" t="s">
        <v>2077</v>
      </c>
      <c r="E170" s="832" t="s">
        <v>4372</v>
      </c>
      <c r="F170" s="832" t="s">
        <v>4391</v>
      </c>
      <c r="G170" s="832" t="s">
        <v>4392</v>
      </c>
      <c r="H170" s="849">
        <v>223</v>
      </c>
      <c r="I170" s="849">
        <v>8251</v>
      </c>
      <c r="J170" s="832">
        <v>0.85440613026819923</v>
      </c>
      <c r="K170" s="832">
        <v>37</v>
      </c>
      <c r="L170" s="849">
        <v>261</v>
      </c>
      <c r="M170" s="849">
        <v>9657</v>
      </c>
      <c r="N170" s="832">
        <v>1</v>
      </c>
      <c r="O170" s="832">
        <v>37</v>
      </c>
      <c r="P170" s="849">
        <v>254</v>
      </c>
      <c r="Q170" s="849">
        <v>9652</v>
      </c>
      <c r="R170" s="837">
        <v>0.99948224086155124</v>
      </c>
      <c r="S170" s="850">
        <v>38</v>
      </c>
    </row>
    <row r="171" spans="1:19" ht="14.45" customHeight="1" x14ac:dyDescent="0.2">
      <c r="A171" s="831" t="s">
        <v>578</v>
      </c>
      <c r="B171" s="832" t="s">
        <v>4375</v>
      </c>
      <c r="C171" s="832" t="s">
        <v>600</v>
      </c>
      <c r="D171" s="832" t="s">
        <v>2077</v>
      </c>
      <c r="E171" s="832" t="s">
        <v>4372</v>
      </c>
      <c r="F171" s="832" t="s">
        <v>4399</v>
      </c>
      <c r="G171" s="832" t="s">
        <v>4400</v>
      </c>
      <c r="H171" s="849"/>
      <c r="I171" s="849"/>
      <c r="J171" s="832"/>
      <c r="K171" s="832"/>
      <c r="L171" s="849">
        <v>1</v>
      </c>
      <c r="M171" s="849">
        <v>130</v>
      </c>
      <c r="N171" s="832">
        <v>1</v>
      </c>
      <c r="O171" s="832">
        <v>130</v>
      </c>
      <c r="P171" s="849">
        <v>1</v>
      </c>
      <c r="Q171" s="849">
        <v>131</v>
      </c>
      <c r="R171" s="837">
        <v>1.0076923076923077</v>
      </c>
      <c r="S171" s="850">
        <v>131</v>
      </c>
    </row>
    <row r="172" spans="1:19" ht="14.45" customHeight="1" x14ac:dyDescent="0.2">
      <c r="A172" s="831" t="s">
        <v>578</v>
      </c>
      <c r="B172" s="832" t="s">
        <v>4375</v>
      </c>
      <c r="C172" s="832" t="s">
        <v>600</v>
      </c>
      <c r="D172" s="832" t="s">
        <v>2077</v>
      </c>
      <c r="E172" s="832" t="s">
        <v>4372</v>
      </c>
      <c r="F172" s="832" t="s">
        <v>4401</v>
      </c>
      <c r="G172" s="832" t="s">
        <v>4402</v>
      </c>
      <c r="H172" s="849">
        <v>2</v>
      </c>
      <c r="I172" s="849">
        <v>194</v>
      </c>
      <c r="J172" s="832"/>
      <c r="K172" s="832">
        <v>97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578</v>
      </c>
      <c r="B173" s="832" t="s">
        <v>4375</v>
      </c>
      <c r="C173" s="832" t="s">
        <v>600</v>
      </c>
      <c r="D173" s="832" t="s">
        <v>2077</v>
      </c>
      <c r="E173" s="832" t="s">
        <v>4372</v>
      </c>
      <c r="F173" s="832" t="s">
        <v>4403</v>
      </c>
      <c r="G173" s="832" t="s">
        <v>4404</v>
      </c>
      <c r="H173" s="849">
        <v>464</v>
      </c>
      <c r="I173" s="849">
        <v>58464</v>
      </c>
      <c r="J173" s="832">
        <v>1.0560121380705525</v>
      </c>
      <c r="K173" s="832">
        <v>126</v>
      </c>
      <c r="L173" s="849">
        <v>437</v>
      </c>
      <c r="M173" s="849">
        <v>55363</v>
      </c>
      <c r="N173" s="832">
        <v>1</v>
      </c>
      <c r="O173" s="832">
        <v>126.68878718535468</v>
      </c>
      <c r="P173" s="849">
        <v>357</v>
      </c>
      <c r="Q173" s="849">
        <v>44982</v>
      </c>
      <c r="R173" s="837">
        <v>0.81249209761031738</v>
      </c>
      <c r="S173" s="850">
        <v>126</v>
      </c>
    </row>
    <row r="174" spans="1:19" ht="14.45" customHeight="1" x14ac:dyDescent="0.2">
      <c r="A174" s="831" t="s">
        <v>578</v>
      </c>
      <c r="B174" s="832" t="s">
        <v>4375</v>
      </c>
      <c r="C174" s="832" t="s">
        <v>600</v>
      </c>
      <c r="D174" s="832" t="s">
        <v>2077</v>
      </c>
      <c r="E174" s="832" t="s">
        <v>4372</v>
      </c>
      <c r="F174" s="832" t="s">
        <v>4411</v>
      </c>
      <c r="G174" s="832" t="s">
        <v>4412</v>
      </c>
      <c r="H174" s="849">
        <v>708</v>
      </c>
      <c r="I174" s="849">
        <v>23599.980000000003</v>
      </c>
      <c r="J174" s="832">
        <v>1.1760785421796445</v>
      </c>
      <c r="K174" s="832">
        <v>33.333305084745767</v>
      </c>
      <c r="L174" s="849">
        <v>602</v>
      </c>
      <c r="M174" s="849">
        <v>20066.669999999998</v>
      </c>
      <c r="N174" s="832">
        <v>1</v>
      </c>
      <c r="O174" s="832">
        <v>33.333338870431888</v>
      </c>
      <c r="P174" s="849">
        <v>577</v>
      </c>
      <c r="Q174" s="849">
        <v>19233.309999999998</v>
      </c>
      <c r="R174" s="837">
        <v>0.95847043879228588</v>
      </c>
      <c r="S174" s="850">
        <v>33.33329289428076</v>
      </c>
    </row>
    <row r="175" spans="1:19" ht="14.45" customHeight="1" x14ac:dyDescent="0.2">
      <c r="A175" s="831" t="s">
        <v>578</v>
      </c>
      <c r="B175" s="832" t="s">
        <v>4375</v>
      </c>
      <c r="C175" s="832" t="s">
        <v>600</v>
      </c>
      <c r="D175" s="832" t="s">
        <v>2077</v>
      </c>
      <c r="E175" s="832" t="s">
        <v>4372</v>
      </c>
      <c r="F175" s="832" t="s">
        <v>4413</v>
      </c>
      <c r="G175" s="832" t="s">
        <v>4414</v>
      </c>
      <c r="H175" s="849">
        <v>161</v>
      </c>
      <c r="I175" s="849">
        <v>40411</v>
      </c>
      <c r="J175" s="832">
        <v>1.162037037037037</v>
      </c>
      <c r="K175" s="832">
        <v>251</v>
      </c>
      <c r="L175" s="849">
        <v>138</v>
      </c>
      <c r="M175" s="849">
        <v>34776</v>
      </c>
      <c r="N175" s="832">
        <v>1</v>
      </c>
      <c r="O175" s="832">
        <v>252</v>
      </c>
      <c r="P175" s="849">
        <v>97</v>
      </c>
      <c r="Q175" s="849">
        <v>24638</v>
      </c>
      <c r="R175" s="837">
        <v>0.7084771106510237</v>
      </c>
      <c r="S175" s="850">
        <v>254</v>
      </c>
    </row>
    <row r="176" spans="1:19" ht="14.45" customHeight="1" x14ac:dyDescent="0.2">
      <c r="A176" s="831" t="s">
        <v>578</v>
      </c>
      <c r="B176" s="832" t="s">
        <v>4375</v>
      </c>
      <c r="C176" s="832" t="s">
        <v>600</v>
      </c>
      <c r="D176" s="832" t="s">
        <v>2077</v>
      </c>
      <c r="E176" s="832" t="s">
        <v>4372</v>
      </c>
      <c r="F176" s="832" t="s">
        <v>4415</v>
      </c>
      <c r="G176" s="832" t="s">
        <v>4416</v>
      </c>
      <c r="H176" s="849">
        <v>2</v>
      </c>
      <c r="I176" s="849">
        <v>232</v>
      </c>
      <c r="J176" s="832"/>
      <c r="K176" s="832">
        <v>116</v>
      </c>
      <c r="L176" s="849"/>
      <c r="M176" s="849"/>
      <c r="N176" s="832"/>
      <c r="O176" s="832"/>
      <c r="P176" s="849">
        <v>1</v>
      </c>
      <c r="Q176" s="849">
        <v>116</v>
      </c>
      <c r="R176" s="837"/>
      <c r="S176" s="850">
        <v>116</v>
      </c>
    </row>
    <row r="177" spans="1:19" ht="14.45" customHeight="1" x14ac:dyDescent="0.2">
      <c r="A177" s="831" t="s">
        <v>578</v>
      </c>
      <c r="B177" s="832" t="s">
        <v>4375</v>
      </c>
      <c r="C177" s="832" t="s">
        <v>600</v>
      </c>
      <c r="D177" s="832" t="s">
        <v>2077</v>
      </c>
      <c r="E177" s="832" t="s">
        <v>4372</v>
      </c>
      <c r="F177" s="832" t="s">
        <v>4427</v>
      </c>
      <c r="G177" s="832" t="s">
        <v>4428</v>
      </c>
      <c r="H177" s="849"/>
      <c r="I177" s="849"/>
      <c r="J177" s="832"/>
      <c r="K177" s="832"/>
      <c r="L177" s="849">
        <v>2</v>
      </c>
      <c r="M177" s="849">
        <v>119</v>
      </c>
      <c r="N177" s="832">
        <v>1</v>
      </c>
      <c r="O177" s="832">
        <v>59.5</v>
      </c>
      <c r="P177" s="849">
        <v>1</v>
      </c>
      <c r="Q177" s="849">
        <v>61</v>
      </c>
      <c r="R177" s="837">
        <v>0.51260504201680668</v>
      </c>
      <c r="S177" s="850">
        <v>61</v>
      </c>
    </row>
    <row r="178" spans="1:19" ht="14.45" customHeight="1" x14ac:dyDescent="0.2">
      <c r="A178" s="831" t="s">
        <v>578</v>
      </c>
      <c r="B178" s="832" t="s">
        <v>4375</v>
      </c>
      <c r="C178" s="832" t="s">
        <v>600</v>
      </c>
      <c r="D178" s="832" t="s">
        <v>2077</v>
      </c>
      <c r="E178" s="832" t="s">
        <v>4372</v>
      </c>
      <c r="F178" s="832" t="s">
        <v>4431</v>
      </c>
      <c r="G178" s="832" t="s">
        <v>4432</v>
      </c>
      <c r="H178" s="849">
        <v>5</v>
      </c>
      <c r="I178" s="849">
        <v>915</v>
      </c>
      <c r="J178" s="832">
        <v>0.61</v>
      </c>
      <c r="K178" s="832">
        <v>183</v>
      </c>
      <c r="L178" s="849">
        <v>4</v>
      </c>
      <c r="M178" s="849">
        <v>1500</v>
      </c>
      <c r="N178" s="832">
        <v>1</v>
      </c>
      <c r="O178" s="832">
        <v>375</v>
      </c>
      <c r="P178" s="849">
        <v>3</v>
      </c>
      <c r="Q178" s="849">
        <v>1128</v>
      </c>
      <c r="R178" s="837">
        <v>0.752</v>
      </c>
      <c r="S178" s="850">
        <v>376</v>
      </c>
    </row>
    <row r="179" spans="1:19" ht="14.45" customHeight="1" x14ac:dyDescent="0.2">
      <c r="A179" s="831" t="s">
        <v>578</v>
      </c>
      <c r="B179" s="832" t="s">
        <v>4375</v>
      </c>
      <c r="C179" s="832" t="s">
        <v>600</v>
      </c>
      <c r="D179" s="832" t="s">
        <v>2077</v>
      </c>
      <c r="E179" s="832" t="s">
        <v>4372</v>
      </c>
      <c r="F179" s="832" t="s">
        <v>4433</v>
      </c>
      <c r="G179" s="832" t="s">
        <v>4434</v>
      </c>
      <c r="H179" s="849">
        <v>167</v>
      </c>
      <c r="I179" s="849">
        <v>62291</v>
      </c>
      <c r="J179" s="832">
        <v>0.66621390374331546</v>
      </c>
      <c r="K179" s="832">
        <v>373</v>
      </c>
      <c r="L179" s="849">
        <v>250</v>
      </c>
      <c r="M179" s="849">
        <v>93500</v>
      </c>
      <c r="N179" s="832">
        <v>1</v>
      </c>
      <c r="O179" s="832">
        <v>374</v>
      </c>
      <c r="P179" s="849">
        <v>152</v>
      </c>
      <c r="Q179" s="849">
        <v>57152</v>
      </c>
      <c r="R179" s="837">
        <v>0.61125133689839573</v>
      </c>
      <c r="S179" s="850">
        <v>376</v>
      </c>
    </row>
    <row r="180" spans="1:19" ht="14.45" customHeight="1" x14ac:dyDescent="0.2">
      <c r="A180" s="831" t="s">
        <v>578</v>
      </c>
      <c r="B180" s="832" t="s">
        <v>4375</v>
      </c>
      <c r="C180" s="832" t="s">
        <v>600</v>
      </c>
      <c r="D180" s="832" t="s">
        <v>4367</v>
      </c>
      <c r="E180" s="832" t="s">
        <v>4376</v>
      </c>
      <c r="F180" s="832" t="s">
        <v>4377</v>
      </c>
      <c r="G180" s="832" t="s">
        <v>4378</v>
      </c>
      <c r="H180" s="849"/>
      <c r="I180" s="849"/>
      <c r="J180" s="832"/>
      <c r="K180" s="832"/>
      <c r="L180" s="849">
        <v>0.30000000000000004</v>
      </c>
      <c r="M180" s="849">
        <v>20.91</v>
      </c>
      <c r="N180" s="832">
        <v>1</v>
      </c>
      <c r="O180" s="832">
        <v>69.699999999999989</v>
      </c>
      <c r="P180" s="849"/>
      <c r="Q180" s="849"/>
      <c r="R180" s="837"/>
      <c r="S180" s="850"/>
    </row>
    <row r="181" spans="1:19" ht="14.45" customHeight="1" x14ac:dyDescent="0.2">
      <c r="A181" s="831" t="s">
        <v>578</v>
      </c>
      <c r="B181" s="832" t="s">
        <v>4375</v>
      </c>
      <c r="C181" s="832" t="s">
        <v>600</v>
      </c>
      <c r="D181" s="832" t="s">
        <v>4367</v>
      </c>
      <c r="E181" s="832" t="s">
        <v>4372</v>
      </c>
      <c r="F181" s="832" t="s">
        <v>4391</v>
      </c>
      <c r="G181" s="832" t="s">
        <v>4392</v>
      </c>
      <c r="H181" s="849">
        <v>11</v>
      </c>
      <c r="I181" s="849">
        <v>407</v>
      </c>
      <c r="J181" s="832">
        <v>3.6666666666666665</v>
      </c>
      <c r="K181" s="832">
        <v>37</v>
      </c>
      <c r="L181" s="849">
        <v>3</v>
      </c>
      <c r="M181" s="849">
        <v>111</v>
      </c>
      <c r="N181" s="832">
        <v>1</v>
      </c>
      <c r="O181" s="832">
        <v>37</v>
      </c>
      <c r="P181" s="849"/>
      <c r="Q181" s="849"/>
      <c r="R181" s="837"/>
      <c r="S181" s="850"/>
    </row>
    <row r="182" spans="1:19" ht="14.45" customHeight="1" x14ac:dyDescent="0.2">
      <c r="A182" s="831" t="s">
        <v>578</v>
      </c>
      <c r="B182" s="832" t="s">
        <v>4375</v>
      </c>
      <c r="C182" s="832" t="s">
        <v>600</v>
      </c>
      <c r="D182" s="832" t="s">
        <v>4367</v>
      </c>
      <c r="E182" s="832" t="s">
        <v>4372</v>
      </c>
      <c r="F182" s="832" t="s">
        <v>4403</v>
      </c>
      <c r="G182" s="832" t="s">
        <v>4404</v>
      </c>
      <c r="H182" s="849">
        <v>2</v>
      </c>
      <c r="I182" s="849">
        <v>252</v>
      </c>
      <c r="J182" s="832"/>
      <c r="K182" s="832">
        <v>126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578</v>
      </c>
      <c r="B183" s="832" t="s">
        <v>4375</v>
      </c>
      <c r="C183" s="832" t="s">
        <v>600</v>
      </c>
      <c r="D183" s="832" t="s">
        <v>4367</v>
      </c>
      <c r="E183" s="832" t="s">
        <v>4372</v>
      </c>
      <c r="F183" s="832" t="s">
        <v>4411</v>
      </c>
      <c r="G183" s="832" t="s">
        <v>4412</v>
      </c>
      <c r="H183" s="849">
        <v>2</v>
      </c>
      <c r="I183" s="849">
        <v>66.67</v>
      </c>
      <c r="J183" s="832"/>
      <c r="K183" s="832">
        <v>33.335000000000001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5" customHeight="1" x14ac:dyDescent="0.2">
      <c r="A184" s="831" t="s">
        <v>578</v>
      </c>
      <c r="B184" s="832" t="s">
        <v>4375</v>
      </c>
      <c r="C184" s="832" t="s">
        <v>600</v>
      </c>
      <c r="D184" s="832" t="s">
        <v>4368</v>
      </c>
      <c r="E184" s="832" t="s">
        <v>4372</v>
      </c>
      <c r="F184" s="832" t="s">
        <v>4391</v>
      </c>
      <c r="G184" s="832" t="s">
        <v>4392</v>
      </c>
      <c r="H184" s="849">
        <v>1</v>
      </c>
      <c r="I184" s="849">
        <v>37</v>
      </c>
      <c r="J184" s="832">
        <v>0.33333333333333331</v>
      </c>
      <c r="K184" s="832">
        <v>37</v>
      </c>
      <c r="L184" s="849">
        <v>3</v>
      </c>
      <c r="M184" s="849">
        <v>111</v>
      </c>
      <c r="N184" s="832">
        <v>1</v>
      </c>
      <c r="O184" s="832">
        <v>37</v>
      </c>
      <c r="P184" s="849">
        <v>3</v>
      </c>
      <c r="Q184" s="849">
        <v>114</v>
      </c>
      <c r="R184" s="837">
        <v>1.027027027027027</v>
      </c>
      <c r="S184" s="850">
        <v>38</v>
      </c>
    </row>
    <row r="185" spans="1:19" ht="14.45" customHeight="1" x14ac:dyDescent="0.2">
      <c r="A185" s="831" t="s">
        <v>578</v>
      </c>
      <c r="B185" s="832" t="s">
        <v>4375</v>
      </c>
      <c r="C185" s="832" t="s">
        <v>600</v>
      </c>
      <c r="D185" s="832" t="s">
        <v>4368</v>
      </c>
      <c r="E185" s="832" t="s">
        <v>4372</v>
      </c>
      <c r="F185" s="832" t="s">
        <v>4411</v>
      </c>
      <c r="G185" s="832" t="s">
        <v>4412</v>
      </c>
      <c r="H185" s="849">
        <v>1</v>
      </c>
      <c r="I185" s="849">
        <v>33.33</v>
      </c>
      <c r="J185" s="832">
        <v>1</v>
      </c>
      <c r="K185" s="832">
        <v>33.33</v>
      </c>
      <c r="L185" s="849">
        <v>1</v>
      </c>
      <c r="M185" s="849">
        <v>33.33</v>
      </c>
      <c r="N185" s="832">
        <v>1</v>
      </c>
      <c r="O185" s="832">
        <v>33.33</v>
      </c>
      <c r="P185" s="849"/>
      <c r="Q185" s="849"/>
      <c r="R185" s="837"/>
      <c r="S185" s="850"/>
    </row>
    <row r="186" spans="1:19" ht="14.45" customHeight="1" x14ac:dyDescent="0.2">
      <c r="A186" s="831" t="s">
        <v>578</v>
      </c>
      <c r="B186" s="832" t="s">
        <v>4375</v>
      </c>
      <c r="C186" s="832" t="s">
        <v>600</v>
      </c>
      <c r="D186" s="832" t="s">
        <v>4368</v>
      </c>
      <c r="E186" s="832" t="s">
        <v>4372</v>
      </c>
      <c r="F186" s="832" t="s">
        <v>4413</v>
      </c>
      <c r="G186" s="832" t="s">
        <v>4414</v>
      </c>
      <c r="H186" s="849"/>
      <c r="I186" s="849"/>
      <c r="J186" s="832"/>
      <c r="K186" s="832"/>
      <c r="L186" s="849">
        <v>1</v>
      </c>
      <c r="M186" s="849">
        <v>252</v>
      </c>
      <c r="N186" s="832">
        <v>1</v>
      </c>
      <c r="O186" s="832">
        <v>252</v>
      </c>
      <c r="P186" s="849"/>
      <c r="Q186" s="849"/>
      <c r="R186" s="837"/>
      <c r="S186" s="850"/>
    </row>
    <row r="187" spans="1:19" ht="14.45" customHeight="1" x14ac:dyDescent="0.2">
      <c r="A187" s="831" t="s">
        <v>578</v>
      </c>
      <c r="B187" s="832" t="s">
        <v>4375</v>
      </c>
      <c r="C187" s="832" t="s">
        <v>600</v>
      </c>
      <c r="D187" s="832" t="s">
        <v>4368</v>
      </c>
      <c r="E187" s="832" t="s">
        <v>4372</v>
      </c>
      <c r="F187" s="832" t="s">
        <v>4433</v>
      </c>
      <c r="G187" s="832" t="s">
        <v>4434</v>
      </c>
      <c r="H187" s="849">
        <v>1</v>
      </c>
      <c r="I187" s="849">
        <v>373</v>
      </c>
      <c r="J187" s="832"/>
      <c r="K187" s="832">
        <v>373</v>
      </c>
      <c r="L187" s="849">
        <v>0</v>
      </c>
      <c r="M187" s="849">
        <v>0</v>
      </c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578</v>
      </c>
      <c r="B188" s="832" t="s">
        <v>4375</v>
      </c>
      <c r="C188" s="832" t="s">
        <v>600</v>
      </c>
      <c r="D188" s="832" t="s">
        <v>4369</v>
      </c>
      <c r="E188" s="832" t="s">
        <v>4372</v>
      </c>
      <c r="F188" s="832" t="s">
        <v>4403</v>
      </c>
      <c r="G188" s="832" t="s">
        <v>4404</v>
      </c>
      <c r="H188" s="849"/>
      <c r="I188" s="849"/>
      <c r="J188" s="832"/>
      <c r="K188" s="832"/>
      <c r="L188" s="849">
        <v>1</v>
      </c>
      <c r="M188" s="849">
        <v>127</v>
      </c>
      <c r="N188" s="832">
        <v>1</v>
      </c>
      <c r="O188" s="832">
        <v>127</v>
      </c>
      <c r="P188" s="849"/>
      <c r="Q188" s="849"/>
      <c r="R188" s="837"/>
      <c r="S188" s="850"/>
    </row>
    <row r="189" spans="1:19" ht="14.45" customHeight="1" x14ac:dyDescent="0.2">
      <c r="A189" s="831" t="s">
        <v>578</v>
      </c>
      <c r="B189" s="832" t="s">
        <v>4375</v>
      </c>
      <c r="C189" s="832" t="s">
        <v>600</v>
      </c>
      <c r="D189" s="832" t="s">
        <v>4369</v>
      </c>
      <c r="E189" s="832" t="s">
        <v>4372</v>
      </c>
      <c r="F189" s="832" t="s">
        <v>4411</v>
      </c>
      <c r="G189" s="832" t="s">
        <v>4412</v>
      </c>
      <c r="H189" s="849">
        <v>25</v>
      </c>
      <c r="I189" s="849">
        <v>833.32000000000016</v>
      </c>
      <c r="J189" s="832">
        <v>0.89284604587873551</v>
      </c>
      <c r="K189" s="832">
        <v>33.332800000000006</v>
      </c>
      <c r="L189" s="849">
        <v>28</v>
      </c>
      <c r="M189" s="849">
        <v>933.32999999999993</v>
      </c>
      <c r="N189" s="832">
        <v>1</v>
      </c>
      <c r="O189" s="832">
        <v>33.333214285714284</v>
      </c>
      <c r="P189" s="849">
        <v>41</v>
      </c>
      <c r="Q189" s="849">
        <v>1366.66</v>
      </c>
      <c r="R189" s="837">
        <v>1.4642838010135752</v>
      </c>
      <c r="S189" s="850">
        <v>33.33317073170732</v>
      </c>
    </row>
    <row r="190" spans="1:19" ht="14.45" customHeight="1" x14ac:dyDescent="0.2">
      <c r="A190" s="831" t="s">
        <v>578</v>
      </c>
      <c r="B190" s="832" t="s">
        <v>4375</v>
      </c>
      <c r="C190" s="832" t="s">
        <v>600</v>
      </c>
      <c r="D190" s="832" t="s">
        <v>4369</v>
      </c>
      <c r="E190" s="832" t="s">
        <v>4372</v>
      </c>
      <c r="F190" s="832" t="s">
        <v>4413</v>
      </c>
      <c r="G190" s="832" t="s">
        <v>4414</v>
      </c>
      <c r="H190" s="849"/>
      <c r="I190" s="849"/>
      <c r="J190" s="832"/>
      <c r="K190" s="832"/>
      <c r="L190" s="849">
        <v>22</v>
      </c>
      <c r="M190" s="849">
        <v>5544</v>
      </c>
      <c r="N190" s="832">
        <v>1</v>
      </c>
      <c r="O190" s="832">
        <v>252</v>
      </c>
      <c r="P190" s="849">
        <v>25</v>
      </c>
      <c r="Q190" s="849">
        <v>6350</v>
      </c>
      <c r="R190" s="837">
        <v>1.1453823953823954</v>
      </c>
      <c r="S190" s="850">
        <v>254</v>
      </c>
    </row>
    <row r="191" spans="1:19" ht="14.45" customHeight="1" x14ac:dyDescent="0.2">
      <c r="A191" s="831" t="s">
        <v>578</v>
      </c>
      <c r="B191" s="832" t="s">
        <v>4375</v>
      </c>
      <c r="C191" s="832" t="s">
        <v>600</v>
      </c>
      <c r="D191" s="832" t="s">
        <v>4369</v>
      </c>
      <c r="E191" s="832" t="s">
        <v>4372</v>
      </c>
      <c r="F191" s="832" t="s">
        <v>4415</v>
      </c>
      <c r="G191" s="832" t="s">
        <v>4416</v>
      </c>
      <c r="H191" s="849"/>
      <c r="I191" s="849"/>
      <c r="J191" s="832"/>
      <c r="K191" s="832"/>
      <c r="L191" s="849">
        <v>1</v>
      </c>
      <c r="M191" s="849">
        <v>116</v>
      </c>
      <c r="N191" s="832">
        <v>1</v>
      </c>
      <c r="O191" s="832">
        <v>116</v>
      </c>
      <c r="P191" s="849"/>
      <c r="Q191" s="849"/>
      <c r="R191" s="837"/>
      <c r="S191" s="850"/>
    </row>
    <row r="192" spans="1:19" ht="14.45" customHeight="1" x14ac:dyDescent="0.2">
      <c r="A192" s="831" t="s">
        <v>578</v>
      </c>
      <c r="B192" s="832" t="s">
        <v>4375</v>
      </c>
      <c r="C192" s="832" t="s">
        <v>600</v>
      </c>
      <c r="D192" s="832" t="s">
        <v>4369</v>
      </c>
      <c r="E192" s="832" t="s">
        <v>4372</v>
      </c>
      <c r="F192" s="832" t="s">
        <v>4433</v>
      </c>
      <c r="G192" s="832" t="s">
        <v>4434</v>
      </c>
      <c r="H192" s="849">
        <v>29</v>
      </c>
      <c r="I192" s="849">
        <v>10817</v>
      </c>
      <c r="J192" s="832">
        <v>1.5222347312130593</v>
      </c>
      <c r="K192" s="832">
        <v>373</v>
      </c>
      <c r="L192" s="849">
        <v>19</v>
      </c>
      <c r="M192" s="849">
        <v>7106</v>
      </c>
      <c r="N192" s="832">
        <v>1</v>
      </c>
      <c r="O192" s="832">
        <v>374</v>
      </c>
      <c r="P192" s="849">
        <v>18</v>
      </c>
      <c r="Q192" s="849">
        <v>6768</v>
      </c>
      <c r="R192" s="837">
        <v>0.95243456234168311</v>
      </c>
      <c r="S192" s="850">
        <v>376</v>
      </c>
    </row>
    <row r="193" spans="1:19" ht="14.45" customHeight="1" x14ac:dyDescent="0.2">
      <c r="A193" s="831" t="s">
        <v>578</v>
      </c>
      <c r="B193" s="832" t="s">
        <v>4375</v>
      </c>
      <c r="C193" s="832" t="s">
        <v>600</v>
      </c>
      <c r="D193" s="832" t="s">
        <v>2079</v>
      </c>
      <c r="E193" s="832" t="s">
        <v>4376</v>
      </c>
      <c r="F193" s="832" t="s">
        <v>4377</v>
      </c>
      <c r="G193" s="832" t="s">
        <v>4378</v>
      </c>
      <c r="H193" s="849"/>
      <c r="I193" s="849"/>
      <c r="J193" s="832"/>
      <c r="K193" s="832"/>
      <c r="L193" s="849">
        <v>0.5</v>
      </c>
      <c r="M193" s="849">
        <v>34.85</v>
      </c>
      <c r="N193" s="832">
        <v>1</v>
      </c>
      <c r="O193" s="832">
        <v>69.7</v>
      </c>
      <c r="P193" s="849">
        <v>0.2</v>
      </c>
      <c r="Q193" s="849">
        <v>13.94</v>
      </c>
      <c r="R193" s="837">
        <v>0.39999999999999997</v>
      </c>
      <c r="S193" s="850">
        <v>69.699999999999989</v>
      </c>
    </row>
    <row r="194" spans="1:19" ht="14.45" customHeight="1" x14ac:dyDescent="0.2">
      <c r="A194" s="831" t="s">
        <v>578</v>
      </c>
      <c r="B194" s="832" t="s">
        <v>4375</v>
      </c>
      <c r="C194" s="832" t="s">
        <v>600</v>
      </c>
      <c r="D194" s="832" t="s">
        <v>2079</v>
      </c>
      <c r="E194" s="832" t="s">
        <v>4376</v>
      </c>
      <c r="F194" s="832" t="s">
        <v>4380</v>
      </c>
      <c r="G194" s="832" t="s">
        <v>4381</v>
      </c>
      <c r="H194" s="849"/>
      <c r="I194" s="849"/>
      <c r="J194" s="832"/>
      <c r="K194" s="832"/>
      <c r="L194" s="849">
        <v>2.7</v>
      </c>
      <c r="M194" s="849">
        <v>769.71</v>
      </c>
      <c r="N194" s="832">
        <v>1</v>
      </c>
      <c r="O194" s="832">
        <v>285.07777777777778</v>
      </c>
      <c r="P194" s="849">
        <v>4.5</v>
      </c>
      <c r="Q194" s="849">
        <v>1580.29</v>
      </c>
      <c r="R194" s="837">
        <v>2.0530979199958423</v>
      </c>
      <c r="S194" s="850">
        <v>351.17555555555555</v>
      </c>
    </row>
    <row r="195" spans="1:19" ht="14.45" customHeight="1" x14ac:dyDescent="0.2">
      <c r="A195" s="831" t="s">
        <v>578</v>
      </c>
      <c r="B195" s="832" t="s">
        <v>4375</v>
      </c>
      <c r="C195" s="832" t="s">
        <v>600</v>
      </c>
      <c r="D195" s="832" t="s">
        <v>2079</v>
      </c>
      <c r="E195" s="832" t="s">
        <v>4376</v>
      </c>
      <c r="F195" s="832" t="s">
        <v>4382</v>
      </c>
      <c r="G195" s="832" t="s">
        <v>673</v>
      </c>
      <c r="H195" s="849"/>
      <c r="I195" s="849"/>
      <c r="J195" s="832"/>
      <c r="K195" s="832"/>
      <c r="L195" s="849">
        <v>0.4</v>
      </c>
      <c r="M195" s="849">
        <v>29.4</v>
      </c>
      <c r="N195" s="832">
        <v>1</v>
      </c>
      <c r="O195" s="832">
        <v>73.499999999999986</v>
      </c>
      <c r="P195" s="849">
        <v>0.5</v>
      </c>
      <c r="Q195" s="849">
        <v>40.42</v>
      </c>
      <c r="R195" s="837">
        <v>1.3748299319727892</v>
      </c>
      <c r="S195" s="850">
        <v>80.84</v>
      </c>
    </row>
    <row r="196" spans="1:19" ht="14.45" customHeight="1" x14ac:dyDescent="0.2">
      <c r="A196" s="831" t="s">
        <v>578</v>
      </c>
      <c r="B196" s="832" t="s">
        <v>4375</v>
      </c>
      <c r="C196" s="832" t="s">
        <v>600</v>
      </c>
      <c r="D196" s="832" t="s">
        <v>2079</v>
      </c>
      <c r="E196" s="832" t="s">
        <v>4376</v>
      </c>
      <c r="F196" s="832" t="s">
        <v>4383</v>
      </c>
      <c r="G196" s="832" t="s">
        <v>4384</v>
      </c>
      <c r="H196" s="849"/>
      <c r="I196" s="849"/>
      <c r="J196" s="832"/>
      <c r="K196" s="832"/>
      <c r="L196" s="849"/>
      <c r="M196" s="849"/>
      <c r="N196" s="832"/>
      <c r="O196" s="832"/>
      <c r="P196" s="849">
        <v>0.2</v>
      </c>
      <c r="Q196" s="849">
        <v>7.8</v>
      </c>
      <c r="R196" s="837"/>
      <c r="S196" s="850">
        <v>39</v>
      </c>
    </row>
    <row r="197" spans="1:19" ht="14.45" customHeight="1" x14ac:dyDescent="0.2">
      <c r="A197" s="831" t="s">
        <v>578</v>
      </c>
      <c r="B197" s="832" t="s">
        <v>4375</v>
      </c>
      <c r="C197" s="832" t="s">
        <v>600</v>
      </c>
      <c r="D197" s="832" t="s">
        <v>2079</v>
      </c>
      <c r="E197" s="832" t="s">
        <v>4372</v>
      </c>
      <c r="F197" s="832" t="s">
        <v>4389</v>
      </c>
      <c r="G197" s="832" t="s">
        <v>4390</v>
      </c>
      <c r="H197" s="849"/>
      <c r="I197" s="849"/>
      <c r="J197" s="832"/>
      <c r="K197" s="832"/>
      <c r="L197" s="849">
        <v>5</v>
      </c>
      <c r="M197" s="849">
        <v>415</v>
      </c>
      <c r="N197" s="832">
        <v>1</v>
      </c>
      <c r="O197" s="832">
        <v>83</v>
      </c>
      <c r="P197" s="849">
        <v>3</v>
      </c>
      <c r="Q197" s="849">
        <v>252</v>
      </c>
      <c r="R197" s="837">
        <v>0.60722891566265058</v>
      </c>
      <c r="S197" s="850">
        <v>84</v>
      </c>
    </row>
    <row r="198" spans="1:19" ht="14.45" customHeight="1" x14ac:dyDescent="0.2">
      <c r="A198" s="831" t="s">
        <v>578</v>
      </c>
      <c r="B198" s="832" t="s">
        <v>4375</v>
      </c>
      <c r="C198" s="832" t="s">
        <v>600</v>
      </c>
      <c r="D198" s="832" t="s">
        <v>2079</v>
      </c>
      <c r="E198" s="832" t="s">
        <v>4372</v>
      </c>
      <c r="F198" s="832" t="s">
        <v>4391</v>
      </c>
      <c r="G198" s="832" t="s">
        <v>4392</v>
      </c>
      <c r="H198" s="849">
        <v>1</v>
      </c>
      <c r="I198" s="849">
        <v>37</v>
      </c>
      <c r="J198" s="832">
        <v>0.2</v>
      </c>
      <c r="K198" s="832">
        <v>37</v>
      </c>
      <c r="L198" s="849">
        <v>5</v>
      </c>
      <c r="M198" s="849">
        <v>185</v>
      </c>
      <c r="N198" s="832">
        <v>1</v>
      </c>
      <c r="O198" s="832">
        <v>37</v>
      </c>
      <c r="P198" s="849">
        <v>4</v>
      </c>
      <c r="Q198" s="849">
        <v>152</v>
      </c>
      <c r="R198" s="837">
        <v>0.82162162162162167</v>
      </c>
      <c r="S198" s="850">
        <v>38</v>
      </c>
    </row>
    <row r="199" spans="1:19" ht="14.45" customHeight="1" x14ac:dyDescent="0.2">
      <c r="A199" s="831" t="s">
        <v>578</v>
      </c>
      <c r="B199" s="832" t="s">
        <v>4375</v>
      </c>
      <c r="C199" s="832" t="s">
        <v>600</v>
      </c>
      <c r="D199" s="832" t="s">
        <v>2079</v>
      </c>
      <c r="E199" s="832" t="s">
        <v>4372</v>
      </c>
      <c r="F199" s="832" t="s">
        <v>4399</v>
      </c>
      <c r="G199" s="832" t="s">
        <v>4400</v>
      </c>
      <c r="H199" s="849"/>
      <c r="I199" s="849"/>
      <c r="J199" s="832"/>
      <c r="K199" s="832"/>
      <c r="L199" s="849">
        <v>3</v>
      </c>
      <c r="M199" s="849">
        <v>390</v>
      </c>
      <c r="N199" s="832">
        <v>1</v>
      </c>
      <c r="O199" s="832">
        <v>130</v>
      </c>
      <c r="P199" s="849">
        <v>5</v>
      </c>
      <c r="Q199" s="849">
        <v>655</v>
      </c>
      <c r="R199" s="837">
        <v>1.6794871794871795</v>
      </c>
      <c r="S199" s="850">
        <v>131</v>
      </c>
    </row>
    <row r="200" spans="1:19" ht="14.45" customHeight="1" x14ac:dyDescent="0.2">
      <c r="A200" s="831" t="s">
        <v>578</v>
      </c>
      <c r="B200" s="832" t="s">
        <v>4375</v>
      </c>
      <c r="C200" s="832" t="s">
        <v>600</v>
      </c>
      <c r="D200" s="832" t="s">
        <v>2079</v>
      </c>
      <c r="E200" s="832" t="s">
        <v>4372</v>
      </c>
      <c r="F200" s="832" t="s">
        <v>4403</v>
      </c>
      <c r="G200" s="832" t="s">
        <v>4404</v>
      </c>
      <c r="H200" s="849">
        <v>196</v>
      </c>
      <c r="I200" s="849">
        <v>24696</v>
      </c>
      <c r="J200" s="832">
        <v>0.91119064310223963</v>
      </c>
      <c r="K200" s="832">
        <v>126</v>
      </c>
      <c r="L200" s="849">
        <v>214</v>
      </c>
      <c r="M200" s="849">
        <v>27103</v>
      </c>
      <c r="N200" s="832">
        <v>1</v>
      </c>
      <c r="O200" s="832">
        <v>126.64953271028037</v>
      </c>
      <c r="P200" s="849">
        <v>235</v>
      </c>
      <c r="Q200" s="849">
        <v>29610</v>
      </c>
      <c r="R200" s="837">
        <v>1.0924989853521749</v>
      </c>
      <c r="S200" s="850">
        <v>126</v>
      </c>
    </row>
    <row r="201" spans="1:19" ht="14.45" customHeight="1" x14ac:dyDescent="0.2">
      <c r="A201" s="831" t="s">
        <v>578</v>
      </c>
      <c r="B201" s="832" t="s">
        <v>4375</v>
      </c>
      <c r="C201" s="832" t="s">
        <v>600</v>
      </c>
      <c r="D201" s="832" t="s">
        <v>2079</v>
      </c>
      <c r="E201" s="832" t="s">
        <v>4372</v>
      </c>
      <c r="F201" s="832" t="s">
        <v>4411</v>
      </c>
      <c r="G201" s="832" t="s">
        <v>4412</v>
      </c>
      <c r="H201" s="849">
        <v>618</v>
      </c>
      <c r="I201" s="849">
        <v>20599.97</v>
      </c>
      <c r="J201" s="832">
        <v>1.6349195515234538</v>
      </c>
      <c r="K201" s="832">
        <v>33.333284789644011</v>
      </c>
      <c r="L201" s="849">
        <v>378</v>
      </c>
      <c r="M201" s="849">
        <v>12599.99</v>
      </c>
      <c r="N201" s="832">
        <v>1</v>
      </c>
      <c r="O201" s="832">
        <v>33.333306878306878</v>
      </c>
      <c r="P201" s="849">
        <v>587</v>
      </c>
      <c r="Q201" s="849">
        <v>19566.650000000001</v>
      </c>
      <c r="R201" s="837">
        <v>1.5529099626269547</v>
      </c>
      <c r="S201" s="850">
        <v>33.333304940374788</v>
      </c>
    </row>
    <row r="202" spans="1:19" ht="14.45" customHeight="1" x14ac:dyDescent="0.2">
      <c r="A202" s="831" t="s">
        <v>578</v>
      </c>
      <c r="B202" s="832" t="s">
        <v>4375</v>
      </c>
      <c r="C202" s="832" t="s">
        <v>600</v>
      </c>
      <c r="D202" s="832" t="s">
        <v>2079</v>
      </c>
      <c r="E202" s="832" t="s">
        <v>4372</v>
      </c>
      <c r="F202" s="832" t="s">
        <v>4413</v>
      </c>
      <c r="G202" s="832" t="s">
        <v>4414</v>
      </c>
      <c r="H202" s="849">
        <v>444</v>
      </c>
      <c r="I202" s="849">
        <v>111444</v>
      </c>
      <c r="J202" s="832">
        <v>1.2707991242474002</v>
      </c>
      <c r="K202" s="832">
        <v>251</v>
      </c>
      <c r="L202" s="849">
        <v>348</v>
      </c>
      <c r="M202" s="849">
        <v>87696</v>
      </c>
      <c r="N202" s="832">
        <v>1</v>
      </c>
      <c r="O202" s="832">
        <v>252</v>
      </c>
      <c r="P202" s="849">
        <v>376</v>
      </c>
      <c r="Q202" s="849">
        <v>95504</v>
      </c>
      <c r="R202" s="837">
        <v>1.0890348476555374</v>
      </c>
      <c r="S202" s="850">
        <v>254</v>
      </c>
    </row>
    <row r="203" spans="1:19" ht="14.45" customHeight="1" x14ac:dyDescent="0.2">
      <c r="A203" s="831" t="s">
        <v>578</v>
      </c>
      <c r="B203" s="832" t="s">
        <v>4375</v>
      </c>
      <c r="C203" s="832" t="s">
        <v>600</v>
      </c>
      <c r="D203" s="832" t="s">
        <v>2079</v>
      </c>
      <c r="E203" s="832" t="s">
        <v>4372</v>
      </c>
      <c r="F203" s="832" t="s">
        <v>4415</v>
      </c>
      <c r="G203" s="832" t="s">
        <v>4416</v>
      </c>
      <c r="H203" s="849">
        <v>1</v>
      </c>
      <c r="I203" s="849">
        <v>116</v>
      </c>
      <c r="J203" s="832"/>
      <c r="K203" s="832">
        <v>116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5" customHeight="1" x14ac:dyDescent="0.2">
      <c r="A204" s="831" t="s">
        <v>578</v>
      </c>
      <c r="B204" s="832" t="s">
        <v>4375</v>
      </c>
      <c r="C204" s="832" t="s">
        <v>600</v>
      </c>
      <c r="D204" s="832" t="s">
        <v>2079</v>
      </c>
      <c r="E204" s="832" t="s">
        <v>4372</v>
      </c>
      <c r="F204" s="832" t="s">
        <v>4421</v>
      </c>
      <c r="G204" s="832" t="s">
        <v>4422</v>
      </c>
      <c r="H204" s="849">
        <v>1</v>
      </c>
      <c r="I204" s="849">
        <v>32</v>
      </c>
      <c r="J204" s="832"/>
      <c r="K204" s="832">
        <v>32</v>
      </c>
      <c r="L204" s="849"/>
      <c r="M204" s="849"/>
      <c r="N204" s="832"/>
      <c r="O204" s="832"/>
      <c r="P204" s="849">
        <v>1</v>
      </c>
      <c r="Q204" s="849">
        <v>33</v>
      </c>
      <c r="R204" s="837"/>
      <c r="S204" s="850">
        <v>33</v>
      </c>
    </row>
    <row r="205" spans="1:19" ht="14.45" customHeight="1" x14ac:dyDescent="0.2">
      <c r="A205" s="831" t="s">
        <v>578</v>
      </c>
      <c r="B205" s="832" t="s">
        <v>4375</v>
      </c>
      <c r="C205" s="832" t="s">
        <v>600</v>
      </c>
      <c r="D205" s="832" t="s">
        <v>2079</v>
      </c>
      <c r="E205" s="832" t="s">
        <v>4372</v>
      </c>
      <c r="F205" s="832" t="s">
        <v>4427</v>
      </c>
      <c r="G205" s="832" t="s">
        <v>4428</v>
      </c>
      <c r="H205" s="849"/>
      <c r="I205" s="849"/>
      <c r="J205" s="832"/>
      <c r="K205" s="832"/>
      <c r="L205" s="849">
        <v>2</v>
      </c>
      <c r="M205" s="849">
        <v>118</v>
      </c>
      <c r="N205" s="832">
        <v>1</v>
      </c>
      <c r="O205" s="832">
        <v>59</v>
      </c>
      <c r="P205" s="849">
        <v>1</v>
      </c>
      <c r="Q205" s="849">
        <v>61</v>
      </c>
      <c r="R205" s="837">
        <v>0.51694915254237284</v>
      </c>
      <c r="S205" s="850">
        <v>61</v>
      </c>
    </row>
    <row r="206" spans="1:19" ht="14.45" customHeight="1" x14ac:dyDescent="0.2">
      <c r="A206" s="831" t="s">
        <v>578</v>
      </c>
      <c r="B206" s="832" t="s">
        <v>4375</v>
      </c>
      <c r="C206" s="832" t="s">
        <v>600</v>
      </c>
      <c r="D206" s="832" t="s">
        <v>2078</v>
      </c>
      <c r="E206" s="832" t="s">
        <v>4372</v>
      </c>
      <c r="F206" s="832" t="s">
        <v>4389</v>
      </c>
      <c r="G206" s="832" t="s">
        <v>4390</v>
      </c>
      <c r="H206" s="849"/>
      <c r="I206" s="849"/>
      <c r="J206" s="832"/>
      <c r="K206" s="832"/>
      <c r="L206" s="849">
        <v>1</v>
      </c>
      <c r="M206" s="849">
        <v>83</v>
      </c>
      <c r="N206" s="832">
        <v>1</v>
      </c>
      <c r="O206" s="832">
        <v>83</v>
      </c>
      <c r="P206" s="849">
        <v>9</v>
      </c>
      <c r="Q206" s="849">
        <v>756</v>
      </c>
      <c r="R206" s="837">
        <v>9.1084337349397586</v>
      </c>
      <c r="S206" s="850">
        <v>84</v>
      </c>
    </row>
    <row r="207" spans="1:19" ht="14.45" customHeight="1" x14ac:dyDescent="0.2">
      <c r="A207" s="831" t="s">
        <v>578</v>
      </c>
      <c r="B207" s="832" t="s">
        <v>4375</v>
      </c>
      <c r="C207" s="832" t="s">
        <v>600</v>
      </c>
      <c r="D207" s="832" t="s">
        <v>2078</v>
      </c>
      <c r="E207" s="832" t="s">
        <v>4372</v>
      </c>
      <c r="F207" s="832" t="s">
        <v>4391</v>
      </c>
      <c r="G207" s="832" t="s">
        <v>4392</v>
      </c>
      <c r="H207" s="849"/>
      <c r="I207" s="849"/>
      <c r="J207" s="832"/>
      <c r="K207" s="832"/>
      <c r="L207" s="849">
        <v>172</v>
      </c>
      <c r="M207" s="849">
        <v>6364</v>
      </c>
      <c r="N207" s="832">
        <v>1</v>
      </c>
      <c r="O207" s="832">
        <v>37</v>
      </c>
      <c r="P207" s="849">
        <v>333</v>
      </c>
      <c r="Q207" s="849">
        <v>12654</v>
      </c>
      <c r="R207" s="837">
        <v>1.9883720930232558</v>
      </c>
      <c r="S207" s="850">
        <v>38</v>
      </c>
    </row>
    <row r="208" spans="1:19" ht="14.45" customHeight="1" x14ac:dyDescent="0.2">
      <c r="A208" s="831" t="s">
        <v>578</v>
      </c>
      <c r="B208" s="832" t="s">
        <v>4375</v>
      </c>
      <c r="C208" s="832" t="s">
        <v>600</v>
      </c>
      <c r="D208" s="832" t="s">
        <v>2078</v>
      </c>
      <c r="E208" s="832" t="s">
        <v>4372</v>
      </c>
      <c r="F208" s="832" t="s">
        <v>4403</v>
      </c>
      <c r="G208" s="832" t="s">
        <v>4404</v>
      </c>
      <c r="H208" s="849"/>
      <c r="I208" s="849"/>
      <c r="J208" s="832"/>
      <c r="K208" s="832"/>
      <c r="L208" s="849">
        <v>11</v>
      </c>
      <c r="M208" s="849">
        <v>1392</v>
      </c>
      <c r="N208" s="832">
        <v>1</v>
      </c>
      <c r="O208" s="832">
        <v>126.54545454545455</v>
      </c>
      <c r="P208" s="849">
        <v>23</v>
      </c>
      <c r="Q208" s="849">
        <v>2898</v>
      </c>
      <c r="R208" s="837">
        <v>2.0818965517241379</v>
      </c>
      <c r="S208" s="850">
        <v>126</v>
      </c>
    </row>
    <row r="209" spans="1:19" ht="14.45" customHeight="1" x14ac:dyDescent="0.2">
      <c r="A209" s="831" t="s">
        <v>578</v>
      </c>
      <c r="B209" s="832" t="s">
        <v>4375</v>
      </c>
      <c r="C209" s="832" t="s">
        <v>600</v>
      </c>
      <c r="D209" s="832" t="s">
        <v>2078</v>
      </c>
      <c r="E209" s="832" t="s">
        <v>4372</v>
      </c>
      <c r="F209" s="832" t="s">
        <v>4411</v>
      </c>
      <c r="G209" s="832" t="s">
        <v>4412</v>
      </c>
      <c r="H209" s="849"/>
      <c r="I209" s="849"/>
      <c r="J209" s="832"/>
      <c r="K209" s="832"/>
      <c r="L209" s="849">
        <v>31</v>
      </c>
      <c r="M209" s="849">
        <v>1033.3300000000002</v>
      </c>
      <c r="N209" s="832">
        <v>1</v>
      </c>
      <c r="O209" s="832">
        <v>33.333225806451615</v>
      </c>
      <c r="P209" s="849">
        <v>286</v>
      </c>
      <c r="Q209" s="849">
        <v>9533.33</v>
      </c>
      <c r="R209" s="837">
        <v>9.2258329865580198</v>
      </c>
      <c r="S209" s="850">
        <v>33.333321678321681</v>
      </c>
    </row>
    <row r="210" spans="1:19" ht="14.45" customHeight="1" x14ac:dyDescent="0.2">
      <c r="A210" s="831" t="s">
        <v>578</v>
      </c>
      <c r="B210" s="832" t="s">
        <v>4375</v>
      </c>
      <c r="C210" s="832" t="s">
        <v>600</v>
      </c>
      <c r="D210" s="832" t="s">
        <v>2078</v>
      </c>
      <c r="E210" s="832" t="s">
        <v>4372</v>
      </c>
      <c r="F210" s="832" t="s">
        <v>4413</v>
      </c>
      <c r="G210" s="832" t="s">
        <v>4414</v>
      </c>
      <c r="H210" s="849"/>
      <c r="I210" s="849"/>
      <c r="J210" s="832"/>
      <c r="K210" s="832"/>
      <c r="L210" s="849">
        <v>36</v>
      </c>
      <c r="M210" s="849">
        <v>9072</v>
      </c>
      <c r="N210" s="832">
        <v>1</v>
      </c>
      <c r="O210" s="832">
        <v>252</v>
      </c>
      <c r="P210" s="849">
        <v>174</v>
      </c>
      <c r="Q210" s="849">
        <v>44196</v>
      </c>
      <c r="R210" s="837">
        <v>4.8716931216931219</v>
      </c>
      <c r="S210" s="850">
        <v>254</v>
      </c>
    </row>
    <row r="211" spans="1:19" ht="14.45" customHeight="1" x14ac:dyDescent="0.2">
      <c r="A211" s="831" t="s">
        <v>578</v>
      </c>
      <c r="B211" s="832" t="s">
        <v>4375</v>
      </c>
      <c r="C211" s="832" t="s">
        <v>600</v>
      </c>
      <c r="D211" s="832" t="s">
        <v>2078</v>
      </c>
      <c r="E211" s="832" t="s">
        <v>4372</v>
      </c>
      <c r="F211" s="832" t="s">
        <v>4415</v>
      </c>
      <c r="G211" s="832" t="s">
        <v>4416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116</v>
      </c>
      <c r="R211" s="837"/>
      <c r="S211" s="850">
        <v>116</v>
      </c>
    </row>
    <row r="212" spans="1:19" ht="14.45" customHeight="1" x14ac:dyDescent="0.2">
      <c r="A212" s="831" t="s">
        <v>578</v>
      </c>
      <c r="B212" s="832" t="s">
        <v>4375</v>
      </c>
      <c r="C212" s="832" t="s">
        <v>600</v>
      </c>
      <c r="D212" s="832" t="s">
        <v>2078</v>
      </c>
      <c r="E212" s="832" t="s">
        <v>4372</v>
      </c>
      <c r="F212" s="832" t="s">
        <v>4433</v>
      </c>
      <c r="G212" s="832" t="s">
        <v>4434</v>
      </c>
      <c r="H212" s="849"/>
      <c r="I212" s="849"/>
      <c r="J212" s="832"/>
      <c r="K212" s="832"/>
      <c r="L212" s="849">
        <v>5</v>
      </c>
      <c r="M212" s="849">
        <v>1870</v>
      </c>
      <c r="N212" s="832">
        <v>1</v>
      </c>
      <c r="O212" s="832">
        <v>374</v>
      </c>
      <c r="P212" s="849">
        <v>100</v>
      </c>
      <c r="Q212" s="849">
        <v>37600</v>
      </c>
      <c r="R212" s="837">
        <v>20.106951871657753</v>
      </c>
      <c r="S212" s="850">
        <v>376</v>
      </c>
    </row>
    <row r="213" spans="1:19" ht="14.45" customHeight="1" x14ac:dyDescent="0.2">
      <c r="A213" s="831" t="s">
        <v>578</v>
      </c>
      <c r="B213" s="832" t="s">
        <v>4437</v>
      </c>
      <c r="C213" s="832" t="s">
        <v>600</v>
      </c>
      <c r="D213" s="832" t="s">
        <v>4361</v>
      </c>
      <c r="E213" s="832" t="s">
        <v>4376</v>
      </c>
      <c r="F213" s="832" t="s">
        <v>4438</v>
      </c>
      <c r="G213" s="832" t="s">
        <v>4439</v>
      </c>
      <c r="H213" s="849">
        <v>4</v>
      </c>
      <c r="I213" s="849">
        <v>11801.68</v>
      </c>
      <c r="J213" s="832"/>
      <c r="K213" s="832">
        <v>2950.42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5" customHeight="1" x14ac:dyDescent="0.2">
      <c r="A214" s="831" t="s">
        <v>578</v>
      </c>
      <c r="B214" s="832" t="s">
        <v>4437</v>
      </c>
      <c r="C214" s="832" t="s">
        <v>600</v>
      </c>
      <c r="D214" s="832" t="s">
        <v>4361</v>
      </c>
      <c r="E214" s="832" t="s">
        <v>4376</v>
      </c>
      <c r="F214" s="832" t="s">
        <v>4440</v>
      </c>
      <c r="G214" s="832" t="s">
        <v>4439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0.6</v>
      </c>
      <c r="Q214" s="849">
        <v>10143.870000000001</v>
      </c>
      <c r="R214" s="837"/>
      <c r="S214" s="850">
        <v>16906.45</v>
      </c>
    </row>
    <row r="215" spans="1:19" ht="14.45" customHeight="1" x14ac:dyDescent="0.2">
      <c r="A215" s="831" t="s">
        <v>578</v>
      </c>
      <c r="B215" s="832" t="s">
        <v>4437</v>
      </c>
      <c r="C215" s="832" t="s">
        <v>600</v>
      </c>
      <c r="D215" s="832" t="s">
        <v>4361</v>
      </c>
      <c r="E215" s="832" t="s">
        <v>4372</v>
      </c>
      <c r="F215" s="832" t="s">
        <v>4391</v>
      </c>
      <c r="G215" s="832" t="s">
        <v>4392</v>
      </c>
      <c r="H215" s="849"/>
      <c r="I215" s="849"/>
      <c r="J215" s="832"/>
      <c r="K215" s="832"/>
      <c r="L215" s="849">
        <v>1</v>
      </c>
      <c r="M215" s="849">
        <v>37</v>
      </c>
      <c r="N215" s="832">
        <v>1</v>
      </c>
      <c r="O215" s="832">
        <v>37</v>
      </c>
      <c r="P215" s="849"/>
      <c r="Q215" s="849"/>
      <c r="R215" s="837"/>
      <c r="S215" s="850"/>
    </row>
    <row r="216" spans="1:19" ht="14.45" customHeight="1" x14ac:dyDescent="0.2">
      <c r="A216" s="831" t="s">
        <v>578</v>
      </c>
      <c r="B216" s="832" t="s">
        <v>4437</v>
      </c>
      <c r="C216" s="832" t="s">
        <v>600</v>
      </c>
      <c r="D216" s="832" t="s">
        <v>4361</v>
      </c>
      <c r="E216" s="832" t="s">
        <v>4372</v>
      </c>
      <c r="F216" s="832" t="s">
        <v>4443</v>
      </c>
      <c r="G216" s="832" t="s">
        <v>4444</v>
      </c>
      <c r="H216" s="849">
        <v>5</v>
      </c>
      <c r="I216" s="849">
        <v>630</v>
      </c>
      <c r="J216" s="832"/>
      <c r="K216" s="832">
        <v>126</v>
      </c>
      <c r="L216" s="849"/>
      <c r="M216" s="849"/>
      <c r="N216" s="832"/>
      <c r="O216" s="832"/>
      <c r="P216" s="849">
        <v>2</v>
      </c>
      <c r="Q216" s="849">
        <v>252</v>
      </c>
      <c r="R216" s="837"/>
      <c r="S216" s="850">
        <v>126</v>
      </c>
    </row>
    <row r="217" spans="1:19" ht="14.45" customHeight="1" x14ac:dyDescent="0.2">
      <c r="A217" s="831" t="s">
        <v>578</v>
      </c>
      <c r="B217" s="832" t="s">
        <v>4437</v>
      </c>
      <c r="C217" s="832" t="s">
        <v>600</v>
      </c>
      <c r="D217" s="832" t="s">
        <v>4361</v>
      </c>
      <c r="E217" s="832" t="s">
        <v>4372</v>
      </c>
      <c r="F217" s="832" t="s">
        <v>4445</v>
      </c>
      <c r="G217" s="832" t="s">
        <v>4446</v>
      </c>
      <c r="H217" s="849">
        <v>6</v>
      </c>
      <c r="I217" s="849">
        <v>1566</v>
      </c>
      <c r="J217" s="832"/>
      <c r="K217" s="832">
        <v>261</v>
      </c>
      <c r="L217" s="849"/>
      <c r="M217" s="849"/>
      <c r="N217" s="832"/>
      <c r="O217" s="832"/>
      <c r="P217" s="849">
        <v>2</v>
      </c>
      <c r="Q217" s="849">
        <v>524</v>
      </c>
      <c r="R217" s="837"/>
      <c r="S217" s="850">
        <v>262</v>
      </c>
    </row>
    <row r="218" spans="1:19" ht="14.45" customHeight="1" x14ac:dyDescent="0.2">
      <c r="A218" s="831" t="s">
        <v>578</v>
      </c>
      <c r="B218" s="832" t="s">
        <v>4437</v>
      </c>
      <c r="C218" s="832" t="s">
        <v>600</v>
      </c>
      <c r="D218" s="832" t="s">
        <v>4361</v>
      </c>
      <c r="E218" s="832" t="s">
        <v>4372</v>
      </c>
      <c r="F218" s="832" t="s">
        <v>4427</v>
      </c>
      <c r="G218" s="832" t="s">
        <v>4428</v>
      </c>
      <c r="H218" s="849"/>
      <c r="I218" s="849"/>
      <c r="J218" s="832"/>
      <c r="K218" s="832"/>
      <c r="L218" s="849">
        <v>1</v>
      </c>
      <c r="M218" s="849">
        <v>59</v>
      </c>
      <c r="N218" s="832">
        <v>1</v>
      </c>
      <c r="O218" s="832">
        <v>59</v>
      </c>
      <c r="P218" s="849"/>
      <c r="Q218" s="849"/>
      <c r="R218" s="837"/>
      <c r="S218" s="850"/>
    </row>
    <row r="219" spans="1:19" ht="14.45" customHeight="1" x14ac:dyDescent="0.2">
      <c r="A219" s="831" t="s">
        <v>578</v>
      </c>
      <c r="B219" s="832" t="s">
        <v>4437</v>
      </c>
      <c r="C219" s="832" t="s">
        <v>600</v>
      </c>
      <c r="D219" s="832" t="s">
        <v>2070</v>
      </c>
      <c r="E219" s="832" t="s">
        <v>4376</v>
      </c>
      <c r="F219" s="832" t="s">
        <v>4438</v>
      </c>
      <c r="G219" s="832" t="s">
        <v>4439</v>
      </c>
      <c r="H219" s="849">
        <v>50</v>
      </c>
      <c r="I219" s="849">
        <v>143346.23999999999</v>
      </c>
      <c r="J219" s="832">
        <v>1.6561239605773237</v>
      </c>
      <c r="K219" s="832">
        <v>2866.9247999999998</v>
      </c>
      <c r="L219" s="849">
        <v>14.2</v>
      </c>
      <c r="M219" s="849">
        <v>86555.26</v>
      </c>
      <c r="N219" s="832">
        <v>1</v>
      </c>
      <c r="O219" s="832">
        <v>6095.4408450704223</v>
      </c>
      <c r="P219" s="849">
        <v>6</v>
      </c>
      <c r="Q219" s="849">
        <v>98024.960000000006</v>
      </c>
      <c r="R219" s="837">
        <v>1.132513032714592</v>
      </c>
      <c r="S219" s="850">
        <v>16337.493333333334</v>
      </c>
    </row>
    <row r="220" spans="1:19" ht="14.45" customHeight="1" x14ac:dyDescent="0.2">
      <c r="A220" s="831" t="s">
        <v>578</v>
      </c>
      <c r="B220" s="832" t="s">
        <v>4437</v>
      </c>
      <c r="C220" s="832" t="s">
        <v>600</v>
      </c>
      <c r="D220" s="832" t="s">
        <v>2070</v>
      </c>
      <c r="E220" s="832" t="s">
        <v>4376</v>
      </c>
      <c r="F220" s="832" t="s">
        <v>4440</v>
      </c>
      <c r="G220" s="832" t="s">
        <v>4439</v>
      </c>
      <c r="H220" s="849"/>
      <c r="I220" s="849"/>
      <c r="J220" s="832"/>
      <c r="K220" s="832"/>
      <c r="L220" s="849"/>
      <c r="M220" s="849"/>
      <c r="N220" s="832"/>
      <c r="O220" s="832"/>
      <c r="P220" s="849">
        <v>0.6</v>
      </c>
      <c r="Q220" s="849">
        <v>10143.870000000001</v>
      </c>
      <c r="R220" s="837"/>
      <c r="S220" s="850">
        <v>16906.45</v>
      </c>
    </row>
    <row r="221" spans="1:19" ht="14.45" customHeight="1" x14ac:dyDescent="0.2">
      <c r="A221" s="831" t="s">
        <v>578</v>
      </c>
      <c r="B221" s="832" t="s">
        <v>4437</v>
      </c>
      <c r="C221" s="832" t="s">
        <v>600</v>
      </c>
      <c r="D221" s="832" t="s">
        <v>2070</v>
      </c>
      <c r="E221" s="832" t="s">
        <v>4372</v>
      </c>
      <c r="F221" s="832" t="s">
        <v>4391</v>
      </c>
      <c r="G221" s="832" t="s">
        <v>4392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38</v>
      </c>
      <c r="R221" s="837"/>
      <c r="S221" s="850">
        <v>38</v>
      </c>
    </row>
    <row r="222" spans="1:19" ht="14.45" customHeight="1" x14ac:dyDescent="0.2">
      <c r="A222" s="831" t="s">
        <v>578</v>
      </c>
      <c r="B222" s="832" t="s">
        <v>4437</v>
      </c>
      <c r="C222" s="832" t="s">
        <v>600</v>
      </c>
      <c r="D222" s="832" t="s">
        <v>2070</v>
      </c>
      <c r="E222" s="832" t="s">
        <v>4372</v>
      </c>
      <c r="F222" s="832" t="s">
        <v>4441</v>
      </c>
      <c r="G222" s="832" t="s">
        <v>4442</v>
      </c>
      <c r="H222" s="849">
        <v>21</v>
      </c>
      <c r="I222" s="849">
        <v>5271</v>
      </c>
      <c r="J222" s="832">
        <v>0.90942028985507251</v>
      </c>
      <c r="K222" s="832">
        <v>251</v>
      </c>
      <c r="L222" s="849">
        <v>23</v>
      </c>
      <c r="M222" s="849">
        <v>5796</v>
      </c>
      <c r="N222" s="832">
        <v>1</v>
      </c>
      <c r="O222" s="832">
        <v>252</v>
      </c>
      <c r="P222" s="849">
        <v>18</v>
      </c>
      <c r="Q222" s="849">
        <v>4572</v>
      </c>
      <c r="R222" s="837">
        <v>0.78881987577639756</v>
      </c>
      <c r="S222" s="850">
        <v>254</v>
      </c>
    </row>
    <row r="223" spans="1:19" ht="14.45" customHeight="1" x14ac:dyDescent="0.2">
      <c r="A223" s="831" t="s">
        <v>578</v>
      </c>
      <c r="B223" s="832" t="s">
        <v>4437</v>
      </c>
      <c r="C223" s="832" t="s">
        <v>600</v>
      </c>
      <c r="D223" s="832" t="s">
        <v>2070</v>
      </c>
      <c r="E223" s="832" t="s">
        <v>4372</v>
      </c>
      <c r="F223" s="832" t="s">
        <v>4443</v>
      </c>
      <c r="G223" s="832" t="s">
        <v>4444</v>
      </c>
      <c r="H223" s="849">
        <v>93</v>
      </c>
      <c r="I223" s="849">
        <v>11718</v>
      </c>
      <c r="J223" s="832">
        <v>0.99397743659343452</v>
      </c>
      <c r="K223" s="832">
        <v>126</v>
      </c>
      <c r="L223" s="849">
        <v>93</v>
      </c>
      <c r="M223" s="849">
        <v>11789</v>
      </c>
      <c r="N223" s="832">
        <v>1</v>
      </c>
      <c r="O223" s="832">
        <v>126.76344086021506</v>
      </c>
      <c r="P223" s="849">
        <v>86</v>
      </c>
      <c r="Q223" s="849">
        <v>10836</v>
      </c>
      <c r="R223" s="837">
        <v>0.91916193061328355</v>
      </c>
      <c r="S223" s="850">
        <v>126</v>
      </c>
    </row>
    <row r="224" spans="1:19" ht="14.45" customHeight="1" x14ac:dyDescent="0.2">
      <c r="A224" s="831" t="s">
        <v>578</v>
      </c>
      <c r="B224" s="832" t="s">
        <v>4437</v>
      </c>
      <c r="C224" s="832" t="s">
        <v>600</v>
      </c>
      <c r="D224" s="832" t="s">
        <v>2070</v>
      </c>
      <c r="E224" s="832" t="s">
        <v>4372</v>
      </c>
      <c r="F224" s="832" t="s">
        <v>4445</v>
      </c>
      <c r="G224" s="832" t="s">
        <v>4446</v>
      </c>
      <c r="H224" s="849">
        <v>33</v>
      </c>
      <c r="I224" s="849">
        <v>8613</v>
      </c>
      <c r="J224" s="832">
        <v>0.80262790047525856</v>
      </c>
      <c r="K224" s="832">
        <v>261</v>
      </c>
      <c r="L224" s="849">
        <v>41</v>
      </c>
      <c r="M224" s="849">
        <v>10731</v>
      </c>
      <c r="N224" s="832">
        <v>1</v>
      </c>
      <c r="O224" s="832">
        <v>261.73170731707319</v>
      </c>
      <c r="P224" s="849">
        <v>42</v>
      </c>
      <c r="Q224" s="849">
        <v>11004</v>
      </c>
      <c r="R224" s="837">
        <v>1.0254403131115459</v>
      </c>
      <c r="S224" s="850">
        <v>262</v>
      </c>
    </row>
    <row r="225" spans="1:19" ht="14.45" customHeight="1" x14ac:dyDescent="0.2">
      <c r="A225" s="831" t="s">
        <v>578</v>
      </c>
      <c r="B225" s="832" t="s">
        <v>4437</v>
      </c>
      <c r="C225" s="832" t="s">
        <v>600</v>
      </c>
      <c r="D225" s="832" t="s">
        <v>2070</v>
      </c>
      <c r="E225" s="832" t="s">
        <v>4372</v>
      </c>
      <c r="F225" s="832" t="s">
        <v>4411</v>
      </c>
      <c r="G225" s="832" t="s">
        <v>4412</v>
      </c>
      <c r="H225" s="849">
        <v>3</v>
      </c>
      <c r="I225" s="849">
        <v>100</v>
      </c>
      <c r="J225" s="832"/>
      <c r="K225" s="832">
        <v>33.333333333333336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5" customHeight="1" x14ac:dyDescent="0.2">
      <c r="A226" s="831" t="s">
        <v>578</v>
      </c>
      <c r="B226" s="832" t="s">
        <v>4437</v>
      </c>
      <c r="C226" s="832" t="s">
        <v>600</v>
      </c>
      <c r="D226" s="832" t="s">
        <v>2071</v>
      </c>
      <c r="E226" s="832" t="s">
        <v>4376</v>
      </c>
      <c r="F226" s="832" t="s">
        <v>4438</v>
      </c>
      <c r="G226" s="832" t="s">
        <v>4439</v>
      </c>
      <c r="H226" s="849"/>
      <c r="I226" s="849"/>
      <c r="J226" s="832"/>
      <c r="K226" s="832"/>
      <c r="L226" s="849"/>
      <c r="M226" s="849"/>
      <c r="N226" s="832"/>
      <c r="O226" s="832"/>
      <c r="P226" s="849">
        <v>3.2</v>
      </c>
      <c r="Q226" s="849">
        <v>40562.5</v>
      </c>
      <c r="R226" s="837"/>
      <c r="S226" s="850">
        <v>12675.78125</v>
      </c>
    </row>
    <row r="227" spans="1:19" ht="14.45" customHeight="1" x14ac:dyDescent="0.2">
      <c r="A227" s="831" t="s">
        <v>578</v>
      </c>
      <c r="B227" s="832" t="s">
        <v>4437</v>
      </c>
      <c r="C227" s="832" t="s">
        <v>600</v>
      </c>
      <c r="D227" s="832" t="s">
        <v>2071</v>
      </c>
      <c r="E227" s="832" t="s">
        <v>4372</v>
      </c>
      <c r="F227" s="832" t="s">
        <v>4441</v>
      </c>
      <c r="G227" s="832" t="s">
        <v>4442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254</v>
      </c>
      <c r="R227" s="837"/>
      <c r="S227" s="850">
        <v>254</v>
      </c>
    </row>
    <row r="228" spans="1:19" ht="14.45" customHeight="1" x14ac:dyDescent="0.2">
      <c r="A228" s="831" t="s">
        <v>578</v>
      </c>
      <c r="B228" s="832" t="s">
        <v>4437</v>
      </c>
      <c r="C228" s="832" t="s">
        <v>600</v>
      </c>
      <c r="D228" s="832" t="s">
        <v>2071</v>
      </c>
      <c r="E228" s="832" t="s">
        <v>4372</v>
      </c>
      <c r="F228" s="832" t="s">
        <v>4443</v>
      </c>
      <c r="G228" s="832" t="s">
        <v>4444</v>
      </c>
      <c r="H228" s="849"/>
      <c r="I228" s="849"/>
      <c r="J228" s="832"/>
      <c r="K228" s="832"/>
      <c r="L228" s="849">
        <v>2</v>
      </c>
      <c r="M228" s="849">
        <v>252</v>
      </c>
      <c r="N228" s="832">
        <v>1</v>
      </c>
      <c r="O228" s="832">
        <v>126</v>
      </c>
      <c r="P228" s="849">
        <v>14</v>
      </c>
      <c r="Q228" s="849">
        <v>1764</v>
      </c>
      <c r="R228" s="837">
        <v>7</v>
      </c>
      <c r="S228" s="850">
        <v>126</v>
      </c>
    </row>
    <row r="229" spans="1:19" ht="14.45" customHeight="1" x14ac:dyDescent="0.2">
      <c r="A229" s="831" t="s">
        <v>578</v>
      </c>
      <c r="B229" s="832" t="s">
        <v>4437</v>
      </c>
      <c r="C229" s="832" t="s">
        <v>600</v>
      </c>
      <c r="D229" s="832" t="s">
        <v>2071</v>
      </c>
      <c r="E229" s="832" t="s">
        <v>4372</v>
      </c>
      <c r="F229" s="832" t="s">
        <v>4445</v>
      </c>
      <c r="G229" s="832" t="s">
        <v>4446</v>
      </c>
      <c r="H229" s="849"/>
      <c r="I229" s="849"/>
      <c r="J229" s="832"/>
      <c r="K229" s="832"/>
      <c r="L229" s="849">
        <v>2</v>
      </c>
      <c r="M229" s="849">
        <v>522</v>
      </c>
      <c r="N229" s="832">
        <v>1</v>
      </c>
      <c r="O229" s="832">
        <v>261</v>
      </c>
      <c r="P229" s="849">
        <v>14</v>
      </c>
      <c r="Q229" s="849">
        <v>3668</v>
      </c>
      <c r="R229" s="837">
        <v>7.0268199233716473</v>
      </c>
      <c r="S229" s="850">
        <v>262</v>
      </c>
    </row>
    <row r="230" spans="1:19" ht="14.45" customHeight="1" x14ac:dyDescent="0.2">
      <c r="A230" s="831" t="s">
        <v>578</v>
      </c>
      <c r="B230" s="832" t="s">
        <v>4437</v>
      </c>
      <c r="C230" s="832" t="s">
        <v>600</v>
      </c>
      <c r="D230" s="832" t="s">
        <v>2072</v>
      </c>
      <c r="E230" s="832" t="s">
        <v>4372</v>
      </c>
      <c r="F230" s="832" t="s">
        <v>4441</v>
      </c>
      <c r="G230" s="832" t="s">
        <v>4442</v>
      </c>
      <c r="H230" s="849"/>
      <c r="I230" s="849"/>
      <c r="J230" s="832"/>
      <c r="K230" s="832"/>
      <c r="L230" s="849">
        <v>1</v>
      </c>
      <c r="M230" s="849">
        <v>252</v>
      </c>
      <c r="N230" s="832">
        <v>1</v>
      </c>
      <c r="O230" s="832">
        <v>252</v>
      </c>
      <c r="P230" s="849"/>
      <c r="Q230" s="849"/>
      <c r="R230" s="837"/>
      <c r="S230" s="850"/>
    </row>
    <row r="231" spans="1:19" ht="14.45" customHeight="1" x14ac:dyDescent="0.2">
      <c r="A231" s="831" t="s">
        <v>578</v>
      </c>
      <c r="B231" s="832" t="s">
        <v>4437</v>
      </c>
      <c r="C231" s="832" t="s">
        <v>600</v>
      </c>
      <c r="D231" s="832" t="s">
        <v>2072</v>
      </c>
      <c r="E231" s="832" t="s">
        <v>4372</v>
      </c>
      <c r="F231" s="832" t="s">
        <v>4443</v>
      </c>
      <c r="G231" s="832" t="s">
        <v>4444</v>
      </c>
      <c r="H231" s="849"/>
      <c r="I231" s="849"/>
      <c r="J231" s="832"/>
      <c r="K231" s="832"/>
      <c r="L231" s="849">
        <v>2</v>
      </c>
      <c r="M231" s="849">
        <v>254</v>
      </c>
      <c r="N231" s="832">
        <v>1</v>
      </c>
      <c r="O231" s="832">
        <v>127</v>
      </c>
      <c r="P231" s="849"/>
      <c r="Q231" s="849"/>
      <c r="R231" s="837"/>
      <c r="S231" s="850"/>
    </row>
    <row r="232" spans="1:19" ht="14.45" customHeight="1" x14ac:dyDescent="0.2">
      <c r="A232" s="831" t="s">
        <v>578</v>
      </c>
      <c r="B232" s="832" t="s">
        <v>4437</v>
      </c>
      <c r="C232" s="832" t="s">
        <v>600</v>
      </c>
      <c r="D232" s="832" t="s">
        <v>2072</v>
      </c>
      <c r="E232" s="832" t="s">
        <v>4372</v>
      </c>
      <c r="F232" s="832" t="s">
        <v>4445</v>
      </c>
      <c r="G232" s="832" t="s">
        <v>4446</v>
      </c>
      <c r="H232" s="849"/>
      <c r="I232" s="849"/>
      <c r="J232" s="832"/>
      <c r="K232" s="832"/>
      <c r="L232" s="849">
        <v>3</v>
      </c>
      <c r="M232" s="849">
        <v>786</v>
      </c>
      <c r="N232" s="832">
        <v>1</v>
      </c>
      <c r="O232" s="832">
        <v>262</v>
      </c>
      <c r="P232" s="849"/>
      <c r="Q232" s="849"/>
      <c r="R232" s="837"/>
      <c r="S232" s="850"/>
    </row>
    <row r="233" spans="1:19" ht="14.45" customHeight="1" x14ac:dyDescent="0.2">
      <c r="A233" s="831" t="s">
        <v>578</v>
      </c>
      <c r="B233" s="832" t="s">
        <v>4437</v>
      </c>
      <c r="C233" s="832" t="s">
        <v>600</v>
      </c>
      <c r="D233" s="832" t="s">
        <v>2075</v>
      </c>
      <c r="E233" s="832" t="s">
        <v>4372</v>
      </c>
      <c r="F233" s="832" t="s">
        <v>4443</v>
      </c>
      <c r="G233" s="832" t="s">
        <v>4444</v>
      </c>
      <c r="H233" s="849"/>
      <c r="I233" s="849"/>
      <c r="J233" s="832"/>
      <c r="K233" s="832"/>
      <c r="L233" s="849">
        <v>1</v>
      </c>
      <c r="M233" s="849">
        <v>127</v>
      </c>
      <c r="N233" s="832">
        <v>1</v>
      </c>
      <c r="O233" s="832">
        <v>127</v>
      </c>
      <c r="P233" s="849">
        <v>1</v>
      </c>
      <c r="Q233" s="849">
        <v>126</v>
      </c>
      <c r="R233" s="837">
        <v>0.99212598425196852</v>
      </c>
      <c r="S233" s="850">
        <v>126</v>
      </c>
    </row>
    <row r="234" spans="1:19" ht="14.45" customHeight="1" x14ac:dyDescent="0.2">
      <c r="A234" s="831" t="s">
        <v>578</v>
      </c>
      <c r="B234" s="832" t="s">
        <v>4437</v>
      </c>
      <c r="C234" s="832" t="s">
        <v>600</v>
      </c>
      <c r="D234" s="832" t="s">
        <v>2075</v>
      </c>
      <c r="E234" s="832" t="s">
        <v>4372</v>
      </c>
      <c r="F234" s="832" t="s">
        <v>4445</v>
      </c>
      <c r="G234" s="832" t="s">
        <v>4446</v>
      </c>
      <c r="H234" s="849"/>
      <c r="I234" s="849"/>
      <c r="J234" s="832"/>
      <c r="K234" s="832"/>
      <c r="L234" s="849">
        <v>1</v>
      </c>
      <c r="M234" s="849">
        <v>262</v>
      </c>
      <c r="N234" s="832">
        <v>1</v>
      </c>
      <c r="O234" s="832">
        <v>262</v>
      </c>
      <c r="P234" s="849">
        <v>1</v>
      </c>
      <c r="Q234" s="849">
        <v>262</v>
      </c>
      <c r="R234" s="837">
        <v>1</v>
      </c>
      <c r="S234" s="850">
        <v>262</v>
      </c>
    </row>
    <row r="235" spans="1:19" ht="14.45" customHeight="1" x14ac:dyDescent="0.2">
      <c r="A235" s="831" t="s">
        <v>578</v>
      </c>
      <c r="B235" s="832" t="s">
        <v>4437</v>
      </c>
      <c r="C235" s="832" t="s">
        <v>600</v>
      </c>
      <c r="D235" s="832" t="s">
        <v>2077</v>
      </c>
      <c r="E235" s="832" t="s">
        <v>4376</v>
      </c>
      <c r="F235" s="832" t="s">
        <v>4438</v>
      </c>
      <c r="G235" s="832" t="s">
        <v>4439</v>
      </c>
      <c r="H235" s="849">
        <v>11</v>
      </c>
      <c r="I235" s="849">
        <v>31106.03</v>
      </c>
      <c r="J235" s="832">
        <v>0.51218618623365519</v>
      </c>
      <c r="K235" s="832">
        <v>2827.820909090909</v>
      </c>
      <c r="L235" s="849">
        <v>16.8</v>
      </c>
      <c r="M235" s="849">
        <v>60731.88</v>
      </c>
      <c r="N235" s="832">
        <v>1</v>
      </c>
      <c r="O235" s="832">
        <v>3614.9928571428568</v>
      </c>
      <c r="P235" s="849"/>
      <c r="Q235" s="849"/>
      <c r="R235" s="837"/>
      <c r="S235" s="850"/>
    </row>
    <row r="236" spans="1:19" ht="14.45" customHeight="1" x14ac:dyDescent="0.2">
      <c r="A236" s="831" t="s">
        <v>578</v>
      </c>
      <c r="B236" s="832" t="s">
        <v>4437</v>
      </c>
      <c r="C236" s="832" t="s">
        <v>600</v>
      </c>
      <c r="D236" s="832" t="s">
        <v>2077</v>
      </c>
      <c r="E236" s="832" t="s">
        <v>4372</v>
      </c>
      <c r="F236" s="832" t="s">
        <v>4443</v>
      </c>
      <c r="G236" s="832" t="s">
        <v>4444</v>
      </c>
      <c r="H236" s="849">
        <v>11</v>
      </c>
      <c r="I236" s="849">
        <v>1386</v>
      </c>
      <c r="J236" s="832">
        <v>0.99426111908177905</v>
      </c>
      <c r="K236" s="832">
        <v>126</v>
      </c>
      <c r="L236" s="849">
        <v>11</v>
      </c>
      <c r="M236" s="849">
        <v>1394</v>
      </c>
      <c r="N236" s="832">
        <v>1</v>
      </c>
      <c r="O236" s="832">
        <v>126.72727272727273</v>
      </c>
      <c r="P236" s="849">
        <v>8</v>
      </c>
      <c r="Q236" s="849">
        <v>1008</v>
      </c>
      <c r="R236" s="837">
        <v>0.72309899569583935</v>
      </c>
      <c r="S236" s="850">
        <v>126</v>
      </c>
    </row>
    <row r="237" spans="1:19" ht="14.45" customHeight="1" x14ac:dyDescent="0.2">
      <c r="A237" s="831" t="s">
        <v>578</v>
      </c>
      <c r="B237" s="832" t="s">
        <v>4437</v>
      </c>
      <c r="C237" s="832" t="s">
        <v>600</v>
      </c>
      <c r="D237" s="832" t="s">
        <v>2077</v>
      </c>
      <c r="E237" s="832" t="s">
        <v>4372</v>
      </c>
      <c r="F237" s="832" t="s">
        <v>4445</v>
      </c>
      <c r="G237" s="832" t="s">
        <v>4446</v>
      </c>
      <c r="H237" s="849">
        <v>10</v>
      </c>
      <c r="I237" s="849">
        <v>2610</v>
      </c>
      <c r="J237" s="832">
        <v>0.90656477943730462</v>
      </c>
      <c r="K237" s="832">
        <v>261</v>
      </c>
      <c r="L237" s="849">
        <v>11</v>
      </c>
      <c r="M237" s="849">
        <v>2879</v>
      </c>
      <c r="N237" s="832">
        <v>1</v>
      </c>
      <c r="O237" s="832">
        <v>261.72727272727275</v>
      </c>
      <c r="P237" s="849">
        <v>8</v>
      </c>
      <c r="Q237" s="849">
        <v>2096</v>
      </c>
      <c r="R237" s="837">
        <v>0.72803056616880857</v>
      </c>
      <c r="S237" s="850">
        <v>262</v>
      </c>
    </row>
    <row r="238" spans="1:19" ht="14.45" customHeight="1" x14ac:dyDescent="0.2">
      <c r="A238" s="831" t="s">
        <v>578</v>
      </c>
      <c r="B238" s="832" t="s">
        <v>4437</v>
      </c>
      <c r="C238" s="832" t="s">
        <v>600</v>
      </c>
      <c r="D238" s="832" t="s">
        <v>4367</v>
      </c>
      <c r="E238" s="832" t="s">
        <v>4376</v>
      </c>
      <c r="F238" s="832" t="s">
        <v>4438</v>
      </c>
      <c r="G238" s="832" t="s">
        <v>4439</v>
      </c>
      <c r="H238" s="849">
        <v>6</v>
      </c>
      <c r="I238" s="849">
        <v>17254.259999999998</v>
      </c>
      <c r="J238" s="832">
        <v>1.46201727211719</v>
      </c>
      <c r="K238" s="832">
        <v>2875.7099999999996</v>
      </c>
      <c r="L238" s="849">
        <v>4</v>
      </c>
      <c r="M238" s="849">
        <v>11801.68</v>
      </c>
      <c r="N238" s="832">
        <v>1</v>
      </c>
      <c r="O238" s="832">
        <v>2950.42</v>
      </c>
      <c r="P238" s="849"/>
      <c r="Q238" s="849"/>
      <c r="R238" s="837"/>
      <c r="S238" s="850"/>
    </row>
    <row r="239" spans="1:19" ht="14.45" customHeight="1" x14ac:dyDescent="0.2">
      <c r="A239" s="831" t="s">
        <v>578</v>
      </c>
      <c r="B239" s="832" t="s">
        <v>4437</v>
      </c>
      <c r="C239" s="832" t="s">
        <v>600</v>
      </c>
      <c r="D239" s="832" t="s">
        <v>4367</v>
      </c>
      <c r="E239" s="832" t="s">
        <v>4372</v>
      </c>
      <c r="F239" s="832" t="s">
        <v>4443</v>
      </c>
      <c r="G239" s="832" t="s">
        <v>4444</v>
      </c>
      <c r="H239" s="849">
        <v>5</v>
      </c>
      <c r="I239" s="849">
        <v>630</v>
      </c>
      <c r="J239" s="832">
        <v>0.82677165354330706</v>
      </c>
      <c r="K239" s="832">
        <v>126</v>
      </c>
      <c r="L239" s="849">
        <v>6</v>
      </c>
      <c r="M239" s="849">
        <v>762</v>
      </c>
      <c r="N239" s="832">
        <v>1</v>
      </c>
      <c r="O239" s="832">
        <v>127</v>
      </c>
      <c r="P239" s="849"/>
      <c r="Q239" s="849"/>
      <c r="R239" s="837"/>
      <c r="S239" s="850"/>
    </row>
    <row r="240" spans="1:19" ht="14.45" customHeight="1" thickBot="1" x14ac:dyDescent="0.25">
      <c r="A240" s="839" t="s">
        <v>578</v>
      </c>
      <c r="B240" s="840" t="s">
        <v>4437</v>
      </c>
      <c r="C240" s="840" t="s">
        <v>600</v>
      </c>
      <c r="D240" s="840" t="s">
        <v>4367</v>
      </c>
      <c r="E240" s="840" t="s">
        <v>4372</v>
      </c>
      <c r="F240" s="840" t="s">
        <v>4445</v>
      </c>
      <c r="G240" s="840" t="s">
        <v>4446</v>
      </c>
      <c r="H240" s="851">
        <v>6</v>
      </c>
      <c r="I240" s="851">
        <v>1566</v>
      </c>
      <c r="J240" s="840">
        <v>0.99618320610687028</v>
      </c>
      <c r="K240" s="840">
        <v>261</v>
      </c>
      <c r="L240" s="851">
        <v>6</v>
      </c>
      <c r="M240" s="851">
        <v>1572</v>
      </c>
      <c r="N240" s="840">
        <v>1</v>
      </c>
      <c r="O240" s="840">
        <v>262</v>
      </c>
      <c r="P240" s="851"/>
      <c r="Q240" s="851"/>
      <c r="R240" s="845"/>
      <c r="S240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ECBF1D5-F02D-4744-AD85-ADB1E984BD8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55999005.469999976</v>
      </c>
      <c r="C3" s="344">
        <f t="shared" ref="C3:R3" si="0">SUBTOTAL(9,C6:C1048576)</f>
        <v>21.497602038387878</v>
      </c>
      <c r="D3" s="344">
        <f t="shared" si="0"/>
        <v>59010246.839999989</v>
      </c>
      <c r="E3" s="344">
        <f t="shared" si="0"/>
        <v>24</v>
      </c>
      <c r="F3" s="344">
        <f t="shared" si="0"/>
        <v>62649151.479999967</v>
      </c>
      <c r="G3" s="347">
        <f>IF(D3&lt;&gt;0,F3/D3,"")</f>
        <v>1.0616656400347975</v>
      </c>
      <c r="H3" s="343">
        <f t="shared" si="0"/>
        <v>29554362.840000037</v>
      </c>
      <c r="I3" s="344">
        <f t="shared" si="0"/>
        <v>0.91888671134764699</v>
      </c>
      <c r="J3" s="344">
        <f t="shared" si="0"/>
        <v>32163228.040000014</v>
      </c>
      <c r="K3" s="344">
        <f t="shared" si="0"/>
        <v>1</v>
      </c>
      <c r="L3" s="344">
        <f t="shared" si="0"/>
        <v>27048976.649999991</v>
      </c>
      <c r="M3" s="345">
        <f>IF(J3&lt;&gt;0,L3/J3,"")</f>
        <v>0.84099073066796504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4449</v>
      </c>
      <c r="B6" s="887">
        <v>2958.33</v>
      </c>
      <c r="C6" s="825">
        <v>1.1289913865810794</v>
      </c>
      <c r="D6" s="887">
        <v>2620.33</v>
      </c>
      <c r="E6" s="825">
        <v>1</v>
      </c>
      <c r="F6" s="887">
        <v>1374</v>
      </c>
      <c r="G6" s="830">
        <v>0.52436143539172553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4450</v>
      </c>
      <c r="B7" s="889">
        <v>1825.33</v>
      </c>
      <c r="C7" s="832">
        <v>1.0172766436497189</v>
      </c>
      <c r="D7" s="889">
        <v>1794.33</v>
      </c>
      <c r="E7" s="832">
        <v>1</v>
      </c>
      <c r="F7" s="889">
        <v>5231.99</v>
      </c>
      <c r="G7" s="837">
        <v>2.915846026093305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4451</v>
      </c>
      <c r="B8" s="889">
        <v>9520.65</v>
      </c>
      <c r="C8" s="832">
        <v>1.5149029541773142</v>
      </c>
      <c r="D8" s="889">
        <v>6284.66</v>
      </c>
      <c r="E8" s="832">
        <v>1</v>
      </c>
      <c r="F8" s="889">
        <v>6324.66</v>
      </c>
      <c r="G8" s="837">
        <v>1.006364703898063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4452</v>
      </c>
      <c r="B9" s="889">
        <v>251</v>
      </c>
      <c r="C9" s="832">
        <v>0.19920634920634919</v>
      </c>
      <c r="D9" s="889">
        <v>1260</v>
      </c>
      <c r="E9" s="832">
        <v>1</v>
      </c>
      <c r="F9" s="889">
        <v>710</v>
      </c>
      <c r="G9" s="837">
        <v>0.56349206349206349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4453</v>
      </c>
      <c r="B10" s="889">
        <v>658.33</v>
      </c>
      <c r="C10" s="832"/>
      <c r="D10" s="889">
        <v>0</v>
      </c>
      <c r="E10" s="832"/>
      <c r="F10" s="889">
        <v>254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2053</v>
      </c>
      <c r="B11" s="889">
        <v>55811614.629999988</v>
      </c>
      <c r="C11" s="832">
        <v>0.94962022737541996</v>
      </c>
      <c r="D11" s="889">
        <v>58772562.989999995</v>
      </c>
      <c r="E11" s="832">
        <v>1</v>
      </c>
      <c r="F11" s="889">
        <v>62487825.62999998</v>
      </c>
      <c r="G11" s="837">
        <v>1.0632142355376288</v>
      </c>
      <c r="H11" s="889">
        <v>29554362.840000037</v>
      </c>
      <c r="I11" s="832">
        <v>0.91888671134764699</v>
      </c>
      <c r="J11" s="889">
        <v>32163228.040000014</v>
      </c>
      <c r="K11" s="832">
        <v>1</v>
      </c>
      <c r="L11" s="889">
        <v>27048976.649999991</v>
      </c>
      <c r="M11" s="837">
        <v>0.84099073066796504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4454</v>
      </c>
      <c r="B12" s="889">
        <v>13407.98</v>
      </c>
      <c r="C12" s="832">
        <v>1.0821046514912454</v>
      </c>
      <c r="D12" s="889">
        <v>12390.65</v>
      </c>
      <c r="E12" s="832">
        <v>1</v>
      </c>
      <c r="F12" s="889">
        <v>14254.65</v>
      </c>
      <c r="G12" s="837">
        <v>1.1504360142526824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4455</v>
      </c>
      <c r="B13" s="889">
        <v>377</v>
      </c>
      <c r="C13" s="832">
        <v>1.0080213903743316</v>
      </c>
      <c r="D13" s="889">
        <v>374</v>
      </c>
      <c r="E13" s="832">
        <v>1</v>
      </c>
      <c r="F13" s="889">
        <v>252</v>
      </c>
      <c r="G13" s="837">
        <v>0.6737967914438503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4456</v>
      </c>
      <c r="B14" s="889">
        <v>2510</v>
      </c>
      <c r="C14" s="832">
        <v>1.2450396825396826</v>
      </c>
      <c r="D14" s="889">
        <v>2016</v>
      </c>
      <c r="E14" s="832">
        <v>1</v>
      </c>
      <c r="F14" s="889">
        <v>2794</v>
      </c>
      <c r="G14" s="837">
        <v>1.3859126984126984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4457</v>
      </c>
      <c r="B15" s="889">
        <v>37887</v>
      </c>
      <c r="C15" s="832">
        <v>1.0549661682399132</v>
      </c>
      <c r="D15" s="889">
        <v>35913</v>
      </c>
      <c r="E15" s="832">
        <v>1</v>
      </c>
      <c r="F15" s="889">
        <v>26894</v>
      </c>
      <c r="G15" s="837">
        <v>0.74886531339626317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4458</v>
      </c>
      <c r="B16" s="889">
        <v>502</v>
      </c>
      <c r="C16" s="832">
        <v>1.2067307692307692</v>
      </c>
      <c r="D16" s="889">
        <v>416</v>
      </c>
      <c r="E16" s="832">
        <v>1</v>
      </c>
      <c r="F16" s="889">
        <v>922</v>
      </c>
      <c r="G16" s="837">
        <v>2.2163461538461537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4459</v>
      </c>
      <c r="B17" s="889"/>
      <c r="C17" s="832"/>
      <c r="D17" s="889">
        <v>379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4460</v>
      </c>
      <c r="B18" s="889">
        <v>746</v>
      </c>
      <c r="C18" s="832">
        <v>1.7932692307692308</v>
      </c>
      <c r="D18" s="889">
        <v>416</v>
      </c>
      <c r="E18" s="832">
        <v>1</v>
      </c>
      <c r="F18" s="889">
        <v>38</v>
      </c>
      <c r="G18" s="837">
        <v>9.1346153846153841E-2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4461</v>
      </c>
      <c r="B19" s="889">
        <v>159.32999999999998</v>
      </c>
      <c r="C19" s="832"/>
      <c r="D19" s="889"/>
      <c r="E19" s="832"/>
      <c r="F19" s="889">
        <v>540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4462</v>
      </c>
      <c r="B20" s="889">
        <v>4390</v>
      </c>
      <c r="C20" s="832">
        <v>0.98203040938812125</v>
      </c>
      <c r="D20" s="889">
        <v>4470.33</v>
      </c>
      <c r="E20" s="832">
        <v>1</v>
      </c>
      <c r="F20" s="889">
        <v>2839.33</v>
      </c>
      <c r="G20" s="837">
        <v>0.63514997774213533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4463</v>
      </c>
      <c r="B21" s="889">
        <v>65935.62000000001</v>
      </c>
      <c r="C21" s="832">
        <v>0.55207703267267227</v>
      </c>
      <c r="D21" s="889">
        <v>119431.92000000004</v>
      </c>
      <c r="E21" s="832">
        <v>1</v>
      </c>
      <c r="F21" s="889">
        <v>57551.270000000026</v>
      </c>
      <c r="G21" s="837">
        <v>0.48187511345375678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4464</v>
      </c>
      <c r="B22" s="889">
        <v>126</v>
      </c>
      <c r="C22" s="832">
        <v>0.2</v>
      </c>
      <c r="D22" s="889">
        <v>630</v>
      </c>
      <c r="E22" s="832">
        <v>1</v>
      </c>
      <c r="F22" s="889">
        <v>254</v>
      </c>
      <c r="G22" s="837">
        <v>0.40317460317460319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4465</v>
      </c>
      <c r="B23" s="889">
        <v>373</v>
      </c>
      <c r="C23" s="832"/>
      <c r="D23" s="889"/>
      <c r="E23" s="832"/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4466</v>
      </c>
      <c r="B24" s="889">
        <v>4890</v>
      </c>
      <c r="C24" s="832">
        <v>0.52286491480188879</v>
      </c>
      <c r="D24" s="889">
        <v>9352.32</v>
      </c>
      <c r="E24" s="832">
        <v>1</v>
      </c>
      <c r="F24" s="889">
        <v>4032.66</v>
      </c>
      <c r="G24" s="837">
        <v>0.43119354342024224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4467</v>
      </c>
      <c r="B25" s="889"/>
      <c r="C25" s="832"/>
      <c r="D25" s="889">
        <v>37</v>
      </c>
      <c r="E25" s="832">
        <v>1</v>
      </c>
      <c r="F25" s="889">
        <v>376</v>
      </c>
      <c r="G25" s="837">
        <v>10.162162162162161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4468</v>
      </c>
      <c r="B26" s="889">
        <v>569.66</v>
      </c>
      <c r="C26" s="832">
        <v>0.27883504650024471</v>
      </c>
      <c r="D26" s="889">
        <v>2043</v>
      </c>
      <c r="E26" s="832">
        <v>1</v>
      </c>
      <c r="F26" s="889">
        <v>827.33</v>
      </c>
      <c r="G26" s="837">
        <v>0.40495839451786592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4469</v>
      </c>
      <c r="B27" s="889">
        <v>7131</v>
      </c>
      <c r="C27" s="832">
        <v>0.71665964847397023</v>
      </c>
      <c r="D27" s="889">
        <v>9950.33</v>
      </c>
      <c r="E27" s="832">
        <v>1</v>
      </c>
      <c r="F27" s="889">
        <v>7623.33</v>
      </c>
      <c r="G27" s="837">
        <v>0.76613840947988654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4470</v>
      </c>
      <c r="B28" s="889">
        <v>5508</v>
      </c>
      <c r="C28" s="832">
        <v>1.6486082011373839</v>
      </c>
      <c r="D28" s="889">
        <v>3341</v>
      </c>
      <c r="E28" s="832">
        <v>1</v>
      </c>
      <c r="F28" s="889">
        <v>2598</v>
      </c>
      <c r="G28" s="837">
        <v>0.77761149356480097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4471</v>
      </c>
      <c r="B29" s="889">
        <v>14199.31</v>
      </c>
      <c r="C29" s="832">
        <v>0.99733025597514136</v>
      </c>
      <c r="D29" s="889">
        <v>14237.32</v>
      </c>
      <c r="E29" s="832">
        <v>1</v>
      </c>
      <c r="F29" s="889">
        <v>17695.97</v>
      </c>
      <c r="G29" s="837">
        <v>1.2429284443982436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4472</v>
      </c>
      <c r="B30" s="889">
        <v>7164.66</v>
      </c>
      <c r="C30" s="832">
        <v>1.8672556684910087</v>
      </c>
      <c r="D30" s="889">
        <v>3837</v>
      </c>
      <c r="E30" s="832">
        <v>1</v>
      </c>
      <c r="F30" s="889">
        <v>3058</v>
      </c>
      <c r="G30" s="837">
        <v>0.79697680479541311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4473</v>
      </c>
      <c r="B31" s="889">
        <v>377</v>
      </c>
      <c r="C31" s="832">
        <v>0.49867724867724866</v>
      </c>
      <c r="D31" s="889">
        <v>756</v>
      </c>
      <c r="E31" s="832">
        <v>1</v>
      </c>
      <c r="F31" s="889">
        <v>368</v>
      </c>
      <c r="G31" s="837">
        <v>0.48677248677248675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4474</v>
      </c>
      <c r="B32" s="891">
        <v>5923.6399999999994</v>
      </c>
      <c r="C32" s="840">
        <v>1.0331341586351475</v>
      </c>
      <c r="D32" s="891">
        <v>5733.66</v>
      </c>
      <c r="E32" s="840">
        <v>1</v>
      </c>
      <c r="F32" s="891">
        <v>4512.66</v>
      </c>
      <c r="G32" s="845">
        <v>0.78704701708856117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8C7DA3E-733A-4DAF-B24A-966C1AE0AB0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5246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35174.039999999994</v>
      </c>
      <c r="G3" s="208">
        <f t="shared" si="0"/>
        <v>85553368.310000002</v>
      </c>
      <c r="H3" s="208"/>
      <c r="I3" s="208"/>
      <c r="J3" s="208">
        <f t="shared" si="0"/>
        <v>40327.03</v>
      </c>
      <c r="K3" s="208">
        <f t="shared" si="0"/>
        <v>91173474.87999998</v>
      </c>
      <c r="L3" s="208"/>
      <c r="M3" s="208"/>
      <c r="N3" s="208">
        <f t="shared" si="0"/>
        <v>43391.28</v>
      </c>
      <c r="O3" s="208">
        <f t="shared" si="0"/>
        <v>89698128.129999965</v>
      </c>
      <c r="P3" s="79">
        <f>IF(K3=0,0,O3/K3)</f>
        <v>0.9838182459104271</v>
      </c>
      <c r="Q3" s="209">
        <f>IF(N3=0,0,O3/N3)</f>
        <v>2067.1924895969873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4475</v>
      </c>
      <c r="B6" s="825" t="s">
        <v>4375</v>
      </c>
      <c r="C6" s="825" t="s">
        <v>4372</v>
      </c>
      <c r="D6" s="825" t="s">
        <v>4391</v>
      </c>
      <c r="E6" s="825" t="s">
        <v>4392</v>
      </c>
      <c r="F6" s="225">
        <v>1</v>
      </c>
      <c r="G6" s="225">
        <v>37</v>
      </c>
      <c r="H6" s="225">
        <v>0.5</v>
      </c>
      <c r="I6" s="225">
        <v>37</v>
      </c>
      <c r="J6" s="225">
        <v>2</v>
      </c>
      <c r="K6" s="225">
        <v>74</v>
      </c>
      <c r="L6" s="225">
        <v>1</v>
      </c>
      <c r="M6" s="225">
        <v>37</v>
      </c>
      <c r="N6" s="225">
        <v>3</v>
      </c>
      <c r="O6" s="225">
        <v>114</v>
      </c>
      <c r="P6" s="830">
        <v>1.5405405405405406</v>
      </c>
      <c r="Q6" s="848">
        <v>38</v>
      </c>
    </row>
    <row r="7" spans="1:17" ht="14.45" customHeight="1" x14ac:dyDescent="0.2">
      <c r="A7" s="831" t="s">
        <v>4475</v>
      </c>
      <c r="B7" s="832" t="s">
        <v>4375</v>
      </c>
      <c r="C7" s="832" t="s">
        <v>4372</v>
      </c>
      <c r="D7" s="832" t="s">
        <v>4403</v>
      </c>
      <c r="E7" s="832" t="s">
        <v>4404</v>
      </c>
      <c r="F7" s="849">
        <v>10</v>
      </c>
      <c r="G7" s="849">
        <v>1260</v>
      </c>
      <c r="H7" s="849">
        <v>2.495049504950495</v>
      </c>
      <c r="I7" s="849">
        <v>126</v>
      </c>
      <c r="J7" s="849">
        <v>4</v>
      </c>
      <c r="K7" s="849">
        <v>505</v>
      </c>
      <c r="L7" s="849">
        <v>1</v>
      </c>
      <c r="M7" s="849">
        <v>126.25</v>
      </c>
      <c r="N7" s="849"/>
      <c r="O7" s="849"/>
      <c r="P7" s="837"/>
      <c r="Q7" s="850"/>
    </row>
    <row r="8" spans="1:17" ht="14.45" customHeight="1" x14ac:dyDescent="0.2">
      <c r="A8" s="831" t="s">
        <v>4475</v>
      </c>
      <c r="B8" s="832" t="s">
        <v>4375</v>
      </c>
      <c r="C8" s="832" t="s">
        <v>4372</v>
      </c>
      <c r="D8" s="832" t="s">
        <v>4411</v>
      </c>
      <c r="E8" s="832" t="s">
        <v>4412</v>
      </c>
      <c r="F8" s="849">
        <v>1</v>
      </c>
      <c r="G8" s="849">
        <v>33.33</v>
      </c>
      <c r="H8" s="849">
        <v>1</v>
      </c>
      <c r="I8" s="849">
        <v>33.33</v>
      </c>
      <c r="J8" s="849">
        <v>1</v>
      </c>
      <c r="K8" s="849">
        <v>33.33</v>
      </c>
      <c r="L8" s="849">
        <v>1</v>
      </c>
      <c r="M8" s="849">
        <v>33.33</v>
      </c>
      <c r="N8" s="849"/>
      <c r="O8" s="849"/>
      <c r="P8" s="837"/>
      <c r="Q8" s="850"/>
    </row>
    <row r="9" spans="1:17" ht="14.45" customHeight="1" x14ac:dyDescent="0.2">
      <c r="A9" s="831" t="s">
        <v>4475</v>
      </c>
      <c r="B9" s="832" t="s">
        <v>4375</v>
      </c>
      <c r="C9" s="832" t="s">
        <v>4372</v>
      </c>
      <c r="D9" s="832" t="s">
        <v>4413</v>
      </c>
      <c r="E9" s="832" t="s">
        <v>4414</v>
      </c>
      <c r="F9" s="849">
        <v>5</v>
      </c>
      <c r="G9" s="849">
        <v>1255</v>
      </c>
      <c r="H9" s="849">
        <v>0.99603174603174605</v>
      </c>
      <c r="I9" s="849">
        <v>251</v>
      </c>
      <c r="J9" s="849">
        <v>5</v>
      </c>
      <c r="K9" s="849">
        <v>1260</v>
      </c>
      <c r="L9" s="849">
        <v>1</v>
      </c>
      <c r="M9" s="849">
        <v>252</v>
      </c>
      <c r="N9" s="849">
        <v>2</v>
      </c>
      <c r="O9" s="849">
        <v>508</v>
      </c>
      <c r="P9" s="837">
        <v>0.40317460317460319</v>
      </c>
      <c r="Q9" s="850">
        <v>254</v>
      </c>
    </row>
    <row r="10" spans="1:17" ht="14.45" customHeight="1" x14ac:dyDescent="0.2">
      <c r="A10" s="831" t="s">
        <v>4475</v>
      </c>
      <c r="B10" s="832" t="s">
        <v>4375</v>
      </c>
      <c r="C10" s="832" t="s">
        <v>4372</v>
      </c>
      <c r="D10" s="832" t="s">
        <v>4433</v>
      </c>
      <c r="E10" s="832" t="s">
        <v>4434</v>
      </c>
      <c r="F10" s="849">
        <v>1</v>
      </c>
      <c r="G10" s="849">
        <v>373</v>
      </c>
      <c r="H10" s="849">
        <v>0.49866310160427807</v>
      </c>
      <c r="I10" s="849">
        <v>373</v>
      </c>
      <c r="J10" s="849">
        <v>2</v>
      </c>
      <c r="K10" s="849">
        <v>748</v>
      </c>
      <c r="L10" s="849">
        <v>1</v>
      </c>
      <c r="M10" s="849">
        <v>374</v>
      </c>
      <c r="N10" s="849">
        <v>2</v>
      </c>
      <c r="O10" s="849">
        <v>752</v>
      </c>
      <c r="P10" s="837">
        <v>1.0053475935828877</v>
      </c>
      <c r="Q10" s="850">
        <v>376</v>
      </c>
    </row>
    <row r="11" spans="1:17" ht="14.45" customHeight="1" x14ac:dyDescent="0.2">
      <c r="A11" s="831" t="s">
        <v>4476</v>
      </c>
      <c r="B11" s="832" t="s">
        <v>4375</v>
      </c>
      <c r="C11" s="832" t="s">
        <v>4372</v>
      </c>
      <c r="D11" s="832" t="s">
        <v>4391</v>
      </c>
      <c r="E11" s="832" t="s">
        <v>4392</v>
      </c>
      <c r="F11" s="849">
        <v>1</v>
      </c>
      <c r="G11" s="849">
        <v>37</v>
      </c>
      <c r="H11" s="849"/>
      <c r="I11" s="849">
        <v>37</v>
      </c>
      <c r="J11" s="849"/>
      <c r="K11" s="849"/>
      <c r="L11" s="849"/>
      <c r="M11" s="849"/>
      <c r="N11" s="849">
        <v>5</v>
      </c>
      <c r="O11" s="849">
        <v>190</v>
      </c>
      <c r="P11" s="837"/>
      <c r="Q11" s="850">
        <v>38</v>
      </c>
    </row>
    <row r="12" spans="1:17" ht="14.45" customHeight="1" x14ac:dyDescent="0.2">
      <c r="A12" s="831" t="s">
        <v>4476</v>
      </c>
      <c r="B12" s="832" t="s">
        <v>4375</v>
      </c>
      <c r="C12" s="832" t="s">
        <v>4372</v>
      </c>
      <c r="D12" s="832" t="s">
        <v>4403</v>
      </c>
      <c r="E12" s="832" t="s">
        <v>4404</v>
      </c>
      <c r="F12" s="849">
        <v>3</v>
      </c>
      <c r="G12" s="849">
        <v>378</v>
      </c>
      <c r="H12" s="849">
        <v>2.9763779527559056</v>
      </c>
      <c r="I12" s="849">
        <v>126</v>
      </c>
      <c r="J12" s="849">
        <v>1</v>
      </c>
      <c r="K12" s="849">
        <v>127</v>
      </c>
      <c r="L12" s="849">
        <v>1</v>
      </c>
      <c r="M12" s="849">
        <v>127</v>
      </c>
      <c r="N12" s="849">
        <v>6</v>
      </c>
      <c r="O12" s="849">
        <v>756</v>
      </c>
      <c r="P12" s="837">
        <v>5.9527559055118111</v>
      </c>
      <c r="Q12" s="850">
        <v>126</v>
      </c>
    </row>
    <row r="13" spans="1:17" ht="14.45" customHeight="1" x14ac:dyDescent="0.2">
      <c r="A13" s="831" t="s">
        <v>4476</v>
      </c>
      <c r="B13" s="832" t="s">
        <v>4375</v>
      </c>
      <c r="C13" s="832" t="s">
        <v>4372</v>
      </c>
      <c r="D13" s="832" t="s">
        <v>4411</v>
      </c>
      <c r="E13" s="832" t="s">
        <v>4412</v>
      </c>
      <c r="F13" s="849">
        <v>1</v>
      </c>
      <c r="G13" s="849">
        <v>33.33</v>
      </c>
      <c r="H13" s="849">
        <v>1</v>
      </c>
      <c r="I13" s="849">
        <v>33.33</v>
      </c>
      <c r="J13" s="849">
        <v>1</v>
      </c>
      <c r="K13" s="849">
        <v>33.33</v>
      </c>
      <c r="L13" s="849">
        <v>1</v>
      </c>
      <c r="M13" s="849">
        <v>33.33</v>
      </c>
      <c r="N13" s="849">
        <v>3</v>
      </c>
      <c r="O13" s="849">
        <v>99.99</v>
      </c>
      <c r="P13" s="837">
        <v>3</v>
      </c>
      <c r="Q13" s="850">
        <v>33.33</v>
      </c>
    </row>
    <row r="14" spans="1:17" ht="14.45" customHeight="1" x14ac:dyDescent="0.2">
      <c r="A14" s="831" t="s">
        <v>4476</v>
      </c>
      <c r="B14" s="832" t="s">
        <v>4375</v>
      </c>
      <c r="C14" s="832" t="s">
        <v>4372</v>
      </c>
      <c r="D14" s="832" t="s">
        <v>4413</v>
      </c>
      <c r="E14" s="832" t="s">
        <v>4414</v>
      </c>
      <c r="F14" s="849">
        <v>4</v>
      </c>
      <c r="G14" s="849">
        <v>1004</v>
      </c>
      <c r="H14" s="849">
        <v>0.79682539682539677</v>
      </c>
      <c r="I14" s="849">
        <v>251</v>
      </c>
      <c r="J14" s="849">
        <v>5</v>
      </c>
      <c r="K14" s="849">
        <v>1260</v>
      </c>
      <c r="L14" s="849">
        <v>1</v>
      </c>
      <c r="M14" s="849">
        <v>252</v>
      </c>
      <c r="N14" s="849">
        <v>15</v>
      </c>
      <c r="O14" s="849">
        <v>3810</v>
      </c>
      <c r="P14" s="837">
        <v>3.0238095238095237</v>
      </c>
      <c r="Q14" s="850">
        <v>254</v>
      </c>
    </row>
    <row r="15" spans="1:17" ht="14.45" customHeight="1" x14ac:dyDescent="0.2">
      <c r="A15" s="831" t="s">
        <v>4476</v>
      </c>
      <c r="B15" s="832" t="s">
        <v>4375</v>
      </c>
      <c r="C15" s="832" t="s">
        <v>4372</v>
      </c>
      <c r="D15" s="832" t="s">
        <v>4433</v>
      </c>
      <c r="E15" s="832" t="s">
        <v>4434</v>
      </c>
      <c r="F15" s="849">
        <v>1</v>
      </c>
      <c r="G15" s="849">
        <v>373</v>
      </c>
      <c r="H15" s="849">
        <v>0.99732620320855614</v>
      </c>
      <c r="I15" s="849">
        <v>373</v>
      </c>
      <c r="J15" s="849">
        <v>1</v>
      </c>
      <c r="K15" s="849">
        <v>374</v>
      </c>
      <c r="L15" s="849">
        <v>1</v>
      </c>
      <c r="M15" s="849">
        <v>374</v>
      </c>
      <c r="N15" s="849">
        <v>1</v>
      </c>
      <c r="O15" s="849">
        <v>376</v>
      </c>
      <c r="P15" s="837">
        <v>1.0053475935828877</v>
      </c>
      <c r="Q15" s="850">
        <v>376</v>
      </c>
    </row>
    <row r="16" spans="1:17" ht="14.45" customHeight="1" x14ac:dyDescent="0.2">
      <c r="A16" s="831" t="s">
        <v>4477</v>
      </c>
      <c r="B16" s="832" t="s">
        <v>4375</v>
      </c>
      <c r="C16" s="832" t="s">
        <v>4372</v>
      </c>
      <c r="D16" s="832" t="s">
        <v>4391</v>
      </c>
      <c r="E16" s="832" t="s">
        <v>4392</v>
      </c>
      <c r="F16" s="849">
        <v>2</v>
      </c>
      <c r="G16" s="849">
        <v>74</v>
      </c>
      <c r="H16" s="849">
        <v>0.25</v>
      </c>
      <c r="I16" s="849">
        <v>37</v>
      </c>
      <c r="J16" s="849">
        <v>8</v>
      </c>
      <c r="K16" s="849">
        <v>296</v>
      </c>
      <c r="L16" s="849">
        <v>1</v>
      </c>
      <c r="M16" s="849">
        <v>37</v>
      </c>
      <c r="N16" s="849">
        <v>15</v>
      </c>
      <c r="O16" s="849">
        <v>570</v>
      </c>
      <c r="P16" s="837">
        <v>1.9256756756756757</v>
      </c>
      <c r="Q16" s="850">
        <v>38</v>
      </c>
    </row>
    <row r="17" spans="1:17" ht="14.45" customHeight="1" x14ac:dyDescent="0.2">
      <c r="A17" s="831" t="s">
        <v>4477</v>
      </c>
      <c r="B17" s="832" t="s">
        <v>4375</v>
      </c>
      <c r="C17" s="832" t="s">
        <v>4372</v>
      </c>
      <c r="D17" s="832" t="s">
        <v>4403</v>
      </c>
      <c r="E17" s="832" t="s">
        <v>4404</v>
      </c>
      <c r="F17" s="849">
        <v>21</v>
      </c>
      <c r="G17" s="849">
        <v>2646</v>
      </c>
      <c r="H17" s="849">
        <v>1.4898648648648649</v>
      </c>
      <c r="I17" s="849">
        <v>126</v>
      </c>
      <c r="J17" s="849">
        <v>14</v>
      </c>
      <c r="K17" s="849">
        <v>1776</v>
      </c>
      <c r="L17" s="849">
        <v>1</v>
      </c>
      <c r="M17" s="849">
        <v>126.85714285714286</v>
      </c>
      <c r="N17" s="849">
        <v>12</v>
      </c>
      <c r="O17" s="849">
        <v>1512</v>
      </c>
      <c r="P17" s="837">
        <v>0.85135135135135132</v>
      </c>
      <c r="Q17" s="850">
        <v>126</v>
      </c>
    </row>
    <row r="18" spans="1:17" ht="14.45" customHeight="1" x14ac:dyDescent="0.2">
      <c r="A18" s="831" t="s">
        <v>4477</v>
      </c>
      <c r="B18" s="832" t="s">
        <v>4375</v>
      </c>
      <c r="C18" s="832" t="s">
        <v>4372</v>
      </c>
      <c r="D18" s="832" t="s">
        <v>4411</v>
      </c>
      <c r="E18" s="832" t="s">
        <v>4412</v>
      </c>
      <c r="F18" s="849">
        <v>5</v>
      </c>
      <c r="G18" s="849">
        <v>166.64999999999998</v>
      </c>
      <c r="H18" s="849">
        <v>2.5</v>
      </c>
      <c r="I18" s="849">
        <v>33.33</v>
      </c>
      <c r="J18" s="849">
        <v>2</v>
      </c>
      <c r="K18" s="849">
        <v>66.66</v>
      </c>
      <c r="L18" s="849">
        <v>1</v>
      </c>
      <c r="M18" s="849">
        <v>33.33</v>
      </c>
      <c r="N18" s="849">
        <v>2</v>
      </c>
      <c r="O18" s="849">
        <v>66.66</v>
      </c>
      <c r="P18" s="837">
        <v>1</v>
      </c>
      <c r="Q18" s="850">
        <v>33.33</v>
      </c>
    </row>
    <row r="19" spans="1:17" ht="14.45" customHeight="1" x14ac:dyDescent="0.2">
      <c r="A19" s="831" t="s">
        <v>4477</v>
      </c>
      <c r="B19" s="832" t="s">
        <v>4375</v>
      </c>
      <c r="C19" s="832" t="s">
        <v>4372</v>
      </c>
      <c r="D19" s="832" t="s">
        <v>4413</v>
      </c>
      <c r="E19" s="832" t="s">
        <v>4414</v>
      </c>
      <c r="F19" s="849">
        <v>19</v>
      </c>
      <c r="G19" s="849">
        <v>4769</v>
      </c>
      <c r="H19" s="849">
        <v>1.5770502645502646</v>
      </c>
      <c r="I19" s="849">
        <v>251</v>
      </c>
      <c r="J19" s="849">
        <v>12</v>
      </c>
      <c r="K19" s="849">
        <v>3024</v>
      </c>
      <c r="L19" s="849">
        <v>1</v>
      </c>
      <c r="M19" s="849">
        <v>252</v>
      </c>
      <c r="N19" s="849">
        <v>12</v>
      </c>
      <c r="O19" s="849">
        <v>3048</v>
      </c>
      <c r="P19" s="837">
        <v>1.0079365079365079</v>
      </c>
      <c r="Q19" s="850">
        <v>254</v>
      </c>
    </row>
    <row r="20" spans="1:17" ht="14.45" customHeight="1" x14ac:dyDescent="0.2">
      <c r="A20" s="831" t="s">
        <v>4477</v>
      </c>
      <c r="B20" s="832" t="s">
        <v>4375</v>
      </c>
      <c r="C20" s="832" t="s">
        <v>4372</v>
      </c>
      <c r="D20" s="832" t="s">
        <v>4433</v>
      </c>
      <c r="E20" s="832" t="s">
        <v>4434</v>
      </c>
      <c r="F20" s="849">
        <v>5</v>
      </c>
      <c r="G20" s="849">
        <v>1865</v>
      </c>
      <c r="H20" s="849">
        <v>1.6622103386809268</v>
      </c>
      <c r="I20" s="849">
        <v>373</v>
      </c>
      <c r="J20" s="849">
        <v>3</v>
      </c>
      <c r="K20" s="849">
        <v>1122</v>
      </c>
      <c r="L20" s="849">
        <v>1</v>
      </c>
      <c r="M20" s="849">
        <v>374</v>
      </c>
      <c r="N20" s="849">
        <v>3</v>
      </c>
      <c r="O20" s="849">
        <v>1128</v>
      </c>
      <c r="P20" s="837">
        <v>1.0053475935828877</v>
      </c>
      <c r="Q20" s="850">
        <v>376</v>
      </c>
    </row>
    <row r="21" spans="1:17" ht="14.45" customHeight="1" x14ac:dyDescent="0.2">
      <c r="A21" s="831" t="s">
        <v>4478</v>
      </c>
      <c r="B21" s="832" t="s">
        <v>4375</v>
      </c>
      <c r="C21" s="832" t="s">
        <v>4372</v>
      </c>
      <c r="D21" s="832" t="s">
        <v>4391</v>
      </c>
      <c r="E21" s="832" t="s">
        <v>4392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76</v>
      </c>
      <c r="P21" s="837"/>
      <c r="Q21" s="850">
        <v>38</v>
      </c>
    </row>
    <row r="22" spans="1:17" ht="14.45" customHeight="1" x14ac:dyDescent="0.2">
      <c r="A22" s="831" t="s">
        <v>4478</v>
      </c>
      <c r="B22" s="832" t="s">
        <v>4375</v>
      </c>
      <c r="C22" s="832" t="s">
        <v>4372</v>
      </c>
      <c r="D22" s="832" t="s">
        <v>4403</v>
      </c>
      <c r="E22" s="832" t="s">
        <v>4404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126</v>
      </c>
      <c r="P22" s="837"/>
      <c r="Q22" s="850">
        <v>126</v>
      </c>
    </row>
    <row r="23" spans="1:17" ht="14.45" customHeight="1" x14ac:dyDescent="0.2">
      <c r="A23" s="831" t="s">
        <v>4478</v>
      </c>
      <c r="B23" s="832" t="s">
        <v>4375</v>
      </c>
      <c r="C23" s="832" t="s">
        <v>4372</v>
      </c>
      <c r="D23" s="832" t="s">
        <v>4413</v>
      </c>
      <c r="E23" s="832" t="s">
        <v>4414</v>
      </c>
      <c r="F23" s="849">
        <v>1</v>
      </c>
      <c r="G23" s="849">
        <v>251</v>
      </c>
      <c r="H23" s="849">
        <v>0.19920634920634919</v>
      </c>
      <c r="I23" s="849">
        <v>251</v>
      </c>
      <c r="J23" s="849">
        <v>5</v>
      </c>
      <c r="K23" s="849">
        <v>1260</v>
      </c>
      <c r="L23" s="849">
        <v>1</v>
      </c>
      <c r="M23" s="849">
        <v>252</v>
      </c>
      <c r="N23" s="849">
        <v>2</v>
      </c>
      <c r="O23" s="849">
        <v>508</v>
      </c>
      <c r="P23" s="837">
        <v>0.40317460317460319</v>
      </c>
      <c r="Q23" s="850">
        <v>254</v>
      </c>
    </row>
    <row r="24" spans="1:17" ht="14.45" customHeight="1" x14ac:dyDescent="0.2">
      <c r="A24" s="831" t="s">
        <v>4479</v>
      </c>
      <c r="B24" s="832" t="s">
        <v>4375</v>
      </c>
      <c r="C24" s="832" t="s">
        <v>4372</v>
      </c>
      <c r="D24" s="832" t="s">
        <v>4403</v>
      </c>
      <c r="E24" s="832" t="s">
        <v>4404</v>
      </c>
      <c r="F24" s="849">
        <v>2</v>
      </c>
      <c r="G24" s="849">
        <v>252</v>
      </c>
      <c r="H24" s="849"/>
      <c r="I24" s="849">
        <v>126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4479</v>
      </c>
      <c r="B25" s="832" t="s">
        <v>4375</v>
      </c>
      <c r="C25" s="832" t="s">
        <v>4372</v>
      </c>
      <c r="D25" s="832" t="s">
        <v>4411</v>
      </c>
      <c r="E25" s="832" t="s">
        <v>4412</v>
      </c>
      <c r="F25" s="849">
        <v>1</v>
      </c>
      <c r="G25" s="849">
        <v>33.33</v>
      </c>
      <c r="H25" s="849"/>
      <c r="I25" s="849">
        <v>33.33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4479</v>
      </c>
      <c r="B26" s="832" t="s">
        <v>4375</v>
      </c>
      <c r="C26" s="832" t="s">
        <v>4372</v>
      </c>
      <c r="D26" s="832" t="s">
        <v>4413</v>
      </c>
      <c r="E26" s="832" t="s">
        <v>4414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254</v>
      </c>
      <c r="P26" s="837"/>
      <c r="Q26" s="850">
        <v>254</v>
      </c>
    </row>
    <row r="27" spans="1:17" ht="14.45" customHeight="1" x14ac:dyDescent="0.2">
      <c r="A27" s="831" t="s">
        <v>4479</v>
      </c>
      <c r="B27" s="832" t="s">
        <v>4375</v>
      </c>
      <c r="C27" s="832" t="s">
        <v>4372</v>
      </c>
      <c r="D27" s="832" t="s">
        <v>4433</v>
      </c>
      <c r="E27" s="832" t="s">
        <v>4434</v>
      </c>
      <c r="F27" s="849">
        <v>1</v>
      </c>
      <c r="G27" s="849">
        <v>373</v>
      </c>
      <c r="H27" s="849"/>
      <c r="I27" s="849">
        <v>373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4479</v>
      </c>
      <c r="B28" s="832" t="s">
        <v>4371</v>
      </c>
      <c r="C28" s="832" t="s">
        <v>4372</v>
      </c>
      <c r="D28" s="832" t="s">
        <v>4373</v>
      </c>
      <c r="E28" s="832" t="s">
        <v>4374</v>
      </c>
      <c r="F28" s="849"/>
      <c r="G28" s="849"/>
      <c r="H28" s="849"/>
      <c r="I28" s="849"/>
      <c r="J28" s="849">
        <v>1</v>
      </c>
      <c r="K28" s="849">
        <v>0</v>
      </c>
      <c r="L28" s="849"/>
      <c r="M28" s="849">
        <v>0</v>
      </c>
      <c r="N28" s="849">
        <v>3</v>
      </c>
      <c r="O28" s="849">
        <v>0</v>
      </c>
      <c r="P28" s="837"/>
      <c r="Q28" s="850">
        <v>0</v>
      </c>
    </row>
    <row r="29" spans="1:17" ht="14.45" customHeight="1" x14ac:dyDescent="0.2">
      <c r="A29" s="831" t="s">
        <v>578</v>
      </c>
      <c r="B29" s="832" t="s">
        <v>4375</v>
      </c>
      <c r="C29" s="832" t="s">
        <v>4372</v>
      </c>
      <c r="D29" s="832" t="s">
        <v>4391</v>
      </c>
      <c r="E29" s="832" t="s">
        <v>4392</v>
      </c>
      <c r="F29" s="849">
        <v>9</v>
      </c>
      <c r="G29" s="849">
        <v>333</v>
      </c>
      <c r="H29" s="849">
        <v>0.20454545454545456</v>
      </c>
      <c r="I29" s="849">
        <v>37</v>
      </c>
      <c r="J29" s="849">
        <v>44</v>
      </c>
      <c r="K29" s="849">
        <v>1628</v>
      </c>
      <c r="L29" s="849">
        <v>1</v>
      </c>
      <c r="M29" s="849">
        <v>37</v>
      </c>
      <c r="N29" s="849">
        <v>22</v>
      </c>
      <c r="O29" s="849">
        <v>836</v>
      </c>
      <c r="P29" s="837">
        <v>0.51351351351351349</v>
      </c>
      <c r="Q29" s="850">
        <v>38</v>
      </c>
    </row>
    <row r="30" spans="1:17" ht="14.45" customHeight="1" x14ac:dyDescent="0.2">
      <c r="A30" s="831" t="s">
        <v>578</v>
      </c>
      <c r="B30" s="832" t="s">
        <v>4375</v>
      </c>
      <c r="C30" s="832" t="s">
        <v>4372</v>
      </c>
      <c r="D30" s="832" t="s">
        <v>4393</v>
      </c>
      <c r="E30" s="832" t="s">
        <v>4394</v>
      </c>
      <c r="F30" s="849">
        <v>163</v>
      </c>
      <c r="G30" s="849">
        <v>815</v>
      </c>
      <c r="H30" s="849">
        <v>1.0382165605095541</v>
      </c>
      <c r="I30" s="849">
        <v>5</v>
      </c>
      <c r="J30" s="849">
        <v>157</v>
      </c>
      <c r="K30" s="849">
        <v>785</v>
      </c>
      <c r="L30" s="849">
        <v>1</v>
      </c>
      <c r="M30" s="849">
        <v>5</v>
      </c>
      <c r="N30" s="849">
        <v>173</v>
      </c>
      <c r="O30" s="849">
        <v>865</v>
      </c>
      <c r="P30" s="837">
        <v>1.1019108280254777</v>
      </c>
      <c r="Q30" s="850">
        <v>5</v>
      </c>
    </row>
    <row r="31" spans="1:17" ht="14.45" customHeight="1" x14ac:dyDescent="0.2">
      <c r="A31" s="831" t="s">
        <v>578</v>
      </c>
      <c r="B31" s="832" t="s">
        <v>4375</v>
      </c>
      <c r="C31" s="832" t="s">
        <v>4372</v>
      </c>
      <c r="D31" s="832" t="s">
        <v>4395</v>
      </c>
      <c r="E31" s="832" t="s">
        <v>4396</v>
      </c>
      <c r="F31" s="849"/>
      <c r="G31" s="849"/>
      <c r="H31" s="849"/>
      <c r="I31" s="849"/>
      <c r="J31" s="849">
        <v>3</v>
      </c>
      <c r="K31" s="849">
        <v>15</v>
      </c>
      <c r="L31" s="849">
        <v>1</v>
      </c>
      <c r="M31" s="849">
        <v>5</v>
      </c>
      <c r="N31" s="849">
        <v>1</v>
      </c>
      <c r="O31" s="849">
        <v>5</v>
      </c>
      <c r="P31" s="837">
        <v>0.33333333333333331</v>
      </c>
      <c r="Q31" s="850">
        <v>5</v>
      </c>
    </row>
    <row r="32" spans="1:17" ht="14.45" customHeight="1" x14ac:dyDescent="0.2">
      <c r="A32" s="831" t="s">
        <v>578</v>
      </c>
      <c r="B32" s="832" t="s">
        <v>4375</v>
      </c>
      <c r="C32" s="832" t="s">
        <v>4372</v>
      </c>
      <c r="D32" s="832" t="s">
        <v>4403</v>
      </c>
      <c r="E32" s="832" t="s">
        <v>4404</v>
      </c>
      <c r="F32" s="849">
        <v>7</v>
      </c>
      <c r="G32" s="849">
        <v>882</v>
      </c>
      <c r="H32" s="849">
        <v>0.99773755656108598</v>
      </c>
      <c r="I32" s="849">
        <v>126</v>
      </c>
      <c r="J32" s="849">
        <v>7</v>
      </c>
      <c r="K32" s="849">
        <v>884</v>
      </c>
      <c r="L32" s="849">
        <v>1</v>
      </c>
      <c r="M32" s="849">
        <v>126.28571428571429</v>
      </c>
      <c r="N32" s="849">
        <v>4</v>
      </c>
      <c r="O32" s="849">
        <v>504</v>
      </c>
      <c r="P32" s="837">
        <v>0.57013574660633481</v>
      </c>
      <c r="Q32" s="850">
        <v>126</v>
      </c>
    </row>
    <row r="33" spans="1:17" ht="14.45" customHeight="1" x14ac:dyDescent="0.2">
      <c r="A33" s="831" t="s">
        <v>578</v>
      </c>
      <c r="B33" s="832" t="s">
        <v>4375</v>
      </c>
      <c r="C33" s="832" t="s">
        <v>4372</v>
      </c>
      <c r="D33" s="832" t="s">
        <v>4411</v>
      </c>
      <c r="E33" s="832" t="s">
        <v>4412</v>
      </c>
      <c r="F33" s="849">
        <v>14</v>
      </c>
      <c r="G33" s="849">
        <v>466.62999999999988</v>
      </c>
      <c r="H33" s="849">
        <v>0.93327866557331129</v>
      </c>
      <c r="I33" s="849">
        <v>33.330714285714279</v>
      </c>
      <c r="J33" s="849">
        <v>15</v>
      </c>
      <c r="K33" s="849">
        <v>499.98999999999995</v>
      </c>
      <c r="L33" s="849">
        <v>1</v>
      </c>
      <c r="M33" s="849">
        <v>33.332666666666661</v>
      </c>
      <c r="N33" s="849">
        <v>17</v>
      </c>
      <c r="O33" s="849">
        <v>566.62999999999988</v>
      </c>
      <c r="P33" s="837">
        <v>1.133282665653313</v>
      </c>
      <c r="Q33" s="850">
        <v>33.331176470588225</v>
      </c>
    </row>
    <row r="34" spans="1:17" ht="14.45" customHeight="1" x14ac:dyDescent="0.2">
      <c r="A34" s="831" t="s">
        <v>578</v>
      </c>
      <c r="B34" s="832" t="s">
        <v>4375</v>
      </c>
      <c r="C34" s="832" t="s">
        <v>4372</v>
      </c>
      <c r="D34" s="832" t="s">
        <v>4413</v>
      </c>
      <c r="E34" s="832" t="s">
        <v>4414</v>
      </c>
      <c r="F34" s="849">
        <v>18</v>
      </c>
      <c r="G34" s="849">
        <v>4518</v>
      </c>
      <c r="H34" s="849">
        <v>1.1952380952380952</v>
      </c>
      <c r="I34" s="849">
        <v>251</v>
      </c>
      <c r="J34" s="849">
        <v>15</v>
      </c>
      <c r="K34" s="849">
        <v>3780</v>
      </c>
      <c r="L34" s="849">
        <v>1</v>
      </c>
      <c r="M34" s="849">
        <v>252</v>
      </c>
      <c r="N34" s="849">
        <v>17</v>
      </c>
      <c r="O34" s="849">
        <v>4318</v>
      </c>
      <c r="P34" s="837">
        <v>1.1423280423280424</v>
      </c>
      <c r="Q34" s="850">
        <v>254</v>
      </c>
    </row>
    <row r="35" spans="1:17" ht="14.45" customHeight="1" x14ac:dyDescent="0.2">
      <c r="A35" s="831" t="s">
        <v>578</v>
      </c>
      <c r="B35" s="832" t="s">
        <v>4375</v>
      </c>
      <c r="C35" s="832" t="s">
        <v>4372</v>
      </c>
      <c r="D35" s="832" t="s">
        <v>4431</v>
      </c>
      <c r="E35" s="832" t="s">
        <v>4432</v>
      </c>
      <c r="F35" s="849">
        <v>1</v>
      </c>
      <c r="G35" s="849">
        <v>183</v>
      </c>
      <c r="H35" s="849"/>
      <c r="I35" s="849">
        <v>183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578</v>
      </c>
      <c r="B36" s="832" t="s">
        <v>4375</v>
      </c>
      <c r="C36" s="832" t="s">
        <v>4372</v>
      </c>
      <c r="D36" s="832" t="s">
        <v>4433</v>
      </c>
      <c r="E36" s="832" t="s">
        <v>4434</v>
      </c>
      <c r="F36" s="849">
        <v>7</v>
      </c>
      <c r="G36" s="849">
        <v>2611</v>
      </c>
      <c r="H36" s="849">
        <v>0.77569815805109921</v>
      </c>
      <c r="I36" s="849">
        <v>373</v>
      </c>
      <c r="J36" s="849">
        <v>9</v>
      </c>
      <c r="K36" s="849">
        <v>3366</v>
      </c>
      <c r="L36" s="849">
        <v>1</v>
      </c>
      <c r="M36" s="849">
        <v>374</v>
      </c>
      <c r="N36" s="849">
        <v>4</v>
      </c>
      <c r="O36" s="849">
        <v>1504</v>
      </c>
      <c r="P36" s="837">
        <v>0.44682115270350564</v>
      </c>
      <c r="Q36" s="850">
        <v>376</v>
      </c>
    </row>
    <row r="37" spans="1:17" ht="14.45" customHeight="1" x14ac:dyDescent="0.2">
      <c r="A37" s="831" t="s">
        <v>578</v>
      </c>
      <c r="B37" s="832" t="s">
        <v>4480</v>
      </c>
      <c r="C37" s="832" t="s">
        <v>4372</v>
      </c>
      <c r="D37" s="832" t="s">
        <v>4481</v>
      </c>
      <c r="E37" s="832" t="s">
        <v>4482</v>
      </c>
      <c r="F37" s="849">
        <v>31</v>
      </c>
      <c r="G37" s="849">
        <v>217062</v>
      </c>
      <c r="H37" s="849">
        <v>1.3460958865881565</v>
      </c>
      <c r="I37" s="849">
        <v>7002</v>
      </c>
      <c r="J37" s="849">
        <v>23</v>
      </c>
      <c r="K37" s="849">
        <v>161253</v>
      </c>
      <c r="L37" s="849">
        <v>1</v>
      </c>
      <c r="M37" s="849">
        <v>7011</v>
      </c>
      <c r="N37" s="849">
        <v>27</v>
      </c>
      <c r="O37" s="849">
        <v>190188</v>
      </c>
      <c r="P37" s="837">
        <v>1.179438522074008</v>
      </c>
      <c r="Q37" s="850">
        <v>7044</v>
      </c>
    </row>
    <row r="38" spans="1:17" ht="14.45" customHeight="1" x14ac:dyDescent="0.2">
      <c r="A38" s="831" t="s">
        <v>578</v>
      </c>
      <c r="B38" s="832" t="s">
        <v>4480</v>
      </c>
      <c r="C38" s="832" t="s">
        <v>4372</v>
      </c>
      <c r="D38" s="832" t="s">
        <v>4483</v>
      </c>
      <c r="E38" s="832" t="s">
        <v>4484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3659</v>
      </c>
      <c r="P38" s="837"/>
      <c r="Q38" s="850">
        <v>3659</v>
      </c>
    </row>
    <row r="39" spans="1:17" ht="14.45" customHeight="1" x14ac:dyDescent="0.2">
      <c r="A39" s="831" t="s">
        <v>578</v>
      </c>
      <c r="B39" s="832" t="s">
        <v>4480</v>
      </c>
      <c r="C39" s="832" t="s">
        <v>4372</v>
      </c>
      <c r="D39" s="832" t="s">
        <v>4485</v>
      </c>
      <c r="E39" s="832" t="s">
        <v>4486</v>
      </c>
      <c r="F39" s="849">
        <v>7</v>
      </c>
      <c r="G39" s="849">
        <v>32669</v>
      </c>
      <c r="H39" s="849">
        <v>2.3308361872146119</v>
      </c>
      <c r="I39" s="849">
        <v>4667</v>
      </c>
      <c r="J39" s="849">
        <v>3</v>
      </c>
      <c r="K39" s="849">
        <v>14016</v>
      </c>
      <c r="L39" s="849">
        <v>1</v>
      </c>
      <c r="M39" s="849">
        <v>4672</v>
      </c>
      <c r="N39" s="849">
        <v>5</v>
      </c>
      <c r="O39" s="849">
        <v>23440</v>
      </c>
      <c r="P39" s="837">
        <v>1.6723744292237444</v>
      </c>
      <c r="Q39" s="850">
        <v>4688</v>
      </c>
    </row>
    <row r="40" spans="1:17" ht="14.45" customHeight="1" x14ac:dyDescent="0.2">
      <c r="A40" s="831" t="s">
        <v>578</v>
      </c>
      <c r="B40" s="832" t="s">
        <v>4480</v>
      </c>
      <c r="C40" s="832" t="s">
        <v>4372</v>
      </c>
      <c r="D40" s="832" t="s">
        <v>4487</v>
      </c>
      <c r="E40" s="832" t="s">
        <v>4488</v>
      </c>
      <c r="F40" s="849">
        <v>1</v>
      </c>
      <c r="G40" s="849">
        <v>6284</v>
      </c>
      <c r="H40" s="849"/>
      <c r="I40" s="849">
        <v>6284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578</v>
      </c>
      <c r="B41" s="832" t="s">
        <v>4489</v>
      </c>
      <c r="C41" s="832" t="s">
        <v>4372</v>
      </c>
      <c r="D41" s="832" t="s">
        <v>4490</v>
      </c>
      <c r="E41" s="832" t="s">
        <v>4491</v>
      </c>
      <c r="F41" s="849"/>
      <c r="G41" s="849"/>
      <c r="H41" s="849"/>
      <c r="I41" s="849"/>
      <c r="J41" s="849">
        <v>1</v>
      </c>
      <c r="K41" s="849">
        <v>4350</v>
      </c>
      <c r="L41" s="849">
        <v>1</v>
      </c>
      <c r="M41" s="849">
        <v>4350</v>
      </c>
      <c r="N41" s="849"/>
      <c r="O41" s="849"/>
      <c r="P41" s="837"/>
      <c r="Q41" s="850"/>
    </row>
    <row r="42" spans="1:17" ht="14.45" customHeight="1" x14ac:dyDescent="0.2">
      <c r="A42" s="831" t="s">
        <v>578</v>
      </c>
      <c r="B42" s="832" t="s">
        <v>4489</v>
      </c>
      <c r="C42" s="832" t="s">
        <v>4372</v>
      </c>
      <c r="D42" s="832" t="s">
        <v>4492</v>
      </c>
      <c r="E42" s="832" t="s">
        <v>4493</v>
      </c>
      <c r="F42" s="849">
        <v>1</v>
      </c>
      <c r="G42" s="849">
        <v>1310</v>
      </c>
      <c r="H42" s="849"/>
      <c r="I42" s="849">
        <v>1310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578</v>
      </c>
      <c r="B43" s="832" t="s">
        <v>4489</v>
      </c>
      <c r="C43" s="832" t="s">
        <v>4372</v>
      </c>
      <c r="D43" s="832" t="s">
        <v>4494</v>
      </c>
      <c r="E43" s="832" t="s">
        <v>4495</v>
      </c>
      <c r="F43" s="849">
        <v>1</v>
      </c>
      <c r="G43" s="849">
        <v>4266</v>
      </c>
      <c r="H43" s="849"/>
      <c r="I43" s="849">
        <v>4266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578</v>
      </c>
      <c r="B44" s="832" t="s">
        <v>4489</v>
      </c>
      <c r="C44" s="832" t="s">
        <v>4372</v>
      </c>
      <c r="D44" s="832" t="s">
        <v>4496</v>
      </c>
      <c r="E44" s="832" t="s">
        <v>4497</v>
      </c>
      <c r="F44" s="849">
        <v>1</v>
      </c>
      <c r="G44" s="849">
        <v>2952</v>
      </c>
      <c r="H44" s="849"/>
      <c r="I44" s="849">
        <v>2952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578</v>
      </c>
      <c r="B45" s="832" t="s">
        <v>4489</v>
      </c>
      <c r="C45" s="832" t="s">
        <v>4372</v>
      </c>
      <c r="D45" s="832" t="s">
        <v>4498</v>
      </c>
      <c r="E45" s="832" t="s">
        <v>4499</v>
      </c>
      <c r="F45" s="849">
        <v>1</v>
      </c>
      <c r="G45" s="849">
        <v>865</v>
      </c>
      <c r="H45" s="849"/>
      <c r="I45" s="849">
        <v>865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578</v>
      </c>
      <c r="B46" s="832" t="s">
        <v>4489</v>
      </c>
      <c r="C46" s="832" t="s">
        <v>4372</v>
      </c>
      <c r="D46" s="832" t="s">
        <v>4500</v>
      </c>
      <c r="E46" s="832" t="s">
        <v>4501</v>
      </c>
      <c r="F46" s="849">
        <v>1</v>
      </c>
      <c r="G46" s="849">
        <v>120</v>
      </c>
      <c r="H46" s="849">
        <v>0.99173553719008267</v>
      </c>
      <c r="I46" s="849">
        <v>120</v>
      </c>
      <c r="J46" s="849">
        <v>1</v>
      </c>
      <c r="K46" s="849">
        <v>121</v>
      </c>
      <c r="L46" s="849">
        <v>1</v>
      </c>
      <c r="M46" s="849">
        <v>121</v>
      </c>
      <c r="N46" s="849"/>
      <c r="O46" s="849"/>
      <c r="P46" s="837"/>
      <c r="Q46" s="850"/>
    </row>
    <row r="47" spans="1:17" ht="14.45" customHeight="1" x14ac:dyDescent="0.2">
      <c r="A47" s="831" t="s">
        <v>578</v>
      </c>
      <c r="B47" s="832" t="s">
        <v>4489</v>
      </c>
      <c r="C47" s="832" t="s">
        <v>4372</v>
      </c>
      <c r="D47" s="832" t="s">
        <v>4502</v>
      </c>
      <c r="E47" s="832" t="s">
        <v>4503</v>
      </c>
      <c r="F47" s="849"/>
      <c r="G47" s="849"/>
      <c r="H47" s="849"/>
      <c r="I47" s="849"/>
      <c r="J47" s="849">
        <v>1</v>
      </c>
      <c r="K47" s="849">
        <v>353</v>
      </c>
      <c r="L47" s="849">
        <v>1</v>
      </c>
      <c r="M47" s="849">
        <v>353</v>
      </c>
      <c r="N47" s="849"/>
      <c r="O47" s="849"/>
      <c r="P47" s="837"/>
      <c r="Q47" s="850"/>
    </row>
    <row r="48" spans="1:17" ht="14.45" customHeight="1" x14ac:dyDescent="0.2">
      <c r="A48" s="831" t="s">
        <v>578</v>
      </c>
      <c r="B48" s="832" t="s">
        <v>4489</v>
      </c>
      <c r="C48" s="832" t="s">
        <v>4372</v>
      </c>
      <c r="D48" s="832" t="s">
        <v>4504</v>
      </c>
      <c r="E48" s="832" t="s">
        <v>4505</v>
      </c>
      <c r="F48" s="849">
        <v>1</v>
      </c>
      <c r="G48" s="849">
        <v>5711</v>
      </c>
      <c r="H48" s="849"/>
      <c r="I48" s="849">
        <v>5711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5" customHeight="1" x14ac:dyDescent="0.2">
      <c r="A49" s="831" t="s">
        <v>578</v>
      </c>
      <c r="B49" s="832" t="s">
        <v>4506</v>
      </c>
      <c r="C49" s="832" t="s">
        <v>4376</v>
      </c>
      <c r="D49" s="832" t="s">
        <v>4507</v>
      </c>
      <c r="E49" s="832" t="s">
        <v>2253</v>
      </c>
      <c r="F49" s="849">
        <v>4</v>
      </c>
      <c r="G49" s="849">
        <v>160.16</v>
      </c>
      <c r="H49" s="849"/>
      <c r="I49" s="849">
        <v>40.04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578</v>
      </c>
      <c r="B50" s="832" t="s">
        <v>4506</v>
      </c>
      <c r="C50" s="832" t="s">
        <v>4376</v>
      </c>
      <c r="D50" s="832" t="s">
        <v>4508</v>
      </c>
      <c r="E50" s="832" t="s">
        <v>899</v>
      </c>
      <c r="F50" s="849"/>
      <c r="G50" s="849"/>
      <c r="H50" s="849"/>
      <c r="I50" s="849"/>
      <c r="J50" s="849">
        <v>1</v>
      </c>
      <c r="K50" s="849">
        <v>5489.77</v>
      </c>
      <c r="L50" s="849">
        <v>1</v>
      </c>
      <c r="M50" s="849">
        <v>5489.77</v>
      </c>
      <c r="N50" s="849">
        <v>3</v>
      </c>
      <c r="O50" s="849">
        <v>14264.45</v>
      </c>
      <c r="P50" s="837">
        <v>2.5983693305912632</v>
      </c>
      <c r="Q50" s="850">
        <v>4754.8166666666666</v>
      </c>
    </row>
    <row r="51" spans="1:17" ht="14.45" customHeight="1" x14ac:dyDescent="0.2">
      <c r="A51" s="831" t="s">
        <v>578</v>
      </c>
      <c r="B51" s="832" t="s">
        <v>4506</v>
      </c>
      <c r="C51" s="832" t="s">
        <v>4376</v>
      </c>
      <c r="D51" s="832" t="s">
        <v>4509</v>
      </c>
      <c r="E51" s="832" t="s">
        <v>2253</v>
      </c>
      <c r="F51" s="849">
        <v>85</v>
      </c>
      <c r="G51" s="849">
        <v>6806.8000000000011</v>
      </c>
      <c r="H51" s="849">
        <v>1.2450613128859496</v>
      </c>
      <c r="I51" s="849">
        <v>80.080000000000013</v>
      </c>
      <c r="J51" s="849">
        <v>68</v>
      </c>
      <c r="K51" s="849">
        <v>5467.0399999999991</v>
      </c>
      <c r="L51" s="849">
        <v>1</v>
      </c>
      <c r="M51" s="849">
        <v>80.397647058823509</v>
      </c>
      <c r="N51" s="849"/>
      <c r="O51" s="849"/>
      <c r="P51" s="837"/>
      <c r="Q51" s="850"/>
    </row>
    <row r="52" spans="1:17" ht="14.45" customHeight="1" x14ac:dyDescent="0.2">
      <c r="A52" s="831" t="s">
        <v>578</v>
      </c>
      <c r="B52" s="832" t="s">
        <v>4506</v>
      </c>
      <c r="C52" s="832" t="s">
        <v>4376</v>
      </c>
      <c r="D52" s="832" t="s">
        <v>4510</v>
      </c>
      <c r="E52" s="832" t="s">
        <v>2253</v>
      </c>
      <c r="F52" s="849">
        <v>1</v>
      </c>
      <c r="G52" s="849">
        <v>76.13</v>
      </c>
      <c r="H52" s="849">
        <v>1.3698630136986301E-2</v>
      </c>
      <c r="I52" s="849">
        <v>76.13</v>
      </c>
      <c r="J52" s="849">
        <v>73</v>
      </c>
      <c r="K52" s="849">
        <v>5557.49</v>
      </c>
      <c r="L52" s="849">
        <v>1</v>
      </c>
      <c r="M52" s="849">
        <v>76.13</v>
      </c>
      <c r="N52" s="849"/>
      <c r="O52" s="849"/>
      <c r="P52" s="837"/>
      <c r="Q52" s="850"/>
    </row>
    <row r="53" spans="1:17" ht="14.45" customHeight="1" x14ac:dyDescent="0.2">
      <c r="A53" s="831" t="s">
        <v>578</v>
      </c>
      <c r="B53" s="832" t="s">
        <v>4506</v>
      </c>
      <c r="C53" s="832" t="s">
        <v>4376</v>
      </c>
      <c r="D53" s="832" t="s">
        <v>4511</v>
      </c>
      <c r="E53" s="832" t="s">
        <v>1739</v>
      </c>
      <c r="F53" s="849"/>
      <c r="G53" s="849"/>
      <c r="H53" s="849"/>
      <c r="I53" s="849"/>
      <c r="J53" s="849">
        <v>9.14</v>
      </c>
      <c r="K53" s="849">
        <v>3424.4500000000003</v>
      </c>
      <c r="L53" s="849">
        <v>1</v>
      </c>
      <c r="M53" s="849">
        <v>374.66630196936541</v>
      </c>
      <c r="N53" s="849">
        <v>9.5999999999999979</v>
      </c>
      <c r="O53" s="849">
        <v>3590.0499999999997</v>
      </c>
      <c r="P53" s="837">
        <v>1.0483581305027083</v>
      </c>
      <c r="Q53" s="850">
        <v>373.96354166666674</v>
      </c>
    </row>
    <row r="54" spans="1:17" ht="14.45" customHeight="1" x14ac:dyDescent="0.2">
      <c r="A54" s="831" t="s">
        <v>578</v>
      </c>
      <c r="B54" s="832" t="s">
        <v>4506</v>
      </c>
      <c r="C54" s="832" t="s">
        <v>4376</v>
      </c>
      <c r="D54" s="832" t="s">
        <v>4512</v>
      </c>
      <c r="E54" s="832" t="s">
        <v>951</v>
      </c>
      <c r="F54" s="849">
        <v>151</v>
      </c>
      <c r="G54" s="849">
        <v>8818.4000000000015</v>
      </c>
      <c r="H54" s="849">
        <v>0.23763136095854495</v>
      </c>
      <c r="I54" s="849">
        <v>58.400000000000013</v>
      </c>
      <c r="J54" s="849">
        <v>1378.3</v>
      </c>
      <c r="K54" s="849">
        <v>37109.58</v>
      </c>
      <c r="L54" s="849">
        <v>1</v>
      </c>
      <c r="M54" s="849">
        <v>26.924167452659074</v>
      </c>
      <c r="N54" s="849">
        <v>2885.2</v>
      </c>
      <c r="O54" s="849">
        <v>106304.76999999995</v>
      </c>
      <c r="P54" s="837">
        <v>2.8646179773524771</v>
      </c>
      <c r="Q54" s="850">
        <v>36.844853043116579</v>
      </c>
    </row>
    <row r="55" spans="1:17" ht="14.45" customHeight="1" x14ac:dyDescent="0.2">
      <c r="A55" s="831" t="s">
        <v>578</v>
      </c>
      <c r="B55" s="832" t="s">
        <v>4506</v>
      </c>
      <c r="C55" s="832" t="s">
        <v>4376</v>
      </c>
      <c r="D55" s="832" t="s">
        <v>4513</v>
      </c>
      <c r="E55" s="832" t="s">
        <v>1264</v>
      </c>
      <c r="F55" s="849">
        <v>5</v>
      </c>
      <c r="G55" s="849">
        <v>777.93000000000006</v>
      </c>
      <c r="H55" s="849">
        <v>4.1837689577282999</v>
      </c>
      <c r="I55" s="849">
        <v>155.58600000000001</v>
      </c>
      <c r="J55" s="849">
        <v>1.2</v>
      </c>
      <c r="K55" s="849">
        <v>185.94</v>
      </c>
      <c r="L55" s="849">
        <v>1</v>
      </c>
      <c r="M55" s="849">
        <v>154.95000000000002</v>
      </c>
      <c r="N55" s="849">
        <v>1.5</v>
      </c>
      <c r="O55" s="849">
        <v>230.97</v>
      </c>
      <c r="P55" s="837">
        <v>1.2421748951274605</v>
      </c>
      <c r="Q55" s="850">
        <v>153.97999999999999</v>
      </c>
    </row>
    <row r="56" spans="1:17" ht="14.45" customHeight="1" x14ac:dyDescent="0.2">
      <c r="A56" s="831" t="s">
        <v>578</v>
      </c>
      <c r="B56" s="832" t="s">
        <v>4506</v>
      </c>
      <c r="C56" s="832" t="s">
        <v>4376</v>
      </c>
      <c r="D56" s="832" t="s">
        <v>4513</v>
      </c>
      <c r="E56" s="832"/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153.88999999999999</v>
      </c>
      <c r="P56" s="837"/>
      <c r="Q56" s="850">
        <v>153.88999999999999</v>
      </c>
    </row>
    <row r="57" spans="1:17" ht="14.45" customHeight="1" x14ac:dyDescent="0.2">
      <c r="A57" s="831" t="s">
        <v>578</v>
      </c>
      <c r="B57" s="832" t="s">
        <v>4506</v>
      </c>
      <c r="C57" s="832" t="s">
        <v>4376</v>
      </c>
      <c r="D57" s="832" t="s">
        <v>4514</v>
      </c>
      <c r="E57" s="832" t="s">
        <v>897</v>
      </c>
      <c r="F57" s="849">
        <v>2</v>
      </c>
      <c r="G57" s="849">
        <v>18316.54</v>
      </c>
      <c r="H57" s="849"/>
      <c r="I57" s="849">
        <v>9158.27</v>
      </c>
      <c r="J57" s="849"/>
      <c r="K57" s="849"/>
      <c r="L57" s="849"/>
      <c r="M57" s="849"/>
      <c r="N57" s="849">
        <v>3</v>
      </c>
      <c r="O57" s="849">
        <v>27474.81</v>
      </c>
      <c r="P57" s="837"/>
      <c r="Q57" s="850">
        <v>9158.27</v>
      </c>
    </row>
    <row r="58" spans="1:17" ht="14.45" customHeight="1" x14ac:dyDescent="0.2">
      <c r="A58" s="831" t="s">
        <v>578</v>
      </c>
      <c r="B58" s="832" t="s">
        <v>4506</v>
      </c>
      <c r="C58" s="832" t="s">
        <v>4376</v>
      </c>
      <c r="D58" s="832" t="s">
        <v>4515</v>
      </c>
      <c r="E58" s="832" t="s">
        <v>1716</v>
      </c>
      <c r="F58" s="849">
        <v>46</v>
      </c>
      <c r="G58" s="849">
        <v>24795.52</v>
      </c>
      <c r="H58" s="849">
        <v>1.2531882472158273</v>
      </c>
      <c r="I58" s="849">
        <v>539.03304347826088</v>
      </c>
      <c r="J58" s="849">
        <v>36.300000000000004</v>
      </c>
      <c r="K58" s="849">
        <v>19785.95</v>
      </c>
      <c r="L58" s="849">
        <v>1</v>
      </c>
      <c r="M58" s="849">
        <v>545.06749311294766</v>
      </c>
      <c r="N58" s="849">
        <v>3.8</v>
      </c>
      <c r="O58" s="849">
        <v>799.13</v>
      </c>
      <c r="P58" s="837">
        <v>4.0388760711514989E-2</v>
      </c>
      <c r="Q58" s="850">
        <v>210.29736842105265</v>
      </c>
    </row>
    <row r="59" spans="1:17" ht="14.45" customHeight="1" x14ac:dyDescent="0.2">
      <c r="A59" s="831" t="s">
        <v>578</v>
      </c>
      <c r="B59" s="832" t="s">
        <v>4506</v>
      </c>
      <c r="C59" s="832" t="s">
        <v>4376</v>
      </c>
      <c r="D59" s="832" t="s">
        <v>4516</v>
      </c>
      <c r="E59" s="832" t="s">
        <v>4517</v>
      </c>
      <c r="F59" s="849">
        <v>1</v>
      </c>
      <c r="G59" s="849">
        <v>42.88</v>
      </c>
      <c r="H59" s="849">
        <v>0.25</v>
      </c>
      <c r="I59" s="849">
        <v>42.88</v>
      </c>
      <c r="J59" s="849">
        <v>4</v>
      </c>
      <c r="K59" s="849">
        <v>171.52</v>
      </c>
      <c r="L59" s="849">
        <v>1</v>
      </c>
      <c r="M59" s="849">
        <v>42.88</v>
      </c>
      <c r="N59" s="849">
        <v>2</v>
      </c>
      <c r="O59" s="849">
        <v>85.76</v>
      </c>
      <c r="P59" s="837">
        <v>0.5</v>
      </c>
      <c r="Q59" s="850">
        <v>42.88</v>
      </c>
    </row>
    <row r="60" spans="1:17" ht="14.45" customHeight="1" x14ac:dyDescent="0.2">
      <c r="A60" s="831" t="s">
        <v>578</v>
      </c>
      <c r="B60" s="832" t="s">
        <v>4506</v>
      </c>
      <c r="C60" s="832" t="s">
        <v>4376</v>
      </c>
      <c r="D60" s="832" t="s">
        <v>4518</v>
      </c>
      <c r="E60" s="832" t="s">
        <v>1524</v>
      </c>
      <c r="F60" s="849">
        <v>1</v>
      </c>
      <c r="G60" s="849">
        <v>77.22</v>
      </c>
      <c r="H60" s="849">
        <v>3.0709638420056314E-2</v>
      </c>
      <c r="I60" s="849">
        <v>77.22</v>
      </c>
      <c r="J60" s="849">
        <v>33</v>
      </c>
      <c r="K60" s="849">
        <v>2514.52</v>
      </c>
      <c r="L60" s="849">
        <v>1</v>
      </c>
      <c r="M60" s="849">
        <v>76.197575757575763</v>
      </c>
      <c r="N60" s="849">
        <v>3</v>
      </c>
      <c r="O60" s="849">
        <v>224.43</v>
      </c>
      <c r="P60" s="837">
        <v>8.9253615004056444E-2</v>
      </c>
      <c r="Q60" s="850">
        <v>74.81</v>
      </c>
    </row>
    <row r="61" spans="1:17" ht="14.45" customHeight="1" x14ac:dyDescent="0.2">
      <c r="A61" s="831" t="s">
        <v>578</v>
      </c>
      <c r="B61" s="832" t="s">
        <v>4506</v>
      </c>
      <c r="C61" s="832" t="s">
        <v>4376</v>
      </c>
      <c r="D61" s="832" t="s">
        <v>4519</v>
      </c>
      <c r="E61" s="832" t="s">
        <v>4520</v>
      </c>
      <c r="F61" s="849">
        <v>33.5</v>
      </c>
      <c r="G61" s="849">
        <v>9102.5</v>
      </c>
      <c r="H61" s="849">
        <v>1.1326673585239053</v>
      </c>
      <c r="I61" s="849">
        <v>271.71641791044777</v>
      </c>
      <c r="J61" s="849">
        <v>37.199999999999996</v>
      </c>
      <c r="K61" s="849">
        <v>8036.3399999999983</v>
      </c>
      <c r="L61" s="849">
        <v>1</v>
      </c>
      <c r="M61" s="849">
        <v>216.03064516129029</v>
      </c>
      <c r="N61" s="849">
        <v>51</v>
      </c>
      <c r="O61" s="849">
        <v>9264.5</v>
      </c>
      <c r="P61" s="837">
        <v>1.1528257888541305</v>
      </c>
      <c r="Q61" s="850">
        <v>181.65686274509804</v>
      </c>
    </row>
    <row r="62" spans="1:17" ht="14.45" customHeight="1" x14ac:dyDescent="0.2">
      <c r="A62" s="831" t="s">
        <v>578</v>
      </c>
      <c r="B62" s="832" t="s">
        <v>4506</v>
      </c>
      <c r="C62" s="832" t="s">
        <v>4376</v>
      </c>
      <c r="D62" s="832" t="s">
        <v>4521</v>
      </c>
      <c r="E62" s="832" t="s">
        <v>4522</v>
      </c>
      <c r="F62" s="849"/>
      <c r="G62" s="849"/>
      <c r="H62" s="849"/>
      <c r="I62" s="849"/>
      <c r="J62" s="849">
        <v>3</v>
      </c>
      <c r="K62" s="849">
        <v>239.94</v>
      </c>
      <c r="L62" s="849">
        <v>1</v>
      </c>
      <c r="M62" s="849">
        <v>79.98</v>
      </c>
      <c r="N62" s="849"/>
      <c r="O62" s="849"/>
      <c r="P62" s="837"/>
      <c r="Q62" s="850"/>
    </row>
    <row r="63" spans="1:17" ht="14.45" customHeight="1" x14ac:dyDescent="0.2">
      <c r="A63" s="831" t="s">
        <v>578</v>
      </c>
      <c r="B63" s="832" t="s">
        <v>4506</v>
      </c>
      <c r="C63" s="832" t="s">
        <v>4376</v>
      </c>
      <c r="D63" s="832" t="s">
        <v>4523</v>
      </c>
      <c r="E63" s="832" t="s">
        <v>4524</v>
      </c>
      <c r="F63" s="849">
        <v>2</v>
      </c>
      <c r="G63" s="849">
        <v>134.12</v>
      </c>
      <c r="H63" s="849"/>
      <c r="I63" s="849">
        <v>67.06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578</v>
      </c>
      <c r="B64" s="832" t="s">
        <v>4506</v>
      </c>
      <c r="C64" s="832" t="s">
        <v>4376</v>
      </c>
      <c r="D64" s="832" t="s">
        <v>4525</v>
      </c>
      <c r="E64" s="832" t="s">
        <v>4526</v>
      </c>
      <c r="F64" s="849">
        <v>0.8</v>
      </c>
      <c r="G64" s="849">
        <v>1305.49</v>
      </c>
      <c r="H64" s="849"/>
      <c r="I64" s="849">
        <v>1631.8625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578</v>
      </c>
      <c r="B65" s="832" t="s">
        <v>4506</v>
      </c>
      <c r="C65" s="832" t="s">
        <v>4376</v>
      </c>
      <c r="D65" s="832" t="s">
        <v>4527</v>
      </c>
      <c r="E65" s="832" t="s">
        <v>4528</v>
      </c>
      <c r="F65" s="849">
        <v>91</v>
      </c>
      <c r="G65" s="849">
        <v>5976.67</v>
      </c>
      <c r="H65" s="849"/>
      <c r="I65" s="849">
        <v>65.677692307692311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578</v>
      </c>
      <c r="B66" s="832" t="s">
        <v>4506</v>
      </c>
      <c r="C66" s="832" t="s">
        <v>4376</v>
      </c>
      <c r="D66" s="832" t="s">
        <v>4529</v>
      </c>
      <c r="E66" s="832" t="s">
        <v>4530</v>
      </c>
      <c r="F66" s="849">
        <v>9.1</v>
      </c>
      <c r="G66" s="849">
        <v>717.09999999999991</v>
      </c>
      <c r="H66" s="849">
        <v>0.42790736530555007</v>
      </c>
      <c r="I66" s="849">
        <v>78.802197802197796</v>
      </c>
      <c r="J66" s="849">
        <v>23.2</v>
      </c>
      <c r="K66" s="849">
        <v>1675.83</v>
      </c>
      <c r="L66" s="849">
        <v>1</v>
      </c>
      <c r="M66" s="849">
        <v>72.234051724137927</v>
      </c>
      <c r="N66" s="849">
        <v>2.7000000000000006</v>
      </c>
      <c r="O66" s="849">
        <v>159.06</v>
      </c>
      <c r="P66" s="837">
        <v>9.4914161937666719E-2</v>
      </c>
      <c r="Q66" s="850">
        <v>58.911111111111097</v>
      </c>
    </row>
    <row r="67" spans="1:17" ht="14.45" customHeight="1" x14ac:dyDescent="0.2">
      <c r="A67" s="831" t="s">
        <v>578</v>
      </c>
      <c r="B67" s="832" t="s">
        <v>4506</v>
      </c>
      <c r="C67" s="832" t="s">
        <v>4376</v>
      </c>
      <c r="D67" s="832" t="s">
        <v>4531</v>
      </c>
      <c r="E67" s="832" t="s">
        <v>4532</v>
      </c>
      <c r="F67" s="849">
        <v>31</v>
      </c>
      <c r="G67" s="849">
        <v>2148.63</v>
      </c>
      <c r="H67" s="849">
        <v>0.44262406526172671</v>
      </c>
      <c r="I67" s="849">
        <v>69.310645161290324</v>
      </c>
      <c r="J67" s="849">
        <v>110</v>
      </c>
      <c r="K67" s="849">
        <v>4854.3</v>
      </c>
      <c r="L67" s="849">
        <v>1</v>
      </c>
      <c r="M67" s="849">
        <v>44.13</v>
      </c>
      <c r="N67" s="849"/>
      <c r="O67" s="849"/>
      <c r="P67" s="837"/>
      <c r="Q67" s="850"/>
    </row>
    <row r="68" spans="1:17" ht="14.45" customHeight="1" x14ac:dyDescent="0.2">
      <c r="A68" s="831" t="s">
        <v>578</v>
      </c>
      <c r="B68" s="832" t="s">
        <v>4506</v>
      </c>
      <c r="C68" s="832" t="s">
        <v>4376</v>
      </c>
      <c r="D68" s="832" t="s">
        <v>4533</v>
      </c>
      <c r="E68" s="832" t="s">
        <v>4534</v>
      </c>
      <c r="F68" s="849"/>
      <c r="G68" s="849"/>
      <c r="H68" s="849"/>
      <c r="I68" s="849"/>
      <c r="J68" s="849">
        <v>0.35</v>
      </c>
      <c r="K68" s="849">
        <v>235.05999999999995</v>
      </c>
      <c r="L68" s="849">
        <v>1</v>
      </c>
      <c r="M68" s="849">
        <v>671.59999999999991</v>
      </c>
      <c r="N68" s="849">
        <v>1</v>
      </c>
      <c r="O68" s="849">
        <v>690.96</v>
      </c>
      <c r="P68" s="837">
        <v>2.9395048072832477</v>
      </c>
      <c r="Q68" s="850">
        <v>690.96</v>
      </c>
    </row>
    <row r="69" spans="1:17" ht="14.45" customHeight="1" x14ac:dyDescent="0.2">
      <c r="A69" s="831" t="s">
        <v>578</v>
      </c>
      <c r="B69" s="832" t="s">
        <v>4506</v>
      </c>
      <c r="C69" s="832" t="s">
        <v>4376</v>
      </c>
      <c r="D69" s="832" t="s">
        <v>4535</v>
      </c>
      <c r="E69" s="832" t="s">
        <v>4534</v>
      </c>
      <c r="F69" s="849"/>
      <c r="G69" s="849"/>
      <c r="H69" s="849"/>
      <c r="I69" s="849"/>
      <c r="J69" s="849">
        <v>0.05</v>
      </c>
      <c r="K69" s="849">
        <v>15.59</v>
      </c>
      <c r="L69" s="849">
        <v>1</v>
      </c>
      <c r="M69" s="849">
        <v>311.79999999999995</v>
      </c>
      <c r="N69" s="849">
        <v>0.05</v>
      </c>
      <c r="O69" s="849">
        <v>19.09</v>
      </c>
      <c r="P69" s="837">
        <v>1.2245028864656831</v>
      </c>
      <c r="Q69" s="850">
        <v>381.79999999999995</v>
      </c>
    </row>
    <row r="70" spans="1:17" ht="14.45" customHeight="1" x14ac:dyDescent="0.2">
      <c r="A70" s="831" t="s">
        <v>578</v>
      </c>
      <c r="B70" s="832" t="s">
        <v>4506</v>
      </c>
      <c r="C70" s="832" t="s">
        <v>4376</v>
      </c>
      <c r="D70" s="832" t="s">
        <v>4536</v>
      </c>
      <c r="E70" s="832" t="s">
        <v>1519</v>
      </c>
      <c r="F70" s="849">
        <v>13</v>
      </c>
      <c r="G70" s="849">
        <v>1202.3699999999999</v>
      </c>
      <c r="H70" s="849"/>
      <c r="I70" s="849">
        <v>92.49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578</v>
      </c>
      <c r="B71" s="832" t="s">
        <v>4506</v>
      </c>
      <c r="C71" s="832" t="s">
        <v>4376</v>
      </c>
      <c r="D71" s="832" t="s">
        <v>4537</v>
      </c>
      <c r="E71" s="832" t="s">
        <v>4538</v>
      </c>
      <c r="F71" s="849">
        <v>75.23</v>
      </c>
      <c r="G71" s="849">
        <v>29475.100000000002</v>
      </c>
      <c r="H71" s="849">
        <v>3.7614982133741708</v>
      </c>
      <c r="I71" s="849">
        <v>391.79981390402764</v>
      </c>
      <c r="J71" s="849">
        <v>20</v>
      </c>
      <c r="K71" s="849">
        <v>7836</v>
      </c>
      <c r="L71" s="849">
        <v>1</v>
      </c>
      <c r="M71" s="849">
        <v>391.8</v>
      </c>
      <c r="N71" s="849">
        <v>0.3</v>
      </c>
      <c r="O71" s="849">
        <v>117.54</v>
      </c>
      <c r="P71" s="837">
        <v>1.5000000000000001E-2</v>
      </c>
      <c r="Q71" s="850">
        <v>391.8</v>
      </c>
    </row>
    <row r="72" spans="1:17" ht="14.45" customHeight="1" x14ac:dyDescent="0.2">
      <c r="A72" s="831" t="s">
        <v>578</v>
      </c>
      <c r="B72" s="832" t="s">
        <v>4506</v>
      </c>
      <c r="C72" s="832" t="s">
        <v>4376</v>
      </c>
      <c r="D72" s="832" t="s">
        <v>4539</v>
      </c>
      <c r="E72" s="832" t="s">
        <v>4540</v>
      </c>
      <c r="F72" s="849">
        <v>27</v>
      </c>
      <c r="G72" s="849">
        <v>5918.4</v>
      </c>
      <c r="H72" s="849">
        <v>3.375</v>
      </c>
      <c r="I72" s="849">
        <v>219.2</v>
      </c>
      <c r="J72" s="849">
        <v>8</v>
      </c>
      <c r="K72" s="849">
        <v>1753.6</v>
      </c>
      <c r="L72" s="849">
        <v>1</v>
      </c>
      <c r="M72" s="849">
        <v>219.2</v>
      </c>
      <c r="N72" s="849"/>
      <c r="O72" s="849"/>
      <c r="P72" s="837"/>
      <c r="Q72" s="850"/>
    </row>
    <row r="73" spans="1:17" ht="14.45" customHeight="1" x14ac:dyDescent="0.2">
      <c r="A73" s="831" t="s">
        <v>578</v>
      </c>
      <c r="B73" s="832" t="s">
        <v>4506</v>
      </c>
      <c r="C73" s="832" t="s">
        <v>4376</v>
      </c>
      <c r="D73" s="832" t="s">
        <v>4541</v>
      </c>
      <c r="E73" s="832" t="s">
        <v>4542</v>
      </c>
      <c r="F73" s="849">
        <v>2.4</v>
      </c>
      <c r="G73" s="849">
        <v>926.55</v>
      </c>
      <c r="H73" s="849"/>
      <c r="I73" s="849">
        <v>386.0625</v>
      </c>
      <c r="J73" s="849"/>
      <c r="K73" s="849"/>
      <c r="L73" s="849"/>
      <c r="M73" s="849"/>
      <c r="N73" s="849">
        <v>5</v>
      </c>
      <c r="O73" s="849">
        <v>934.5</v>
      </c>
      <c r="P73" s="837"/>
      <c r="Q73" s="850">
        <v>186.9</v>
      </c>
    </row>
    <row r="74" spans="1:17" ht="14.45" customHeight="1" x14ac:dyDescent="0.2">
      <c r="A74" s="831" t="s">
        <v>578</v>
      </c>
      <c r="B74" s="832" t="s">
        <v>4506</v>
      </c>
      <c r="C74" s="832" t="s">
        <v>4376</v>
      </c>
      <c r="D74" s="832" t="s">
        <v>4543</v>
      </c>
      <c r="E74" s="832" t="s">
        <v>4542</v>
      </c>
      <c r="F74" s="849">
        <v>2.1</v>
      </c>
      <c r="G74" s="849">
        <v>1621.54</v>
      </c>
      <c r="H74" s="849">
        <v>1.7233924965458602</v>
      </c>
      <c r="I74" s="849">
        <v>772.16190476190468</v>
      </c>
      <c r="J74" s="849">
        <v>2.1</v>
      </c>
      <c r="K74" s="849">
        <v>940.90000000000009</v>
      </c>
      <c r="L74" s="849">
        <v>1</v>
      </c>
      <c r="M74" s="849">
        <v>448.04761904761909</v>
      </c>
      <c r="N74" s="849">
        <v>2.8</v>
      </c>
      <c r="O74" s="849">
        <v>1291.92</v>
      </c>
      <c r="P74" s="837">
        <v>1.3730683388245297</v>
      </c>
      <c r="Q74" s="850">
        <v>461.40000000000003</v>
      </c>
    </row>
    <row r="75" spans="1:17" ht="14.45" customHeight="1" x14ac:dyDescent="0.2">
      <c r="A75" s="831" t="s">
        <v>578</v>
      </c>
      <c r="B75" s="832" t="s">
        <v>4506</v>
      </c>
      <c r="C75" s="832" t="s">
        <v>4376</v>
      </c>
      <c r="D75" s="832" t="s">
        <v>4544</v>
      </c>
      <c r="E75" s="832" t="s">
        <v>1993</v>
      </c>
      <c r="F75" s="849">
        <v>0.1</v>
      </c>
      <c r="G75" s="849">
        <v>38.26</v>
      </c>
      <c r="H75" s="849"/>
      <c r="I75" s="849">
        <v>382.59999999999997</v>
      </c>
      <c r="J75" s="849"/>
      <c r="K75" s="849"/>
      <c r="L75" s="849"/>
      <c r="M75" s="849"/>
      <c r="N75" s="849">
        <v>0.30000000000000004</v>
      </c>
      <c r="O75" s="849">
        <v>108.55000000000001</v>
      </c>
      <c r="P75" s="837"/>
      <c r="Q75" s="850">
        <v>361.83333333333331</v>
      </c>
    </row>
    <row r="76" spans="1:17" ht="14.45" customHeight="1" x14ac:dyDescent="0.2">
      <c r="A76" s="831" t="s">
        <v>578</v>
      </c>
      <c r="B76" s="832" t="s">
        <v>4506</v>
      </c>
      <c r="C76" s="832" t="s">
        <v>4376</v>
      </c>
      <c r="D76" s="832" t="s">
        <v>4545</v>
      </c>
      <c r="E76" s="832" t="s">
        <v>1859</v>
      </c>
      <c r="F76" s="849">
        <v>16</v>
      </c>
      <c r="G76" s="849">
        <v>3507.2</v>
      </c>
      <c r="H76" s="849">
        <v>16</v>
      </c>
      <c r="I76" s="849">
        <v>219.2</v>
      </c>
      <c r="J76" s="849">
        <v>1</v>
      </c>
      <c r="K76" s="849">
        <v>219.2</v>
      </c>
      <c r="L76" s="849">
        <v>1</v>
      </c>
      <c r="M76" s="849">
        <v>219.2</v>
      </c>
      <c r="N76" s="849"/>
      <c r="O76" s="849"/>
      <c r="P76" s="837"/>
      <c r="Q76" s="850"/>
    </row>
    <row r="77" spans="1:17" ht="14.45" customHeight="1" x14ac:dyDescent="0.2">
      <c r="A77" s="831" t="s">
        <v>578</v>
      </c>
      <c r="B77" s="832" t="s">
        <v>4506</v>
      </c>
      <c r="C77" s="832" t="s">
        <v>4376</v>
      </c>
      <c r="D77" s="832" t="s">
        <v>4546</v>
      </c>
      <c r="E77" s="832" t="s">
        <v>1993</v>
      </c>
      <c r="F77" s="849"/>
      <c r="G77" s="849"/>
      <c r="H77" s="849"/>
      <c r="I77" s="849"/>
      <c r="J77" s="849">
        <v>1.6</v>
      </c>
      <c r="K77" s="849">
        <v>1146.96</v>
      </c>
      <c r="L77" s="849">
        <v>1</v>
      </c>
      <c r="M77" s="849">
        <v>716.85</v>
      </c>
      <c r="N77" s="849"/>
      <c r="O77" s="849"/>
      <c r="P77" s="837"/>
      <c r="Q77" s="850"/>
    </row>
    <row r="78" spans="1:17" ht="14.45" customHeight="1" x14ac:dyDescent="0.2">
      <c r="A78" s="831" t="s">
        <v>578</v>
      </c>
      <c r="B78" s="832" t="s">
        <v>4506</v>
      </c>
      <c r="C78" s="832" t="s">
        <v>4376</v>
      </c>
      <c r="D78" s="832" t="s">
        <v>4547</v>
      </c>
      <c r="E78" s="832" t="s">
        <v>1724</v>
      </c>
      <c r="F78" s="849"/>
      <c r="G78" s="849"/>
      <c r="H78" s="849"/>
      <c r="I78" s="849"/>
      <c r="J78" s="849"/>
      <c r="K78" s="849"/>
      <c r="L78" s="849"/>
      <c r="M78" s="849"/>
      <c r="N78" s="849">
        <v>7.2</v>
      </c>
      <c r="O78" s="849">
        <v>248.3</v>
      </c>
      <c r="P78" s="837"/>
      <c r="Q78" s="850">
        <v>34.486111111111114</v>
      </c>
    </row>
    <row r="79" spans="1:17" ht="14.45" customHeight="1" x14ac:dyDescent="0.2">
      <c r="A79" s="831" t="s">
        <v>578</v>
      </c>
      <c r="B79" s="832" t="s">
        <v>4506</v>
      </c>
      <c r="C79" s="832" t="s">
        <v>4376</v>
      </c>
      <c r="D79" s="832" t="s">
        <v>4548</v>
      </c>
      <c r="E79" s="832" t="s">
        <v>910</v>
      </c>
      <c r="F79" s="849"/>
      <c r="G79" s="849"/>
      <c r="H79" s="849"/>
      <c r="I79" s="849"/>
      <c r="J79" s="849"/>
      <c r="K79" s="849"/>
      <c r="L79" s="849"/>
      <c r="M79" s="849"/>
      <c r="N79" s="849">
        <v>62.300000000000018</v>
      </c>
      <c r="O79" s="849">
        <v>25616.619999999992</v>
      </c>
      <c r="P79" s="837"/>
      <c r="Q79" s="850">
        <v>411.18170144462255</v>
      </c>
    </row>
    <row r="80" spans="1:17" ht="14.45" customHeight="1" x14ac:dyDescent="0.2">
      <c r="A80" s="831" t="s">
        <v>578</v>
      </c>
      <c r="B80" s="832" t="s">
        <v>4506</v>
      </c>
      <c r="C80" s="832" t="s">
        <v>4376</v>
      </c>
      <c r="D80" s="832" t="s">
        <v>4549</v>
      </c>
      <c r="E80" s="832" t="s">
        <v>1720</v>
      </c>
      <c r="F80" s="849">
        <v>131</v>
      </c>
      <c r="G80" s="849">
        <v>8613.25</v>
      </c>
      <c r="H80" s="849">
        <v>0.41637842977727574</v>
      </c>
      <c r="I80" s="849">
        <v>65.75</v>
      </c>
      <c r="J80" s="849">
        <v>572</v>
      </c>
      <c r="K80" s="849">
        <v>20686.109999999997</v>
      </c>
      <c r="L80" s="849">
        <v>1</v>
      </c>
      <c r="M80" s="849">
        <v>36.164527972027969</v>
      </c>
      <c r="N80" s="849">
        <v>55</v>
      </c>
      <c r="O80" s="849">
        <v>1723.4599999999998</v>
      </c>
      <c r="P80" s="837">
        <v>8.3314842664957312E-2</v>
      </c>
      <c r="Q80" s="850">
        <v>31.335636363636361</v>
      </c>
    </row>
    <row r="81" spans="1:17" ht="14.45" customHeight="1" x14ac:dyDescent="0.2">
      <c r="A81" s="831" t="s">
        <v>578</v>
      </c>
      <c r="B81" s="832" t="s">
        <v>4506</v>
      </c>
      <c r="C81" s="832" t="s">
        <v>4376</v>
      </c>
      <c r="D81" s="832" t="s">
        <v>4550</v>
      </c>
      <c r="E81" s="832" t="s">
        <v>4551</v>
      </c>
      <c r="F81" s="849"/>
      <c r="G81" s="849"/>
      <c r="H81" s="849"/>
      <c r="I81" s="849"/>
      <c r="J81" s="849"/>
      <c r="K81" s="849"/>
      <c r="L81" s="849"/>
      <c r="M81" s="849"/>
      <c r="N81" s="849">
        <v>18</v>
      </c>
      <c r="O81" s="849">
        <v>787.86</v>
      </c>
      <c r="P81" s="837"/>
      <c r="Q81" s="850">
        <v>43.77</v>
      </c>
    </row>
    <row r="82" spans="1:17" ht="14.45" customHeight="1" x14ac:dyDescent="0.2">
      <c r="A82" s="831" t="s">
        <v>578</v>
      </c>
      <c r="B82" s="832" t="s">
        <v>4506</v>
      </c>
      <c r="C82" s="832" t="s">
        <v>4376</v>
      </c>
      <c r="D82" s="832" t="s">
        <v>4552</v>
      </c>
      <c r="E82" s="832" t="s">
        <v>1716</v>
      </c>
      <c r="F82" s="849">
        <v>0.3</v>
      </c>
      <c r="G82" s="849">
        <v>100.58</v>
      </c>
      <c r="H82" s="849"/>
      <c r="I82" s="849">
        <v>335.26666666666665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578</v>
      </c>
      <c r="B83" s="832" t="s">
        <v>4506</v>
      </c>
      <c r="C83" s="832" t="s">
        <v>4376</v>
      </c>
      <c r="D83" s="832" t="s">
        <v>4553</v>
      </c>
      <c r="E83" s="832" t="s">
        <v>1980</v>
      </c>
      <c r="F83" s="849">
        <v>0.2</v>
      </c>
      <c r="G83" s="849">
        <v>425.12</v>
      </c>
      <c r="H83" s="849">
        <v>0.1101444168657343</v>
      </c>
      <c r="I83" s="849">
        <v>2125.6</v>
      </c>
      <c r="J83" s="849">
        <v>2.6</v>
      </c>
      <c r="K83" s="849">
        <v>3859.66</v>
      </c>
      <c r="L83" s="849">
        <v>1</v>
      </c>
      <c r="M83" s="849">
        <v>1484.4846153846154</v>
      </c>
      <c r="N83" s="849"/>
      <c r="O83" s="849"/>
      <c r="P83" s="837"/>
      <c r="Q83" s="850"/>
    </row>
    <row r="84" spans="1:17" ht="14.45" customHeight="1" x14ac:dyDescent="0.2">
      <c r="A84" s="831" t="s">
        <v>578</v>
      </c>
      <c r="B84" s="832" t="s">
        <v>4506</v>
      </c>
      <c r="C84" s="832" t="s">
        <v>4376</v>
      </c>
      <c r="D84" s="832" t="s">
        <v>4554</v>
      </c>
      <c r="E84" s="832" t="s">
        <v>1733</v>
      </c>
      <c r="F84" s="849"/>
      <c r="G84" s="849"/>
      <c r="H84" s="849"/>
      <c r="I84" s="849"/>
      <c r="J84" s="849">
        <v>37.6</v>
      </c>
      <c r="K84" s="849">
        <v>18290.02</v>
      </c>
      <c r="L84" s="849">
        <v>1</v>
      </c>
      <c r="M84" s="849">
        <v>486.43670212765954</v>
      </c>
      <c r="N84" s="849"/>
      <c r="O84" s="849"/>
      <c r="P84" s="837"/>
      <c r="Q84" s="850"/>
    </row>
    <row r="85" spans="1:17" ht="14.45" customHeight="1" x14ac:dyDescent="0.2">
      <c r="A85" s="831" t="s">
        <v>578</v>
      </c>
      <c r="B85" s="832" t="s">
        <v>4506</v>
      </c>
      <c r="C85" s="832" t="s">
        <v>4376</v>
      </c>
      <c r="D85" s="832" t="s">
        <v>4555</v>
      </c>
      <c r="E85" s="832" t="s">
        <v>1733</v>
      </c>
      <c r="F85" s="849">
        <v>19.7</v>
      </c>
      <c r="G85" s="849">
        <v>15775.759999999998</v>
      </c>
      <c r="H85" s="849">
        <v>0.75206037931573644</v>
      </c>
      <c r="I85" s="849">
        <v>800.8</v>
      </c>
      <c r="J85" s="849">
        <v>43.8</v>
      </c>
      <c r="K85" s="849">
        <v>20976.720000000005</v>
      </c>
      <c r="L85" s="849">
        <v>1</v>
      </c>
      <c r="M85" s="849">
        <v>478.92054794520561</v>
      </c>
      <c r="N85" s="849">
        <v>37.600000000000023</v>
      </c>
      <c r="O85" s="849">
        <v>9939.7100000000009</v>
      </c>
      <c r="P85" s="837">
        <v>0.4738448146326022</v>
      </c>
      <c r="Q85" s="850">
        <v>264.35398936170202</v>
      </c>
    </row>
    <row r="86" spans="1:17" ht="14.45" customHeight="1" x14ac:dyDescent="0.2">
      <c r="A86" s="831" t="s">
        <v>578</v>
      </c>
      <c r="B86" s="832" t="s">
        <v>4506</v>
      </c>
      <c r="C86" s="832" t="s">
        <v>4376</v>
      </c>
      <c r="D86" s="832" t="s">
        <v>4556</v>
      </c>
      <c r="E86" s="832" t="s">
        <v>1727</v>
      </c>
      <c r="F86" s="849"/>
      <c r="G86" s="849"/>
      <c r="H86" s="849"/>
      <c r="I86" s="849"/>
      <c r="J86" s="849">
        <v>1.3</v>
      </c>
      <c r="K86" s="849">
        <v>189.63</v>
      </c>
      <c r="L86" s="849">
        <v>1</v>
      </c>
      <c r="M86" s="849">
        <v>145.86923076923077</v>
      </c>
      <c r="N86" s="849">
        <v>0.6</v>
      </c>
      <c r="O86" s="849">
        <v>87.66</v>
      </c>
      <c r="P86" s="837">
        <v>0.46226862838158517</v>
      </c>
      <c r="Q86" s="850">
        <v>146.1</v>
      </c>
    </row>
    <row r="87" spans="1:17" ht="14.45" customHeight="1" x14ac:dyDescent="0.2">
      <c r="A87" s="831" t="s">
        <v>578</v>
      </c>
      <c r="B87" s="832" t="s">
        <v>4506</v>
      </c>
      <c r="C87" s="832" t="s">
        <v>4376</v>
      </c>
      <c r="D87" s="832" t="s">
        <v>4557</v>
      </c>
      <c r="E87" s="832" t="s">
        <v>4558</v>
      </c>
      <c r="F87" s="849"/>
      <c r="G87" s="849"/>
      <c r="H87" s="849"/>
      <c r="I87" s="849"/>
      <c r="J87" s="849">
        <v>0.1</v>
      </c>
      <c r="K87" s="849">
        <v>33.14</v>
      </c>
      <c r="L87" s="849">
        <v>1</v>
      </c>
      <c r="M87" s="849">
        <v>331.4</v>
      </c>
      <c r="N87" s="849"/>
      <c r="O87" s="849"/>
      <c r="P87" s="837"/>
      <c r="Q87" s="850"/>
    </row>
    <row r="88" spans="1:17" ht="14.45" customHeight="1" x14ac:dyDescent="0.2">
      <c r="A88" s="831" t="s">
        <v>578</v>
      </c>
      <c r="B88" s="832" t="s">
        <v>4506</v>
      </c>
      <c r="C88" s="832" t="s">
        <v>4376</v>
      </c>
      <c r="D88" s="832" t="s">
        <v>4559</v>
      </c>
      <c r="E88" s="832" t="s">
        <v>4560</v>
      </c>
      <c r="F88" s="849"/>
      <c r="G88" s="849"/>
      <c r="H88" s="849"/>
      <c r="I88" s="849"/>
      <c r="J88" s="849"/>
      <c r="K88" s="849"/>
      <c r="L88" s="849"/>
      <c r="M88" s="849"/>
      <c r="N88" s="849">
        <v>22</v>
      </c>
      <c r="O88" s="849">
        <v>3556.74</v>
      </c>
      <c r="P88" s="837"/>
      <c r="Q88" s="850">
        <v>161.66999999999999</v>
      </c>
    </row>
    <row r="89" spans="1:17" ht="14.45" customHeight="1" x14ac:dyDescent="0.2">
      <c r="A89" s="831" t="s">
        <v>578</v>
      </c>
      <c r="B89" s="832" t="s">
        <v>4506</v>
      </c>
      <c r="C89" s="832" t="s">
        <v>4376</v>
      </c>
      <c r="D89" s="832" t="s">
        <v>4561</v>
      </c>
      <c r="E89" s="832" t="s">
        <v>1856</v>
      </c>
      <c r="F89" s="849">
        <v>1.3</v>
      </c>
      <c r="G89" s="849">
        <v>2121.42</v>
      </c>
      <c r="H89" s="849"/>
      <c r="I89" s="849">
        <v>1631.8615384615384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578</v>
      </c>
      <c r="B90" s="832" t="s">
        <v>4506</v>
      </c>
      <c r="C90" s="832" t="s">
        <v>4376</v>
      </c>
      <c r="D90" s="832" t="s">
        <v>4562</v>
      </c>
      <c r="E90" s="832" t="s">
        <v>1856</v>
      </c>
      <c r="F90" s="849">
        <v>2.6</v>
      </c>
      <c r="G90" s="849">
        <v>8485.75</v>
      </c>
      <c r="H90" s="849">
        <v>13.198149156232988</v>
      </c>
      <c r="I90" s="849">
        <v>3263.75</v>
      </c>
      <c r="J90" s="849">
        <v>0.7</v>
      </c>
      <c r="K90" s="849">
        <v>642.95000000000005</v>
      </c>
      <c r="L90" s="849">
        <v>1</v>
      </c>
      <c r="M90" s="849">
        <v>918.50000000000011</v>
      </c>
      <c r="N90" s="849">
        <v>0.3</v>
      </c>
      <c r="O90" s="849">
        <v>321.56</v>
      </c>
      <c r="P90" s="837">
        <v>0.50013220312621509</v>
      </c>
      <c r="Q90" s="850">
        <v>1071.8666666666668</v>
      </c>
    </row>
    <row r="91" spans="1:17" ht="14.45" customHeight="1" x14ac:dyDescent="0.2">
      <c r="A91" s="831" t="s">
        <v>578</v>
      </c>
      <c r="B91" s="832" t="s">
        <v>4506</v>
      </c>
      <c r="C91" s="832" t="s">
        <v>4376</v>
      </c>
      <c r="D91" s="832" t="s">
        <v>4563</v>
      </c>
      <c r="E91" s="832" t="s">
        <v>4528</v>
      </c>
      <c r="F91" s="849"/>
      <c r="G91" s="849"/>
      <c r="H91" s="849"/>
      <c r="I91" s="849"/>
      <c r="J91" s="849">
        <v>7</v>
      </c>
      <c r="K91" s="849">
        <v>4141.8999999999996</v>
      </c>
      <c r="L91" s="849">
        <v>1</v>
      </c>
      <c r="M91" s="849">
        <v>591.69999999999993</v>
      </c>
      <c r="N91" s="849"/>
      <c r="O91" s="849"/>
      <c r="P91" s="837"/>
      <c r="Q91" s="850"/>
    </row>
    <row r="92" spans="1:17" ht="14.45" customHeight="1" x14ac:dyDescent="0.2">
      <c r="A92" s="831" t="s">
        <v>578</v>
      </c>
      <c r="B92" s="832" t="s">
        <v>4506</v>
      </c>
      <c r="C92" s="832" t="s">
        <v>4376</v>
      </c>
      <c r="D92" s="832" t="s">
        <v>4564</v>
      </c>
      <c r="E92" s="832" t="s">
        <v>4565</v>
      </c>
      <c r="F92" s="849"/>
      <c r="G92" s="849"/>
      <c r="H92" s="849"/>
      <c r="I92" s="849"/>
      <c r="J92" s="849">
        <v>1.2</v>
      </c>
      <c r="K92" s="849">
        <v>397.74</v>
      </c>
      <c r="L92" s="849">
        <v>1</v>
      </c>
      <c r="M92" s="849">
        <v>331.45000000000005</v>
      </c>
      <c r="N92" s="849"/>
      <c r="O92" s="849"/>
      <c r="P92" s="837"/>
      <c r="Q92" s="850"/>
    </row>
    <row r="93" spans="1:17" ht="14.45" customHeight="1" x14ac:dyDescent="0.2">
      <c r="A93" s="831" t="s">
        <v>578</v>
      </c>
      <c r="B93" s="832" t="s">
        <v>4506</v>
      </c>
      <c r="C93" s="832" t="s">
        <v>4376</v>
      </c>
      <c r="D93" s="832" t="s">
        <v>4566</v>
      </c>
      <c r="E93" s="832" t="s">
        <v>4567</v>
      </c>
      <c r="F93" s="849">
        <v>16</v>
      </c>
      <c r="G93" s="849">
        <v>461311.50000000006</v>
      </c>
      <c r="H93" s="849">
        <v>0.63945064560726661</v>
      </c>
      <c r="I93" s="849">
        <v>28831.968750000004</v>
      </c>
      <c r="J93" s="849">
        <v>25</v>
      </c>
      <c r="K93" s="849">
        <v>721418.46</v>
      </c>
      <c r="L93" s="849">
        <v>1</v>
      </c>
      <c r="M93" s="849">
        <v>28856.738399999998</v>
      </c>
      <c r="N93" s="849">
        <v>25</v>
      </c>
      <c r="O93" s="849">
        <v>736844.41</v>
      </c>
      <c r="P93" s="837">
        <v>1.0213828046484976</v>
      </c>
      <c r="Q93" s="850">
        <v>29473.776400000002</v>
      </c>
    </row>
    <row r="94" spans="1:17" ht="14.45" customHeight="1" x14ac:dyDescent="0.2">
      <c r="A94" s="831" t="s">
        <v>578</v>
      </c>
      <c r="B94" s="832" t="s">
        <v>4506</v>
      </c>
      <c r="C94" s="832" t="s">
        <v>4376</v>
      </c>
      <c r="D94" s="832" t="s">
        <v>4568</v>
      </c>
      <c r="E94" s="832" t="s">
        <v>899</v>
      </c>
      <c r="F94" s="849"/>
      <c r="G94" s="849"/>
      <c r="H94" s="849"/>
      <c r="I94" s="849"/>
      <c r="J94" s="849">
        <v>1</v>
      </c>
      <c r="K94" s="849">
        <v>9924</v>
      </c>
      <c r="L94" s="849">
        <v>1</v>
      </c>
      <c r="M94" s="849">
        <v>9924</v>
      </c>
      <c r="N94" s="849"/>
      <c r="O94" s="849"/>
      <c r="P94" s="837"/>
      <c r="Q94" s="850"/>
    </row>
    <row r="95" spans="1:17" ht="14.45" customHeight="1" x14ac:dyDescent="0.2">
      <c r="A95" s="831" t="s">
        <v>578</v>
      </c>
      <c r="B95" s="832" t="s">
        <v>4506</v>
      </c>
      <c r="C95" s="832" t="s">
        <v>4376</v>
      </c>
      <c r="D95" s="832" t="s">
        <v>4569</v>
      </c>
      <c r="E95" s="832" t="s">
        <v>4570</v>
      </c>
      <c r="F95" s="849"/>
      <c r="G95" s="849"/>
      <c r="H95" s="849"/>
      <c r="I95" s="849"/>
      <c r="J95" s="849"/>
      <c r="K95" s="849"/>
      <c r="L95" s="849"/>
      <c r="M95" s="849"/>
      <c r="N95" s="849">
        <v>0.6</v>
      </c>
      <c r="O95" s="849">
        <v>4166.08</v>
      </c>
      <c r="P95" s="837"/>
      <c r="Q95" s="850">
        <v>6943.4666666666672</v>
      </c>
    </row>
    <row r="96" spans="1:17" ht="14.45" customHeight="1" x14ac:dyDescent="0.2">
      <c r="A96" s="831" t="s">
        <v>578</v>
      </c>
      <c r="B96" s="832" t="s">
        <v>4506</v>
      </c>
      <c r="C96" s="832" t="s">
        <v>4376</v>
      </c>
      <c r="D96" s="832" t="s">
        <v>4571</v>
      </c>
      <c r="E96" s="832" t="s">
        <v>899</v>
      </c>
      <c r="F96" s="849"/>
      <c r="G96" s="849"/>
      <c r="H96" s="849"/>
      <c r="I96" s="849"/>
      <c r="J96" s="849"/>
      <c r="K96" s="849"/>
      <c r="L96" s="849"/>
      <c r="M96" s="849"/>
      <c r="N96" s="849">
        <v>4</v>
      </c>
      <c r="O96" s="849">
        <v>18902.63</v>
      </c>
      <c r="P96" s="837"/>
      <c r="Q96" s="850">
        <v>4725.6575000000003</v>
      </c>
    </row>
    <row r="97" spans="1:17" ht="14.45" customHeight="1" x14ac:dyDescent="0.2">
      <c r="A97" s="831" t="s">
        <v>578</v>
      </c>
      <c r="B97" s="832" t="s">
        <v>4506</v>
      </c>
      <c r="C97" s="832" t="s">
        <v>4572</v>
      </c>
      <c r="D97" s="832" t="s">
        <v>4573</v>
      </c>
      <c r="E97" s="832" t="s">
        <v>4574</v>
      </c>
      <c r="F97" s="849">
        <v>28</v>
      </c>
      <c r="G97" s="849">
        <v>60161.84</v>
      </c>
      <c r="H97" s="849">
        <v>1.9815115084552555</v>
      </c>
      <c r="I97" s="849">
        <v>2148.6371428571429</v>
      </c>
      <c r="J97" s="849">
        <v>14</v>
      </c>
      <c r="K97" s="849">
        <v>30361.589999999997</v>
      </c>
      <c r="L97" s="849">
        <v>1</v>
      </c>
      <c r="M97" s="849">
        <v>2168.6849999999999</v>
      </c>
      <c r="N97" s="849">
        <v>22</v>
      </c>
      <c r="O97" s="849">
        <v>48031.839999999997</v>
      </c>
      <c r="P97" s="837">
        <v>1.5819935648956462</v>
      </c>
      <c r="Q97" s="850">
        <v>2183.2654545454543</v>
      </c>
    </row>
    <row r="98" spans="1:17" ht="14.45" customHeight="1" x14ac:dyDescent="0.2">
      <c r="A98" s="831" t="s">
        <v>578</v>
      </c>
      <c r="B98" s="832" t="s">
        <v>4506</v>
      </c>
      <c r="C98" s="832" t="s">
        <v>4572</v>
      </c>
      <c r="D98" s="832" t="s">
        <v>4575</v>
      </c>
      <c r="E98" s="832" t="s">
        <v>4576</v>
      </c>
      <c r="F98" s="849">
        <v>14</v>
      </c>
      <c r="G98" s="849">
        <v>36976.1</v>
      </c>
      <c r="H98" s="849">
        <v>1.1597343432680169</v>
      </c>
      <c r="I98" s="849">
        <v>2641.15</v>
      </c>
      <c r="J98" s="849">
        <v>12</v>
      </c>
      <c r="K98" s="849">
        <v>31883.25</v>
      </c>
      <c r="L98" s="849">
        <v>1</v>
      </c>
      <c r="M98" s="849">
        <v>2656.9375</v>
      </c>
      <c r="N98" s="849">
        <v>29</v>
      </c>
      <c r="O98" s="849">
        <v>77407.3</v>
      </c>
      <c r="P98" s="837">
        <v>2.4278359326605665</v>
      </c>
      <c r="Q98" s="850">
        <v>2669.2172413793105</v>
      </c>
    </row>
    <row r="99" spans="1:17" ht="14.45" customHeight="1" x14ac:dyDescent="0.2">
      <c r="A99" s="831" t="s">
        <v>578</v>
      </c>
      <c r="B99" s="832" t="s">
        <v>4506</v>
      </c>
      <c r="C99" s="832" t="s">
        <v>4572</v>
      </c>
      <c r="D99" s="832" t="s">
        <v>4577</v>
      </c>
      <c r="E99" s="832" t="s">
        <v>4578</v>
      </c>
      <c r="F99" s="849"/>
      <c r="G99" s="849"/>
      <c r="H99" s="849"/>
      <c r="I99" s="849"/>
      <c r="J99" s="849"/>
      <c r="K99" s="849"/>
      <c r="L99" s="849"/>
      <c r="M99" s="849"/>
      <c r="N99" s="849">
        <v>3</v>
      </c>
      <c r="O99" s="849">
        <v>26954.489999999998</v>
      </c>
      <c r="P99" s="837"/>
      <c r="Q99" s="850">
        <v>8984.83</v>
      </c>
    </row>
    <row r="100" spans="1:17" ht="14.45" customHeight="1" x14ac:dyDescent="0.2">
      <c r="A100" s="831" t="s">
        <v>578</v>
      </c>
      <c r="B100" s="832" t="s">
        <v>4506</v>
      </c>
      <c r="C100" s="832" t="s">
        <v>4572</v>
      </c>
      <c r="D100" s="832" t="s">
        <v>4579</v>
      </c>
      <c r="E100" s="832" t="s">
        <v>4580</v>
      </c>
      <c r="F100" s="849">
        <v>3</v>
      </c>
      <c r="G100" s="849">
        <v>30927.45</v>
      </c>
      <c r="H100" s="849"/>
      <c r="I100" s="849">
        <v>10309.15</v>
      </c>
      <c r="J100" s="849"/>
      <c r="K100" s="849"/>
      <c r="L100" s="849"/>
      <c r="M100" s="849"/>
      <c r="N100" s="849">
        <v>1</v>
      </c>
      <c r="O100" s="849">
        <v>10346.879999999999</v>
      </c>
      <c r="P100" s="837"/>
      <c r="Q100" s="850">
        <v>10346.879999999999</v>
      </c>
    </row>
    <row r="101" spans="1:17" ht="14.45" customHeight="1" x14ac:dyDescent="0.2">
      <c r="A101" s="831" t="s">
        <v>578</v>
      </c>
      <c r="B101" s="832" t="s">
        <v>4506</v>
      </c>
      <c r="C101" s="832" t="s">
        <v>4572</v>
      </c>
      <c r="D101" s="832" t="s">
        <v>4581</v>
      </c>
      <c r="E101" s="832" t="s">
        <v>4582</v>
      </c>
      <c r="F101" s="849">
        <v>28</v>
      </c>
      <c r="G101" s="849">
        <v>33925.08</v>
      </c>
      <c r="H101" s="849">
        <v>1.5456236969864849</v>
      </c>
      <c r="I101" s="849">
        <v>1211.6100000000001</v>
      </c>
      <c r="J101" s="849">
        <v>18</v>
      </c>
      <c r="K101" s="849">
        <v>21949.120000000003</v>
      </c>
      <c r="L101" s="849">
        <v>1</v>
      </c>
      <c r="M101" s="849">
        <v>1219.3955555555558</v>
      </c>
      <c r="N101" s="849">
        <v>26</v>
      </c>
      <c r="O101" s="849">
        <v>31930.05999999999</v>
      </c>
      <c r="P101" s="837">
        <v>1.4547307591374956</v>
      </c>
      <c r="Q101" s="850">
        <v>1228.0792307692304</v>
      </c>
    </row>
    <row r="102" spans="1:17" ht="14.45" customHeight="1" x14ac:dyDescent="0.2">
      <c r="A102" s="831" t="s">
        <v>578</v>
      </c>
      <c r="B102" s="832" t="s">
        <v>4506</v>
      </c>
      <c r="C102" s="832" t="s">
        <v>4583</v>
      </c>
      <c r="D102" s="832" t="s">
        <v>4584</v>
      </c>
      <c r="E102" s="832" t="s">
        <v>4585</v>
      </c>
      <c r="F102" s="849">
        <v>593</v>
      </c>
      <c r="G102" s="849">
        <v>407391</v>
      </c>
      <c r="H102" s="849">
        <v>0.99663865546218489</v>
      </c>
      <c r="I102" s="849">
        <v>687</v>
      </c>
      <c r="J102" s="849">
        <v>595</v>
      </c>
      <c r="K102" s="849">
        <v>408765</v>
      </c>
      <c r="L102" s="849">
        <v>1</v>
      </c>
      <c r="M102" s="849">
        <v>687</v>
      </c>
      <c r="N102" s="849">
        <v>576</v>
      </c>
      <c r="O102" s="849">
        <v>395712</v>
      </c>
      <c r="P102" s="837">
        <v>0.9680672268907563</v>
      </c>
      <c r="Q102" s="850">
        <v>687</v>
      </c>
    </row>
    <row r="103" spans="1:17" ht="14.45" customHeight="1" x14ac:dyDescent="0.2">
      <c r="A103" s="831" t="s">
        <v>578</v>
      </c>
      <c r="B103" s="832" t="s">
        <v>4506</v>
      </c>
      <c r="C103" s="832" t="s">
        <v>4583</v>
      </c>
      <c r="D103" s="832" t="s">
        <v>4586</v>
      </c>
      <c r="E103" s="832" t="s">
        <v>4587</v>
      </c>
      <c r="F103" s="849">
        <v>782</v>
      </c>
      <c r="G103" s="849">
        <v>187680</v>
      </c>
      <c r="H103" s="849">
        <v>0.93317422434367536</v>
      </c>
      <c r="I103" s="849">
        <v>240</v>
      </c>
      <c r="J103" s="849">
        <v>838</v>
      </c>
      <c r="K103" s="849">
        <v>201120</v>
      </c>
      <c r="L103" s="849">
        <v>1</v>
      </c>
      <c r="M103" s="849">
        <v>240</v>
      </c>
      <c r="N103" s="849">
        <v>728</v>
      </c>
      <c r="O103" s="849">
        <v>174720</v>
      </c>
      <c r="P103" s="837">
        <v>0.86873508353221962</v>
      </c>
      <c r="Q103" s="850">
        <v>240</v>
      </c>
    </row>
    <row r="104" spans="1:17" ht="14.45" customHeight="1" x14ac:dyDescent="0.2">
      <c r="A104" s="831" t="s">
        <v>578</v>
      </c>
      <c r="B104" s="832" t="s">
        <v>4506</v>
      </c>
      <c r="C104" s="832" t="s">
        <v>4583</v>
      </c>
      <c r="D104" s="832" t="s">
        <v>4588</v>
      </c>
      <c r="E104" s="832" t="s">
        <v>4587</v>
      </c>
      <c r="F104" s="849">
        <v>14</v>
      </c>
      <c r="G104" s="849">
        <v>3458</v>
      </c>
      <c r="H104" s="849">
        <v>1.75</v>
      </c>
      <c r="I104" s="849">
        <v>247</v>
      </c>
      <c r="J104" s="849">
        <v>8</v>
      </c>
      <c r="K104" s="849">
        <v>1976</v>
      </c>
      <c r="L104" s="849">
        <v>1</v>
      </c>
      <c r="M104" s="849">
        <v>247</v>
      </c>
      <c r="N104" s="849"/>
      <c r="O104" s="849"/>
      <c r="P104" s="837"/>
      <c r="Q104" s="850"/>
    </row>
    <row r="105" spans="1:17" ht="14.45" customHeight="1" x14ac:dyDescent="0.2">
      <c r="A105" s="831" t="s">
        <v>578</v>
      </c>
      <c r="B105" s="832" t="s">
        <v>4506</v>
      </c>
      <c r="C105" s="832" t="s">
        <v>4583</v>
      </c>
      <c r="D105" s="832" t="s">
        <v>4589</v>
      </c>
      <c r="E105" s="832" t="s">
        <v>4587</v>
      </c>
      <c r="F105" s="849">
        <v>42.669999999999995</v>
      </c>
      <c r="G105" s="849">
        <v>51886.720000000008</v>
      </c>
      <c r="H105" s="849">
        <v>0.88879235477201535</v>
      </c>
      <c r="I105" s="849">
        <v>1216.0000000000005</v>
      </c>
      <c r="J105" s="849">
        <v>48.04</v>
      </c>
      <c r="K105" s="849">
        <v>58378.9</v>
      </c>
      <c r="L105" s="849">
        <v>1</v>
      </c>
      <c r="M105" s="849">
        <v>1215.2144046627811</v>
      </c>
      <c r="N105" s="849">
        <v>38.129999999999995</v>
      </c>
      <c r="O105" s="849">
        <v>46372.160000000003</v>
      </c>
      <c r="P105" s="837">
        <v>0.79433082843287561</v>
      </c>
      <c r="Q105" s="850">
        <v>1216.1594544977711</v>
      </c>
    </row>
    <row r="106" spans="1:17" ht="14.45" customHeight="1" x14ac:dyDescent="0.2">
      <c r="A106" s="831" t="s">
        <v>578</v>
      </c>
      <c r="B106" s="832" t="s">
        <v>4506</v>
      </c>
      <c r="C106" s="832" t="s">
        <v>4583</v>
      </c>
      <c r="D106" s="832" t="s">
        <v>4590</v>
      </c>
      <c r="E106" s="832" t="s">
        <v>4591</v>
      </c>
      <c r="F106" s="849">
        <v>10</v>
      </c>
      <c r="G106" s="849">
        <v>44520.600000000006</v>
      </c>
      <c r="H106" s="849">
        <v>1.7640507003210673</v>
      </c>
      <c r="I106" s="849">
        <v>4452.0600000000004</v>
      </c>
      <c r="J106" s="849">
        <v>6</v>
      </c>
      <c r="K106" s="849">
        <v>25237.710000000003</v>
      </c>
      <c r="L106" s="849">
        <v>1</v>
      </c>
      <c r="M106" s="849">
        <v>4206.2850000000008</v>
      </c>
      <c r="N106" s="849">
        <v>2</v>
      </c>
      <c r="O106" s="849">
        <v>5876.38</v>
      </c>
      <c r="P106" s="837">
        <v>0.23284125223722751</v>
      </c>
      <c r="Q106" s="850">
        <v>2938.19</v>
      </c>
    </row>
    <row r="107" spans="1:17" ht="14.45" customHeight="1" x14ac:dyDescent="0.2">
      <c r="A107" s="831" t="s">
        <v>578</v>
      </c>
      <c r="B107" s="832" t="s">
        <v>4506</v>
      </c>
      <c r="C107" s="832" t="s">
        <v>4583</v>
      </c>
      <c r="D107" s="832" t="s">
        <v>4592</v>
      </c>
      <c r="E107" s="832" t="s">
        <v>4593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287.5</v>
      </c>
      <c r="P107" s="837"/>
      <c r="Q107" s="850">
        <v>287.5</v>
      </c>
    </row>
    <row r="108" spans="1:17" ht="14.45" customHeight="1" x14ac:dyDescent="0.2">
      <c r="A108" s="831" t="s">
        <v>578</v>
      </c>
      <c r="B108" s="832" t="s">
        <v>4506</v>
      </c>
      <c r="C108" s="832" t="s">
        <v>4583</v>
      </c>
      <c r="D108" s="832" t="s">
        <v>4594</v>
      </c>
      <c r="E108" s="832" t="s">
        <v>4595</v>
      </c>
      <c r="F108" s="849">
        <v>1</v>
      </c>
      <c r="G108" s="849">
        <v>518.70000000000005</v>
      </c>
      <c r="H108" s="849"/>
      <c r="I108" s="849">
        <v>518.70000000000005</v>
      </c>
      <c r="J108" s="849"/>
      <c r="K108" s="849"/>
      <c r="L108" s="849"/>
      <c r="M108" s="849"/>
      <c r="N108" s="849">
        <v>1</v>
      </c>
      <c r="O108" s="849">
        <v>518.70000000000005</v>
      </c>
      <c r="P108" s="837"/>
      <c r="Q108" s="850">
        <v>518.70000000000005</v>
      </c>
    </row>
    <row r="109" spans="1:17" ht="14.45" customHeight="1" x14ac:dyDescent="0.2">
      <c r="A109" s="831" t="s">
        <v>578</v>
      </c>
      <c r="B109" s="832" t="s">
        <v>4506</v>
      </c>
      <c r="C109" s="832" t="s">
        <v>4583</v>
      </c>
      <c r="D109" s="832" t="s">
        <v>4596</v>
      </c>
      <c r="E109" s="832" t="s">
        <v>4597</v>
      </c>
      <c r="F109" s="849">
        <v>438</v>
      </c>
      <c r="G109" s="849">
        <v>98046.300000000017</v>
      </c>
      <c r="H109" s="849">
        <v>0.9125000000000002</v>
      </c>
      <c r="I109" s="849">
        <v>223.85000000000005</v>
      </c>
      <c r="J109" s="849">
        <v>480</v>
      </c>
      <c r="K109" s="849">
        <v>107448</v>
      </c>
      <c r="L109" s="849">
        <v>1</v>
      </c>
      <c r="M109" s="849">
        <v>223.85</v>
      </c>
      <c r="N109" s="849">
        <v>561</v>
      </c>
      <c r="O109" s="849">
        <v>125579.85000000003</v>
      </c>
      <c r="P109" s="837">
        <v>1.1687500000000004</v>
      </c>
      <c r="Q109" s="850">
        <v>223.85000000000005</v>
      </c>
    </row>
    <row r="110" spans="1:17" ht="14.45" customHeight="1" x14ac:dyDescent="0.2">
      <c r="A110" s="831" t="s">
        <v>578</v>
      </c>
      <c r="B110" s="832" t="s">
        <v>4506</v>
      </c>
      <c r="C110" s="832" t="s">
        <v>4583</v>
      </c>
      <c r="D110" s="832" t="s">
        <v>4598</v>
      </c>
      <c r="E110" s="832" t="s">
        <v>4599</v>
      </c>
      <c r="F110" s="849">
        <v>1</v>
      </c>
      <c r="G110" s="849">
        <v>9375.98</v>
      </c>
      <c r="H110" s="849"/>
      <c r="I110" s="849">
        <v>9375.98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578</v>
      </c>
      <c r="B111" s="832" t="s">
        <v>4506</v>
      </c>
      <c r="C111" s="832" t="s">
        <v>4583</v>
      </c>
      <c r="D111" s="832" t="s">
        <v>4600</v>
      </c>
      <c r="E111" s="832" t="s">
        <v>4601</v>
      </c>
      <c r="F111" s="849">
        <v>1</v>
      </c>
      <c r="G111" s="849">
        <v>6597.08</v>
      </c>
      <c r="H111" s="849"/>
      <c r="I111" s="849">
        <v>6597.08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578</v>
      </c>
      <c r="B112" s="832" t="s">
        <v>4506</v>
      </c>
      <c r="C112" s="832" t="s">
        <v>4583</v>
      </c>
      <c r="D112" s="832" t="s">
        <v>4602</v>
      </c>
      <c r="E112" s="832" t="s">
        <v>4603</v>
      </c>
      <c r="F112" s="849">
        <v>8</v>
      </c>
      <c r="G112" s="849">
        <v>17253.36</v>
      </c>
      <c r="H112" s="849">
        <v>2</v>
      </c>
      <c r="I112" s="849">
        <v>2156.67</v>
      </c>
      <c r="J112" s="849">
        <v>4</v>
      </c>
      <c r="K112" s="849">
        <v>8626.68</v>
      </c>
      <c r="L112" s="849">
        <v>1</v>
      </c>
      <c r="M112" s="849">
        <v>2156.67</v>
      </c>
      <c r="N112" s="849">
        <v>6</v>
      </c>
      <c r="O112" s="849">
        <v>12940.02</v>
      </c>
      <c r="P112" s="837">
        <v>1.5</v>
      </c>
      <c r="Q112" s="850">
        <v>2156.67</v>
      </c>
    </row>
    <row r="113" spans="1:17" ht="14.45" customHeight="1" x14ac:dyDescent="0.2">
      <c r="A113" s="831" t="s">
        <v>578</v>
      </c>
      <c r="B113" s="832" t="s">
        <v>4506</v>
      </c>
      <c r="C113" s="832" t="s">
        <v>4583</v>
      </c>
      <c r="D113" s="832" t="s">
        <v>4604</v>
      </c>
      <c r="E113" s="832" t="s">
        <v>4603</v>
      </c>
      <c r="F113" s="849">
        <v>5</v>
      </c>
      <c r="G113" s="849">
        <v>28541.45</v>
      </c>
      <c r="H113" s="849">
        <v>1.6666666666666667</v>
      </c>
      <c r="I113" s="849">
        <v>5708.29</v>
      </c>
      <c r="J113" s="849">
        <v>3</v>
      </c>
      <c r="K113" s="849">
        <v>17124.87</v>
      </c>
      <c r="L113" s="849">
        <v>1</v>
      </c>
      <c r="M113" s="849">
        <v>5708.29</v>
      </c>
      <c r="N113" s="849">
        <v>2</v>
      </c>
      <c r="O113" s="849">
        <v>11416.58</v>
      </c>
      <c r="P113" s="837">
        <v>0.66666666666666674</v>
      </c>
      <c r="Q113" s="850">
        <v>5708.29</v>
      </c>
    </row>
    <row r="114" spans="1:17" ht="14.45" customHeight="1" x14ac:dyDescent="0.2">
      <c r="A114" s="831" t="s">
        <v>578</v>
      </c>
      <c r="B114" s="832" t="s">
        <v>4506</v>
      </c>
      <c r="C114" s="832" t="s">
        <v>4583</v>
      </c>
      <c r="D114" s="832" t="s">
        <v>4605</v>
      </c>
      <c r="E114" s="832" t="s">
        <v>4606</v>
      </c>
      <c r="F114" s="849">
        <v>7</v>
      </c>
      <c r="G114" s="849">
        <v>27567.26</v>
      </c>
      <c r="H114" s="849">
        <v>1.75</v>
      </c>
      <c r="I114" s="849">
        <v>3938.18</v>
      </c>
      <c r="J114" s="849">
        <v>4</v>
      </c>
      <c r="K114" s="849">
        <v>15752.72</v>
      </c>
      <c r="L114" s="849">
        <v>1</v>
      </c>
      <c r="M114" s="849">
        <v>3938.18</v>
      </c>
      <c r="N114" s="849">
        <v>7</v>
      </c>
      <c r="O114" s="849">
        <v>27567.25</v>
      </c>
      <c r="P114" s="837">
        <v>1.749999365188996</v>
      </c>
      <c r="Q114" s="850">
        <v>3938.1785714285716</v>
      </c>
    </row>
    <row r="115" spans="1:17" ht="14.45" customHeight="1" x14ac:dyDescent="0.2">
      <c r="A115" s="831" t="s">
        <v>578</v>
      </c>
      <c r="B115" s="832" t="s">
        <v>4506</v>
      </c>
      <c r="C115" s="832" t="s">
        <v>4583</v>
      </c>
      <c r="D115" s="832" t="s">
        <v>4607</v>
      </c>
      <c r="E115" s="832" t="s">
        <v>4608</v>
      </c>
      <c r="F115" s="849">
        <v>7</v>
      </c>
      <c r="G115" s="849">
        <v>27498.38</v>
      </c>
      <c r="H115" s="849">
        <v>1.75</v>
      </c>
      <c r="I115" s="849">
        <v>3928.34</v>
      </c>
      <c r="J115" s="849">
        <v>4</v>
      </c>
      <c r="K115" s="849">
        <v>15713.36</v>
      </c>
      <c r="L115" s="849">
        <v>1</v>
      </c>
      <c r="M115" s="849">
        <v>3928.34</v>
      </c>
      <c r="N115" s="849">
        <v>8</v>
      </c>
      <c r="O115" s="849">
        <v>31426.720000000001</v>
      </c>
      <c r="P115" s="837">
        <v>2</v>
      </c>
      <c r="Q115" s="850">
        <v>3928.34</v>
      </c>
    </row>
    <row r="116" spans="1:17" ht="14.45" customHeight="1" x14ac:dyDescent="0.2">
      <c r="A116" s="831" t="s">
        <v>578</v>
      </c>
      <c r="B116" s="832" t="s">
        <v>4506</v>
      </c>
      <c r="C116" s="832" t="s">
        <v>4583</v>
      </c>
      <c r="D116" s="832" t="s">
        <v>4609</v>
      </c>
      <c r="E116" s="832" t="s">
        <v>4610</v>
      </c>
      <c r="F116" s="849">
        <v>3</v>
      </c>
      <c r="G116" s="849">
        <v>13156.11</v>
      </c>
      <c r="H116" s="849">
        <v>3</v>
      </c>
      <c r="I116" s="849">
        <v>4385.37</v>
      </c>
      <c r="J116" s="849">
        <v>1</v>
      </c>
      <c r="K116" s="849">
        <v>4385.37</v>
      </c>
      <c r="L116" s="849">
        <v>1</v>
      </c>
      <c r="M116" s="849">
        <v>4385.37</v>
      </c>
      <c r="N116" s="849">
        <v>1</v>
      </c>
      <c r="O116" s="849">
        <v>4385.37</v>
      </c>
      <c r="P116" s="837">
        <v>1</v>
      </c>
      <c r="Q116" s="850">
        <v>4385.37</v>
      </c>
    </row>
    <row r="117" spans="1:17" ht="14.45" customHeight="1" x14ac:dyDescent="0.2">
      <c r="A117" s="831" t="s">
        <v>578</v>
      </c>
      <c r="B117" s="832" t="s">
        <v>4506</v>
      </c>
      <c r="C117" s="832" t="s">
        <v>4583</v>
      </c>
      <c r="D117" s="832" t="s">
        <v>4611</v>
      </c>
      <c r="E117" s="832" t="s">
        <v>4612</v>
      </c>
      <c r="F117" s="849">
        <v>1</v>
      </c>
      <c r="G117" s="849">
        <v>5255.92</v>
      </c>
      <c r="H117" s="849"/>
      <c r="I117" s="849">
        <v>5255.92</v>
      </c>
      <c r="J117" s="849"/>
      <c r="K117" s="849"/>
      <c r="L117" s="849"/>
      <c r="M117" s="849"/>
      <c r="N117" s="849">
        <v>1</v>
      </c>
      <c r="O117" s="849">
        <v>5255.92</v>
      </c>
      <c r="P117" s="837"/>
      <c r="Q117" s="850">
        <v>5255.92</v>
      </c>
    </row>
    <row r="118" spans="1:17" ht="14.45" customHeight="1" x14ac:dyDescent="0.2">
      <c r="A118" s="831" t="s">
        <v>578</v>
      </c>
      <c r="B118" s="832" t="s">
        <v>4506</v>
      </c>
      <c r="C118" s="832" t="s">
        <v>4583</v>
      </c>
      <c r="D118" s="832" t="s">
        <v>4613</v>
      </c>
      <c r="E118" s="832" t="s">
        <v>4614</v>
      </c>
      <c r="F118" s="849">
        <v>2</v>
      </c>
      <c r="G118" s="849">
        <v>7856.68</v>
      </c>
      <c r="H118" s="849">
        <v>0.66666666666666663</v>
      </c>
      <c r="I118" s="849">
        <v>3928.34</v>
      </c>
      <c r="J118" s="849">
        <v>3</v>
      </c>
      <c r="K118" s="849">
        <v>11785.02</v>
      </c>
      <c r="L118" s="849">
        <v>1</v>
      </c>
      <c r="M118" s="849">
        <v>3928.34</v>
      </c>
      <c r="N118" s="849">
        <v>4</v>
      </c>
      <c r="O118" s="849">
        <v>15713.36</v>
      </c>
      <c r="P118" s="837">
        <v>1.3333333333333333</v>
      </c>
      <c r="Q118" s="850">
        <v>3928.34</v>
      </c>
    </row>
    <row r="119" spans="1:17" ht="14.45" customHeight="1" x14ac:dyDescent="0.2">
      <c r="A119" s="831" t="s">
        <v>578</v>
      </c>
      <c r="B119" s="832" t="s">
        <v>4506</v>
      </c>
      <c r="C119" s="832" t="s">
        <v>4583</v>
      </c>
      <c r="D119" s="832" t="s">
        <v>4615</v>
      </c>
      <c r="E119" s="832" t="s">
        <v>4616</v>
      </c>
      <c r="F119" s="849"/>
      <c r="G119" s="849"/>
      <c r="H119" s="849"/>
      <c r="I119" s="849"/>
      <c r="J119" s="849">
        <v>2</v>
      </c>
      <c r="K119" s="849">
        <v>5355.92</v>
      </c>
      <c r="L119" s="849">
        <v>1</v>
      </c>
      <c r="M119" s="849">
        <v>2677.96</v>
      </c>
      <c r="N119" s="849"/>
      <c r="O119" s="849"/>
      <c r="P119" s="837"/>
      <c r="Q119" s="850"/>
    </row>
    <row r="120" spans="1:17" ht="14.45" customHeight="1" x14ac:dyDescent="0.2">
      <c r="A120" s="831" t="s">
        <v>578</v>
      </c>
      <c r="B120" s="832" t="s">
        <v>4506</v>
      </c>
      <c r="C120" s="832" t="s">
        <v>4583</v>
      </c>
      <c r="D120" s="832" t="s">
        <v>4617</v>
      </c>
      <c r="E120" s="832" t="s">
        <v>4618</v>
      </c>
      <c r="F120" s="849">
        <v>6</v>
      </c>
      <c r="G120" s="849">
        <v>20122.02</v>
      </c>
      <c r="H120" s="849">
        <v>1.2000000000000002</v>
      </c>
      <c r="I120" s="849">
        <v>3353.67</v>
      </c>
      <c r="J120" s="849">
        <v>5</v>
      </c>
      <c r="K120" s="849">
        <v>16768.349999999999</v>
      </c>
      <c r="L120" s="849">
        <v>1</v>
      </c>
      <c r="M120" s="849">
        <v>3353.6699999999996</v>
      </c>
      <c r="N120" s="849">
        <v>5</v>
      </c>
      <c r="O120" s="849">
        <v>16768.349999999999</v>
      </c>
      <c r="P120" s="837">
        <v>1</v>
      </c>
      <c r="Q120" s="850">
        <v>3353.6699999999996</v>
      </c>
    </row>
    <row r="121" spans="1:17" ht="14.45" customHeight="1" x14ac:dyDescent="0.2">
      <c r="A121" s="831" t="s">
        <v>578</v>
      </c>
      <c r="B121" s="832" t="s">
        <v>4506</v>
      </c>
      <c r="C121" s="832" t="s">
        <v>4583</v>
      </c>
      <c r="D121" s="832" t="s">
        <v>4619</v>
      </c>
      <c r="E121" s="832" t="s">
        <v>4620</v>
      </c>
      <c r="F121" s="849">
        <v>7</v>
      </c>
      <c r="G121" s="849">
        <v>32732</v>
      </c>
      <c r="H121" s="849">
        <v>0.875</v>
      </c>
      <c r="I121" s="849">
        <v>4676</v>
      </c>
      <c r="J121" s="849">
        <v>8</v>
      </c>
      <c r="K121" s="849">
        <v>37408</v>
      </c>
      <c r="L121" s="849">
        <v>1</v>
      </c>
      <c r="M121" s="849">
        <v>4676</v>
      </c>
      <c r="N121" s="849">
        <v>8</v>
      </c>
      <c r="O121" s="849">
        <v>35756.869999999995</v>
      </c>
      <c r="P121" s="837">
        <v>0.9558615804106072</v>
      </c>
      <c r="Q121" s="850">
        <v>4469.6087499999994</v>
      </c>
    </row>
    <row r="122" spans="1:17" ht="14.45" customHeight="1" x14ac:dyDescent="0.2">
      <c r="A122" s="831" t="s">
        <v>578</v>
      </c>
      <c r="B122" s="832" t="s">
        <v>4506</v>
      </c>
      <c r="C122" s="832" t="s">
        <v>4583</v>
      </c>
      <c r="D122" s="832" t="s">
        <v>4621</v>
      </c>
      <c r="E122" s="832" t="s">
        <v>4620</v>
      </c>
      <c r="F122" s="849">
        <v>1</v>
      </c>
      <c r="G122" s="849">
        <v>5239</v>
      </c>
      <c r="H122" s="849">
        <v>0.33333333333333331</v>
      </c>
      <c r="I122" s="849">
        <v>5239</v>
      </c>
      <c r="J122" s="849">
        <v>3</v>
      </c>
      <c r="K122" s="849">
        <v>15717</v>
      </c>
      <c r="L122" s="849">
        <v>1</v>
      </c>
      <c r="M122" s="849">
        <v>5239</v>
      </c>
      <c r="N122" s="849">
        <v>1</v>
      </c>
      <c r="O122" s="849">
        <v>5239</v>
      </c>
      <c r="P122" s="837">
        <v>0.33333333333333331</v>
      </c>
      <c r="Q122" s="850">
        <v>5239</v>
      </c>
    </row>
    <row r="123" spans="1:17" ht="14.45" customHeight="1" x14ac:dyDescent="0.2">
      <c r="A123" s="831" t="s">
        <v>578</v>
      </c>
      <c r="B123" s="832" t="s">
        <v>4506</v>
      </c>
      <c r="C123" s="832" t="s">
        <v>4583</v>
      </c>
      <c r="D123" s="832" t="s">
        <v>4622</v>
      </c>
      <c r="E123" s="832" t="s">
        <v>4620</v>
      </c>
      <c r="F123" s="849">
        <v>2</v>
      </c>
      <c r="G123" s="849">
        <v>11646</v>
      </c>
      <c r="H123" s="849">
        <v>2</v>
      </c>
      <c r="I123" s="849">
        <v>5823</v>
      </c>
      <c r="J123" s="849">
        <v>1</v>
      </c>
      <c r="K123" s="849">
        <v>5823</v>
      </c>
      <c r="L123" s="849">
        <v>1</v>
      </c>
      <c r="M123" s="849">
        <v>5823</v>
      </c>
      <c r="N123" s="849">
        <v>2</v>
      </c>
      <c r="O123" s="849">
        <v>11541.79</v>
      </c>
      <c r="P123" s="837">
        <v>1.9821037266014083</v>
      </c>
      <c r="Q123" s="850">
        <v>5770.8950000000004</v>
      </c>
    </row>
    <row r="124" spans="1:17" ht="14.45" customHeight="1" x14ac:dyDescent="0.2">
      <c r="A124" s="831" t="s">
        <v>578</v>
      </c>
      <c r="B124" s="832" t="s">
        <v>4506</v>
      </c>
      <c r="C124" s="832" t="s">
        <v>4583</v>
      </c>
      <c r="D124" s="832" t="s">
        <v>4623</v>
      </c>
      <c r="E124" s="832" t="s">
        <v>4620</v>
      </c>
      <c r="F124" s="849">
        <v>1</v>
      </c>
      <c r="G124" s="849">
        <v>6376</v>
      </c>
      <c r="H124" s="849">
        <v>1</v>
      </c>
      <c r="I124" s="849">
        <v>6376</v>
      </c>
      <c r="J124" s="849">
        <v>1</v>
      </c>
      <c r="K124" s="849">
        <v>6376</v>
      </c>
      <c r="L124" s="849">
        <v>1</v>
      </c>
      <c r="M124" s="849">
        <v>6376</v>
      </c>
      <c r="N124" s="849">
        <v>2</v>
      </c>
      <c r="O124" s="849">
        <v>12752</v>
      </c>
      <c r="P124" s="837">
        <v>2</v>
      </c>
      <c r="Q124" s="850">
        <v>6376</v>
      </c>
    </row>
    <row r="125" spans="1:17" ht="14.45" customHeight="1" x14ac:dyDescent="0.2">
      <c r="A125" s="831" t="s">
        <v>578</v>
      </c>
      <c r="B125" s="832" t="s">
        <v>4506</v>
      </c>
      <c r="C125" s="832" t="s">
        <v>4583</v>
      </c>
      <c r="D125" s="832" t="s">
        <v>4624</v>
      </c>
      <c r="E125" s="832" t="s">
        <v>4620</v>
      </c>
      <c r="F125" s="849">
        <v>49</v>
      </c>
      <c r="G125" s="849">
        <v>29008</v>
      </c>
      <c r="H125" s="849">
        <v>0.84482758620689657</v>
      </c>
      <c r="I125" s="849">
        <v>592</v>
      </c>
      <c r="J125" s="849">
        <v>58</v>
      </c>
      <c r="K125" s="849">
        <v>34336</v>
      </c>
      <c r="L125" s="849">
        <v>1</v>
      </c>
      <c r="M125" s="849">
        <v>592</v>
      </c>
      <c r="N125" s="849">
        <v>64</v>
      </c>
      <c r="O125" s="849">
        <v>36078.14</v>
      </c>
      <c r="P125" s="837">
        <v>1.0507380009319665</v>
      </c>
      <c r="Q125" s="850">
        <v>563.72093749999999</v>
      </c>
    </row>
    <row r="126" spans="1:17" ht="14.45" customHeight="1" x14ac:dyDescent="0.2">
      <c r="A126" s="831" t="s">
        <v>578</v>
      </c>
      <c r="B126" s="832" t="s">
        <v>4506</v>
      </c>
      <c r="C126" s="832" t="s">
        <v>4583</v>
      </c>
      <c r="D126" s="832" t="s">
        <v>4625</v>
      </c>
      <c r="E126" s="832" t="s">
        <v>4626</v>
      </c>
      <c r="F126" s="849">
        <v>1</v>
      </c>
      <c r="G126" s="849">
        <v>6593.35</v>
      </c>
      <c r="H126" s="849">
        <v>1</v>
      </c>
      <c r="I126" s="849">
        <v>6593.35</v>
      </c>
      <c r="J126" s="849">
        <v>1</v>
      </c>
      <c r="K126" s="849">
        <v>6593.35</v>
      </c>
      <c r="L126" s="849">
        <v>1</v>
      </c>
      <c r="M126" s="849">
        <v>6593.35</v>
      </c>
      <c r="N126" s="849">
        <v>7</v>
      </c>
      <c r="O126" s="849">
        <v>46153.450000000004</v>
      </c>
      <c r="P126" s="837">
        <v>7</v>
      </c>
      <c r="Q126" s="850">
        <v>6593.35</v>
      </c>
    </row>
    <row r="127" spans="1:17" ht="14.45" customHeight="1" x14ac:dyDescent="0.2">
      <c r="A127" s="831" t="s">
        <v>578</v>
      </c>
      <c r="B127" s="832" t="s">
        <v>4506</v>
      </c>
      <c r="C127" s="832" t="s">
        <v>4583</v>
      </c>
      <c r="D127" s="832" t="s">
        <v>4627</v>
      </c>
      <c r="E127" s="832" t="s">
        <v>4626</v>
      </c>
      <c r="F127" s="849">
        <v>5</v>
      </c>
      <c r="G127" s="849">
        <v>9894.7000000000007</v>
      </c>
      <c r="H127" s="849">
        <v>0.50000000000000011</v>
      </c>
      <c r="I127" s="849">
        <v>1978.94</v>
      </c>
      <c r="J127" s="849">
        <v>10</v>
      </c>
      <c r="K127" s="849">
        <v>19789.399999999998</v>
      </c>
      <c r="L127" s="849">
        <v>1</v>
      </c>
      <c r="M127" s="849">
        <v>1978.9399999999998</v>
      </c>
      <c r="N127" s="849">
        <v>10</v>
      </c>
      <c r="O127" s="849">
        <v>19789.399999999998</v>
      </c>
      <c r="P127" s="837">
        <v>1</v>
      </c>
      <c r="Q127" s="850">
        <v>1978.9399999999998</v>
      </c>
    </row>
    <row r="128" spans="1:17" ht="14.45" customHeight="1" x14ac:dyDescent="0.2">
      <c r="A128" s="831" t="s">
        <v>578</v>
      </c>
      <c r="B128" s="832" t="s">
        <v>4506</v>
      </c>
      <c r="C128" s="832" t="s">
        <v>4583</v>
      </c>
      <c r="D128" s="832" t="s">
        <v>4628</v>
      </c>
      <c r="E128" s="832" t="s">
        <v>4629</v>
      </c>
      <c r="F128" s="849">
        <v>3</v>
      </c>
      <c r="G128" s="849">
        <v>39273</v>
      </c>
      <c r="H128" s="849"/>
      <c r="I128" s="849">
        <v>13091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578</v>
      </c>
      <c r="B129" s="832" t="s">
        <v>4506</v>
      </c>
      <c r="C129" s="832" t="s">
        <v>4583</v>
      </c>
      <c r="D129" s="832" t="s">
        <v>4630</v>
      </c>
      <c r="E129" s="832" t="s">
        <v>4631</v>
      </c>
      <c r="F129" s="849"/>
      <c r="G129" s="849"/>
      <c r="H129" s="849"/>
      <c r="I129" s="849"/>
      <c r="J129" s="849">
        <v>1</v>
      </c>
      <c r="K129" s="849">
        <v>10478</v>
      </c>
      <c r="L129" s="849">
        <v>1</v>
      </c>
      <c r="M129" s="849">
        <v>10478</v>
      </c>
      <c r="N129" s="849">
        <v>1</v>
      </c>
      <c r="O129" s="849">
        <v>10478</v>
      </c>
      <c r="P129" s="837">
        <v>1</v>
      </c>
      <c r="Q129" s="850">
        <v>10478</v>
      </c>
    </row>
    <row r="130" spans="1:17" ht="14.45" customHeight="1" x14ac:dyDescent="0.2">
      <c r="A130" s="831" t="s">
        <v>578</v>
      </c>
      <c r="B130" s="832" t="s">
        <v>4506</v>
      </c>
      <c r="C130" s="832" t="s">
        <v>4583</v>
      </c>
      <c r="D130" s="832" t="s">
        <v>4632</v>
      </c>
      <c r="E130" s="832" t="s">
        <v>4633</v>
      </c>
      <c r="F130" s="849">
        <v>8</v>
      </c>
      <c r="G130" s="849">
        <v>14732.96</v>
      </c>
      <c r="H130" s="849"/>
      <c r="I130" s="849">
        <v>1841.62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578</v>
      </c>
      <c r="B131" s="832" t="s">
        <v>4506</v>
      </c>
      <c r="C131" s="832" t="s">
        <v>4583</v>
      </c>
      <c r="D131" s="832" t="s">
        <v>4634</v>
      </c>
      <c r="E131" s="832" t="s">
        <v>4633</v>
      </c>
      <c r="F131" s="849">
        <v>1</v>
      </c>
      <c r="G131" s="849">
        <v>16286.45</v>
      </c>
      <c r="H131" s="849"/>
      <c r="I131" s="849">
        <v>16286.45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578</v>
      </c>
      <c r="B132" s="832" t="s">
        <v>4506</v>
      </c>
      <c r="C132" s="832" t="s">
        <v>4583</v>
      </c>
      <c r="D132" s="832" t="s">
        <v>4635</v>
      </c>
      <c r="E132" s="832" t="s">
        <v>4633</v>
      </c>
      <c r="F132" s="849">
        <v>1</v>
      </c>
      <c r="G132" s="849">
        <v>31129.25</v>
      </c>
      <c r="H132" s="849"/>
      <c r="I132" s="849">
        <v>31129.25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578</v>
      </c>
      <c r="B133" s="832" t="s">
        <v>4506</v>
      </c>
      <c r="C133" s="832" t="s">
        <v>4583</v>
      </c>
      <c r="D133" s="832" t="s">
        <v>4636</v>
      </c>
      <c r="E133" s="832" t="s">
        <v>4637</v>
      </c>
      <c r="F133" s="849">
        <v>3</v>
      </c>
      <c r="G133" s="849">
        <v>17756.010000000002</v>
      </c>
      <c r="H133" s="849">
        <v>0.75000000000000011</v>
      </c>
      <c r="I133" s="849">
        <v>5918.670000000001</v>
      </c>
      <c r="J133" s="849">
        <v>4</v>
      </c>
      <c r="K133" s="849">
        <v>23674.68</v>
      </c>
      <c r="L133" s="849">
        <v>1</v>
      </c>
      <c r="M133" s="849">
        <v>5918.67</v>
      </c>
      <c r="N133" s="849">
        <v>2</v>
      </c>
      <c r="O133" s="849">
        <v>10179.14</v>
      </c>
      <c r="P133" s="837">
        <v>0.42995892658316814</v>
      </c>
      <c r="Q133" s="850">
        <v>5089.57</v>
      </c>
    </row>
    <row r="134" spans="1:17" ht="14.45" customHeight="1" x14ac:dyDescent="0.2">
      <c r="A134" s="831" t="s">
        <v>578</v>
      </c>
      <c r="B134" s="832" t="s">
        <v>4506</v>
      </c>
      <c r="C134" s="832" t="s">
        <v>4583</v>
      </c>
      <c r="D134" s="832" t="s">
        <v>4638</v>
      </c>
      <c r="E134" s="832" t="s">
        <v>4637</v>
      </c>
      <c r="F134" s="849">
        <v>2</v>
      </c>
      <c r="G134" s="849">
        <v>16573.52</v>
      </c>
      <c r="H134" s="849">
        <v>0.66666666666666674</v>
      </c>
      <c r="I134" s="849">
        <v>8286.76</v>
      </c>
      <c r="J134" s="849">
        <v>3</v>
      </c>
      <c r="K134" s="849">
        <v>24860.28</v>
      </c>
      <c r="L134" s="849">
        <v>1</v>
      </c>
      <c r="M134" s="849">
        <v>8286.76</v>
      </c>
      <c r="N134" s="849">
        <v>1</v>
      </c>
      <c r="O134" s="849">
        <v>8286.76</v>
      </c>
      <c r="P134" s="837">
        <v>0.33333333333333337</v>
      </c>
      <c r="Q134" s="850">
        <v>8286.76</v>
      </c>
    </row>
    <row r="135" spans="1:17" ht="14.45" customHeight="1" x14ac:dyDescent="0.2">
      <c r="A135" s="831" t="s">
        <v>578</v>
      </c>
      <c r="B135" s="832" t="s">
        <v>4506</v>
      </c>
      <c r="C135" s="832" t="s">
        <v>4583</v>
      </c>
      <c r="D135" s="832" t="s">
        <v>4639</v>
      </c>
      <c r="E135" s="832" t="s">
        <v>4637</v>
      </c>
      <c r="F135" s="849">
        <v>36</v>
      </c>
      <c r="G135" s="849">
        <v>103943.16</v>
      </c>
      <c r="H135" s="849">
        <v>1.0588235294117647</v>
      </c>
      <c r="I135" s="849">
        <v>2887.31</v>
      </c>
      <c r="J135" s="849">
        <v>34</v>
      </c>
      <c r="K135" s="849">
        <v>98168.54</v>
      </c>
      <c r="L135" s="849">
        <v>1</v>
      </c>
      <c r="M135" s="849">
        <v>2887.31</v>
      </c>
      <c r="N135" s="849">
        <v>13</v>
      </c>
      <c r="O135" s="849">
        <v>34563.589999999997</v>
      </c>
      <c r="P135" s="837">
        <v>0.35208418094024824</v>
      </c>
      <c r="Q135" s="850">
        <v>2658.7376923076922</v>
      </c>
    </row>
    <row r="136" spans="1:17" ht="14.45" customHeight="1" x14ac:dyDescent="0.2">
      <c r="A136" s="831" t="s">
        <v>578</v>
      </c>
      <c r="B136" s="832" t="s">
        <v>4506</v>
      </c>
      <c r="C136" s="832" t="s">
        <v>4583</v>
      </c>
      <c r="D136" s="832" t="s">
        <v>4640</v>
      </c>
      <c r="E136" s="832" t="s">
        <v>4641</v>
      </c>
      <c r="F136" s="849">
        <v>4</v>
      </c>
      <c r="G136" s="849">
        <v>27401.439999999999</v>
      </c>
      <c r="H136" s="849">
        <v>0.8</v>
      </c>
      <c r="I136" s="849">
        <v>6850.36</v>
      </c>
      <c r="J136" s="849">
        <v>5</v>
      </c>
      <c r="K136" s="849">
        <v>34251.799999999996</v>
      </c>
      <c r="L136" s="849">
        <v>1</v>
      </c>
      <c r="M136" s="849">
        <v>6850.3599999999988</v>
      </c>
      <c r="N136" s="849">
        <v>9</v>
      </c>
      <c r="O136" s="849">
        <v>61653.24</v>
      </c>
      <c r="P136" s="837">
        <v>1.8000000000000003</v>
      </c>
      <c r="Q136" s="850">
        <v>6850.36</v>
      </c>
    </row>
    <row r="137" spans="1:17" ht="14.45" customHeight="1" x14ac:dyDescent="0.2">
      <c r="A137" s="831" t="s">
        <v>578</v>
      </c>
      <c r="B137" s="832" t="s">
        <v>4506</v>
      </c>
      <c r="C137" s="832" t="s">
        <v>4583</v>
      </c>
      <c r="D137" s="832" t="s">
        <v>4640</v>
      </c>
      <c r="E137" s="832" t="s">
        <v>4642</v>
      </c>
      <c r="F137" s="849"/>
      <c r="G137" s="849"/>
      <c r="H137" s="849"/>
      <c r="I137" s="849"/>
      <c r="J137" s="849">
        <v>2</v>
      </c>
      <c r="K137" s="849">
        <v>13700.72</v>
      </c>
      <c r="L137" s="849">
        <v>1</v>
      </c>
      <c r="M137" s="849">
        <v>6850.36</v>
      </c>
      <c r="N137" s="849"/>
      <c r="O137" s="849"/>
      <c r="P137" s="837"/>
      <c r="Q137" s="850"/>
    </row>
    <row r="138" spans="1:17" ht="14.45" customHeight="1" x14ac:dyDescent="0.2">
      <c r="A138" s="831" t="s">
        <v>578</v>
      </c>
      <c r="B138" s="832" t="s">
        <v>4506</v>
      </c>
      <c r="C138" s="832" t="s">
        <v>4583</v>
      </c>
      <c r="D138" s="832" t="s">
        <v>4643</v>
      </c>
      <c r="E138" s="832" t="s">
        <v>4644</v>
      </c>
      <c r="F138" s="849">
        <v>38</v>
      </c>
      <c r="G138" s="849">
        <v>309054</v>
      </c>
      <c r="H138" s="849"/>
      <c r="I138" s="849">
        <v>8133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578</v>
      </c>
      <c r="B139" s="832" t="s">
        <v>4506</v>
      </c>
      <c r="C139" s="832" t="s">
        <v>4583</v>
      </c>
      <c r="D139" s="832" t="s">
        <v>4645</v>
      </c>
      <c r="E139" s="832" t="s">
        <v>4644</v>
      </c>
      <c r="F139" s="849">
        <v>18</v>
      </c>
      <c r="G139" s="849">
        <v>103482</v>
      </c>
      <c r="H139" s="849"/>
      <c r="I139" s="849">
        <v>5749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578</v>
      </c>
      <c r="B140" s="832" t="s">
        <v>4506</v>
      </c>
      <c r="C140" s="832" t="s">
        <v>4583</v>
      </c>
      <c r="D140" s="832" t="s">
        <v>4646</v>
      </c>
      <c r="E140" s="832" t="s">
        <v>4647</v>
      </c>
      <c r="F140" s="849">
        <v>38</v>
      </c>
      <c r="G140" s="849">
        <v>103436</v>
      </c>
      <c r="H140" s="849"/>
      <c r="I140" s="849">
        <v>2722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578</v>
      </c>
      <c r="B141" s="832" t="s">
        <v>4506</v>
      </c>
      <c r="C141" s="832" t="s">
        <v>4583</v>
      </c>
      <c r="D141" s="832" t="s">
        <v>4648</v>
      </c>
      <c r="E141" s="832" t="s">
        <v>4649</v>
      </c>
      <c r="F141" s="849">
        <v>6</v>
      </c>
      <c r="G141" s="849">
        <v>38241.839999999997</v>
      </c>
      <c r="H141" s="849"/>
      <c r="I141" s="849">
        <v>6373.6399999999994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578</v>
      </c>
      <c r="B142" s="832" t="s">
        <v>4506</v>
      </c>
      <c r="C142" s="832" t="s">
        <v>4583</v>
      </c>
      <c r="D142" s="832" t="s">
        <v>4650</v>
      </c>
      <c r="E142" s="832" t="s">
        <v>4649</v>
      </c>
      <c r="F142" s="849">
        <v>11</v>
      </c>
      <c r="G142" s="849">
        <v>67795.75</v>
      </c>
      <c r="H142" s="849">
        <v>1.8333333333333333</v>
      </c>
      <c r="I142" s="849">
        <v>6163.25</v>
      </c>
      <c r="J142" s="849">
        <v>6</v>
      </c>
      <c r="K142" s="849">
        <v>36979.5</v>
      </c>
      <c r="L142" s="849">
        <v>1</v>
      </c>
      <c r="M142" s="849">
        <v>6163.25</v>
      </c>
      <c r="N142" s="849"/>
      <c r="O142" s="849"/>
      <c r="P142" s="837"/>
      <c r="Q142" s="850"/>
    </row>
    <row r="143" spans="1:17" ht="14.45" customHeight="1" x14ac:dyDescent="0.2">
      <c r="A143" s="831" t="s">
        <v>578</v>
      </c>
      <c r="B143" s="832" t="s">
        <v>4506</v>
      </c>
      <c r="C143" s="832" t="s">
        <v>4583</v>
      </c>
      <c r="D143" s="832" t="s">
        <v>4651</v>
      </c>
      <c r="E143" s="832" t="s">
        <v>4649</v>
      </c>
      <c r="F143" s="849">
        <v>22</v>
      </c>
      <c r="G143" s="849">
        <v>23575.199999999997</v>
      </c>
      <c r="H143" s="849">
        <v>2.75</v>
      </c>
      <c r="I143" s="849">
        <v>1071.5999999999999</v>
      </c>
      <c r="J143" s="849">
        <v>8</v>
      </c>
      <c r="K143" s="849">
        <v>8572.7999999999993</v>
      </c>
      <c r="L143" s="849">
        <v>1</v>
      </c>
      <c r="M143" s="849">
        <v>1071.5999999999999</v>
      </c>
      <c r="N143" s="849"/>
      <c r="O143" s="849"/>
      <c r="P143" s="837"/>
      <c r="Q143" s="850"/>
    </row>
    <row r="144" spans="1:17" ht="14.45" customHeight="1" x14ac:dyDescent="0.2">
      <c r="A144" s="831" t="s">
        <v>578</v>
      </c>
      <c r="B144" s="832" t="s">
        <v>4506</v>
      </c>
      <c r="C144" s="832" t="s">
        <v>4583</v>
      </c>
      <c r="D144" s="832" t="s">
        <v>4652</v>
      </c>
      <c r="E144" s="832" t="s">
        <v>4653</v>
      </c>
      <c r="F144" s="849"/>
      <c r="G144" s="849"/>
      <c r="H144" s="849"/>
      <c r="I144" s="849"/>
      <c r="J144" s="849">
        <v>2</v>
      </c>
      <c r="K144" s="849">
        <v>110490</v>
      </c>
      <c r="L144" s="849">
        <v>1</v>
      </c>
      <c r="M144" s="849">
        <v>55245</v>
      </c>
      <c r="N144" s="849">
        <v>1</v>
      </c>
      <c r="O144" s="849">
        <v>55245</v>
      </c>
      <c r="P144" s="837">
        <v>0.5</v>
      </c>
      <c r="Q144" s="850">
        <v>55245</v>
      </c>
    </row>
    <row r="145" spans="1:17" ht="14.45" customHeight="1" x14ac:dyDescent="0.2">
      <c r="A145" s="831" t="s">
        <v>578</v>
      </c>
      <c r="B145" s="832" t="s">
        <v>4506</v>
      </c>
      <c r="C145" s="832" t="s">
        <v>4583</v>
      </c>
      <c r="D145" s="832" t="s">
        <v>4654</v>
      </c>
      <c r="E145" s="832" t="s">
        <v>4653</v>
      </c>
      <c r="F145" s="849">
        <v>9</v>
      </c>
      <c r="G145" s="849">
        <v>563922</v>
      </c>
      <c r="H145" s="849">
        <v>1.8</v>
      </c>
      <c r="I145" s="849">
        <v>62658</v>
      </c>
      <c r="J145" s="849">
        <v>5</v>
      </c>
      <c r="K145" s="849">
        <v>313290</v>
      </c>
      <c r="L145" s="849">
        <v>1</v>
      </c>
      <c r="M145" s="849">
        <v>62658</v>
      </c>
      <c r="N145" s="849">
        <v>7</v>
      </c>
      <c r="O145" s="849">
        <v>438606</v>
      </c>
      <c r="P145" s="837">
        <v>1.4</v>
      </c>
      <c r="Q145" s="850">
        <v>62658</v>
      </c>
    </row>
    <row r="146" spans="1:17" ht="14.45" customHeight="1" x14ac:dyDescent="0.2">
      <c r="A146" s="831" t="s">
        <v>578</v>
      </c>
      <c r="B146" s="832" t="s">
        <v>4506</v>
      </c>
      <c r="C146" s="832" t="s">
        <v>4583</v>
      </c>
      <c r="D146" s="832" t="s">
        <v>4654</v>
      </c>
      <c r="E146" s="832" t="s">
        <v>4655</v>
      </c>
      <c r="F146" s="849">
        <v>1</v>
      </c>
      <c r="G146" s="849">
        <v>62658</v>
      </c>
      <c r="H146" s="849">
        <v>1</v>
      </c>
      <c r="I146" s="849">
        <v>62658</v>
      </c>
      <c r="J146" s="849">
        <v>1</v>
      </c>
      <c r="K146" s="849">
        <v>62658</v>
      </c>
      <c r="L146" s="849">
        <v>1</v>
      </c>
      <c r="M146" s="849">
        <v>62658</v>
      </c>
      <c r="N146" s="849"/>
      <c r="O146" s="849"/>
      <c r="P146" s="837"/>
      <c r="Q146" s="850"/>
    </row>
    <row r="147" spans="1:17" ht="14.45" customHeight="1" x14ac:dyDescent="0.2">
      <c r="A147" s="831" t="s">
        <v>578</v>
      </c>
      <c r="B147" s="832" t="s">
        <v>4506</v>
      </c>
      <c r="C147" s="832" t="s">
        <v>4583</v>
      </c>
      <c r="D147" s="832" t="s">
        <v>4656</v>
      </c>
      <c r="E147" s="832" t="s">
        <v>4653</v>
      </c>
      <c r="F147" s="849">
        <v>1</v>
      </c>
      <c r="G147" s="849">
        <v>61920</v>
      </c>
      <c r="H147" s="849"/>
      <c r="I147" s="849">
        <v>61920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578</v>
      </c>
      <c r="B148" s="832" t="s">
        <v>4506</v>
      </c>
      <c r="C148" s="832" t="s">
        <v>4583</v>
      </c>
      <c r="D148" s="832" t="s">
        <v>4657</v>
      </c>
      <c r="E148" s="832" t="s">
        <v>4658</v>
      </c>
      <c r="F148" s="849">
        <v>4</v>
      </c>
      <c r="G148" s="849">
        <v>23343.040000000001</v>
      </c>
      <c r="H148" s="849"/>
      <c r="I148" s="849">
        <v>5835.76</v>
      </c>
      <c r="J148" s="849"/>
      <c r="K148" s="849"/>
      <c r="L148" s="849"/>
      <c r="M148" s="849"/>
      <c r="N148" s="849">
        <v>1</v>
      </c>
      <c r="O148" s="849">
        <v>5835.76</v>
      </c>
      <c r="P148" s="837"/>
      <c r="Q148" s="850">
        <v>5835.76</v>
      </c>
    </row>
    <row r="149" spans="1:17" ht="14.45" customHeight="1" x14ac:dyDescent="0.2">
      <c r="A149" s="831" t="s">
        <v>578</v>
      </c>
      <c r="B149" s="832" t="s">
        <v>4506</v>
      </c>
      <c r="C149" s="832" t="s">
        <v>4583</v>
      </c>
      <c r="D149" s="832" t="s">
        <v>4519</v>
      </c>
      <c r="E149" s="832" t="s">
        <v>4659</v>
      </c>
      <c r="F149" s="849">
        <v>0.6</v>
      </c>
      <c r="G149" s="849">
        <v>2874.37</v>
      </c>
      <c r="H149" s="849"/>
      <c r="I149" s="849">
        <v>4790.6166666666668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578</v>
      </c>
      <c r="B150" s="832" t="s">
        <v>4506</v>
      </c>
      <c r="C150" s="832" t="s">
        <v>4583</v>
      </c>
      <c r="D150" s="832" t="s">
        <v>4660</v>
      </c>
      <c r="E150" s="832" t="s">
        <v>4661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5610</v>
      </c>
      <c r="P150" s="837"/>
      <c r="Q150" s="850">
        <v>5610</v>
      </c>
    </row>
    <row r="151" spans="1:17" ht="14.45" customHeight="1" x14ac:dyDescent="0.2">
      <c r="A151" s="831" t="s">
        <v>578</v>
      </c>
      <c r="B151" s="832" t="s">
        <v>4506</v>
      </c>
      <c r="C151" s="832" t="s">
        <v>4583</v>
      </c>
      <c r="D151" s="832" t="s">
        <v>4662</v>
      </c>
      <c r="E151" s="832" t="s">
        <v>4661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12308</v>
      </c>
      <c r="P151" s="837"/>
      <c r="Q151" s="850">
        <v>6154</v>
      </c>
    </row>
    <row r="152" spans="1:17" ht="14.45" customHeight="1" x14ac:dyDescent="0.2">
      <c r="A152" s="831" t="s">
        <v>578</v>
      </c>
      <c r="B152" s="832" t="s">
        <v>4506</v>
      </c>
      <c r="C152" s="832" t="s">
        <v>4583</v>
      </c>
      <c r="D152" s="832" t="s">
        <v>4663</v>
      </c>
      <c r="E152" s="832" t="s">
        <v>4664</v>
      </c>
      <c r="F152" s="849">
        <v>1</v>
      </c>
      <c r="G152" s="849">
        <v>37620.9</v>
      </c>
      <c r="H152" s="849"/>
      <c r="I152" s="849">
        <v>37620.9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578</v>
      </c>
      <c r="B153" s="832" t="s">
        <v>4506</v>
      </c>
      <c r="C153" s="832" t="s">
        <v>4583</v>
      </c>
      <c r="D153" s="832" t="s">
        <v>4665</v>
      </c>
      <c r="E153" s="832" t="s">
        <v>4666</v>
      </c>
      <c r="F153" s="849">
        <v>2</v>
      </c>
      <c r="G153" s="849">
        <v>31961.46</v>
      </c>
      <c r="H153" s="849">
        <v>2</v>
      </c>
      <c r="I153" s="849">
        <v>15980.73</v>
      </c>
      <c r="J153" s="849">
        <v>1</v>
      </c>
      <c r="K153" s="849">
        <v>15980.73</v>
      </c>
      <c r="L153" s="849">
        <v>1</v>
      </c>
      <c r="M153" s="849">
        <v>15980.73</v>
      </c>
      <c r="N153" s="849"/>
      <c r="O153" s="849"/>
      <c r="P153" s="837"/>
      <c r="Q153" s="850"/>
    </row>
    <row r="154" spans="1:17" ht="14.45" customHeight="1" x14ac:dyDescent="0.2">
      <c r="A154" s="831" t="s">
        <v>578</v>
      </c>
      <c r="B154" s="832" t="s">
        <v>4506</v>
      </c>
      <c r="C154" s="832" t="s">
        <v>4583</v>
      </c>
      <c r="D154" s="832" t="s">
        <v>4667</v>
      </c>
      <c r="E154" s="832" t="s">
        <v>4666</v>
      </c>
      <c r="F154" s="849">
        <v>5</v>
      </c>
      <c r="G154" s="849">
        <v>4104</v>
      </c>
      <c r="H154" s="849">
        <v>1.25</v>
      </c>
      <c r="I154" s="849">
        <v>820.8</v>
      </c>
      <c r="J154" s="849">
        <v>4</v>
      </c>
      <c r="K154" s="849">
        <v>3283.2</v>
      </c>
      <c r="L154" s="849">
        <v>1</v>
      </c>
      <c r="M154" s="849">
        <v>820.8</v>
      </c>
      <c r="N154" s="849"/>
      <c r="O154" s="849"/>
      <c r="P154" s="837"/>
      <c r="Q154" s="850"/>
    </row>
    <row r="155" spans="1:17" ht="14.45" customHeight="1" x14ac:dyDescent="0.2">
      <c r="A155" s="831" t="s">
        <v>578</v>
      </c>
      <c r="B155" s="832" t="s">
        <v>4506</v>
      </c>
      <c r="C155" s="832" t="s">
        <v>4583</v>
      </c>
      <c r="D155" s="832" t="s">
        <v>4668</v>
      </c>
      <c r="E155" s="832" t="s">
        <v>4666</v>
      </c>
      <c r="F155" s="849">
        <v>4</v>
      </c>
      <c r="G155" s="849">
        <v>27260.52</v>
      </c>
      <c r="H155" s="849">
        <v>2</v>
      </c>
      <c r="I155" s="849">
        <v>6815.13</v>
      </c>
      <c r="J155" s="849">
        <v>2</v>
      </c>
      <c r="K155" s="849">
        <v>13630.26</v>
      </c>
      <c r="L155" s="849">
        <v>1</v>
      </c>
      <c r="M155" s="849">
        <v>6815.13</v>
      </c>
      <c r="N155" s="849"/>
      <c r="O155" s="849"/>
      <c r="P155" s="837"/>
      <c r="Q155" s="850"/>
    </row>
    <row r="156" spans="1:17" ht="14.45" customHeight="1" x14ac:dyDescent="0.2">
      <c r="A156" s="831" t="s">
        <v>578</v>
      </c>
      <c r="B156" s="832" t="s">
        <v>4506</v>
      </c>
      <c r="C156" s="832" t="s">
        <v>4583</v>
      </c>
      <c r="D156" s="832" t="s">
        <v>4669</v>
      </c>
      <c r="E156" s="832" t="s">
        <v>4670</v>
      </c>
      <c r="F156" s="849">
        <v>1</v>
      </c>
      <c r="G156" s="849">
        <v>5983</v>
      </c>
      <c r="H156" s="849"/>
      <c r="I156" s="849">
        <v>5983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578</v>
      </c>
      <c r="B157" s="832" t="s">
        <v>4506</v>
      </c>
      <c r="C157" s="832" t="s">
        <v>4583</v>
      </c>
      <c r="D157" s="832" t="s">
        <v>4671</v>
      </c>
      <c r="E157" s="832" t="s">
        <v>4670</v>
      </c>
      <c r="F157" s="849">
        <v>8</v>
      </c>
      <c r="G157" s="849">
        <v>52136</v>
      </c>
      <c r="H157" s="849">
        <v>2.807061372432047</v>
      </c>
      <c r="I157" s="849">
        <v>6517</v>
      </c>
      <c r="J157" s="849">
        <v>3</v>
      </c>
      <c r="K157" s="849">
        <v>18573.16</v>
      </c>
      <c r="L157" s="849">
        <v>1</v>
      </c>
      <c r="M157" s="849">
        <v>6191.0533333333333</v>
      </c>
      <c r="N157" s="849"/>
      <c r="O157" s="849"/>
      <c r="P157" s="837"/>
      <c r="Q157" s="850"/>
    </row>
    <row r="158" spans="1:17" ht="14.45" customHeight="1" x14ac:dyDescent="0.2">
      <c r="A158" s="831" t="s">
        <v>578</v>
      </c>
      <c r="B158" s="832" t="s">
        <v>4506</v>
      </c>
      <c r="C158" s="832" t="s">
        <v>4583</v>
      </c>
      <c r="D158" s="832" t="s">
        <v>4672</v>
      </c>
      <c r="E158" s="832" t="s">
        <v>4673</v>
      </c>
      <c r="F158" s="849">
        <v>2</v>
      </c>
      <c r="G158" s="849">
        <v>733256.3</v>
      </c>
      <c r="H158" s="849"/>
      <c r="I158" s="849">
        <v>366628.15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578</v>
      </c>
      <c r="B159" s="832" t="s">
        <v>4506</v>
      </c>
      <c r="C159" s="832" t="s">
        <v>4583</v>
      </c>
      <c r="D159" s="832" t="s">
        <v>4674</v>
      </c>
      <c r="E159" s="832" t="s">
        <v>4675</v>
      </c>
      <c r="F159" s="849">
        <v>43</v>
      </c>
      <c r="G159" s="849">
        <v>727259</v>
      </c>
      <c r="H159" s="849">
        <v>1.352246036601505</v>
      </c>
      <c r="I159" s="849">
        <v>16913</v>
      </c>
      <c r="J159" s="849">
        <v>43</v>
      </c>
      <c r="K159" s="849">
        <v>537815.59</v>
      </c>
      <c r="L159" s="849">
        <v>1</v>
      </c>
      <c r="M159" s="849">
        <v>12507.339302325581</v>
      </c>
      <c r="N159" s="849">
        <v>40</v>
      </c>
      <c r="O159" s="849">
        <v>386869.67</v>
      </c>
      <c r="P159" s="837">
        <v>0.71933517211726794</v>
      </c>
      <c r="Q159" s="850">
        <v>9671.7417499999992</v>
      </c>
    </row>
    <row r="160" spans="1:17" ht="14.45" customHeight="1" x14ac:dyDescent="0.2">
      <c r="A160" s="831" t="s">
        <v>578</v>
      </c>
      <c r="B160" s="832" t="s">
        <v>4506</v>
      </c>
      <c r="C160" s="832" t="s">
        <v>4583</v>
      </c>
      <c r="D160" s="832" t="s">
        <v>4579</v>
      </c>
      <c r="E160" s="832" t="s">
        <v>4676</v>
      </c>
      <c r="F160" s="849">
        <v>1</v>
      </c>
      <c r="G160" s="849">
        <v>31465.87</v>
      </c>
      <c r="H160" s="849"/>
      <c r="I160" s="849">
        <v>31465.87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578</v>
      </c>
      <c r="B161" s="832" t="s">
        <v>4506</v>
      </c>
      <c r="C161" s="832" t="s">
        <v>4583</v>
      </c>
      <c r="D161" s="832" t="s">
        <v>4537</v>
      </c>
      <c r="E161" s="832" t="s">
        <v>4677</v>
      </c>
      <c r="F161" s="849">
        <v>0.5</v>
      </c>
      <c r="G161" s="849">
        <v>790.5</v>
      </c>
      <c r="H161" s="849"/>
      <c r="I161" s="849">
        <v>1581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578</v>
      </c>
      <c r="B162" s="832" t="s">
        <v>4506</v>
      </c>
      <c r="C162" s="832" t="s">
        <v>4583</v>
      </c>
      <c r="D162" s="832" t="s">
        <v>4678</v>
      </c>
      <c r="E162" s="832" t="s">
        <v>4679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11282</v>
      </c>
      <c r="P162" s="837"/>
      <c r="Q162" s="850">
        <v>11282</v>
      </c>
    </row>
    <row r="163" spans="1:17" ht="14.45" customHeight="1" x14ac:dyDescent="0.2">
      <c r="A163" s="831" t="s">
        <v>578</v>
      </c>
      <c r="B163" s="832" t="s">
        <v>4506</v>
      </c>
      <c r="C163" s="832" t="s">
        <v>4583</v>
      </c>
      <c r="D163" s="832" t="s">
        <v>4680</v>
      </c>
      <c r="E163" s="832" t="s">
        <v>4681</v>
      </c>
      <c r="F163" s="849">
        <v>1</v>
      </c>
      <c r="G163" s="849">
        <v>3072.82</v>
      </c>
      <c r="H163" s="849"/>
      <c r="I163" s="849">
        <v>3072.82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578</v>
      </c>
      <c r="B164" s="832" t="s">
        <v>4506</v>
      </c>
      <c r="C164" s="832" t="s">
        <v>4583</v>
      </c>
      <c r="D164" s="832" t="s">
        <v>4682</v>
      </c>
      <c r="E164" s="832" t="s">
        <v>4681</v>
      </c>
      <c r="F164" s="849">
        <v>14</v>
      </c>
      <c r="G164" s="849">
        <v>6645.1</v>
      </c>
      <c r="H164" s="849">
        <v>1.5555555555555556</v>
      </c>
      <c r="I164" s="849">
        <v>474.65000000000003</v>
      </c>
      <c r="J164" s="849">
        <v>9</v>
      </c>
      <c r="K164" s="849">
        <v>4271.8500000000004</v>
      </c>
      <c r="L164" s="849">
        <v>1</v>
      </c>
      <c r="M164" s="849">
        <v>474.65000000000003</v>
      </c>
      <c r="N164" s="849">
        <v>4</v>
      </c>
      <c r="O164" s="849">
        <v>1898.6</v>
      </c>
      <c r="P164" s="837">
        <v>0.44444444444444436</v>
      </c>
      <c r="Q164" s="850">
        <v>474.65</v>
      </c>
    </row>
    <row r="165" spans="1:17" ht="14.45" customHeight="1" x14ac:dyDescent="0.2">
      <c r="A165" s="831" t="s">
        <v>578</v>
      </c>
      <c r="B165" s="832" t="s">
        <v>4506</v>
      </c>
      <c r="C165" s="832" t="s">
        <v>4583</v>
      </c>
      <c r="D165" s="832" t="s">
        <v>4440</v>
      </c>
      <c r="E165" s="832" t="s">
        <v>4683</v>
      </c>
      <c r="F165" s="849"/>
      <c r="G165" s="849"/>
      <c r="H165" s="849"/>
      <c r="I165" s="849"/>
      <c r="J165" s="849">
        <v>1</v>
      </c>
      <c r="K165" s="849">
        <v>74638.5</v>
      </c>
      <c r="L165" s="849">
        <v>1</v>
      </c>
      <c r="M165" s="849">
        <v>74638.5</v>
      </c>
      <c r="N165" s="849"/>
      <c r="O165" s="849"/>
      <c r="P165" s="837"/>
      <c r="Q165" s="850"/>
    </row>
    <row r="166" spans="1:17" ht="14.45" customHeight="1" x14ac:dyDescent="0.2">
      <c r="A166" s="831" t="s">
        <v>578</v>
      </c>
      <c r="B166" s="832" t="s">
        <v>4506</v>
      </c>
      <c r="C166" s="832" t="s">
        <v>4583</v>
      </c>
      <c r="D166" s="832" t="s">
        <v>4684</v>
      </c>
      <c r="E166" s="832" t="s">
        <v>4637</v>
      </c>
      <c r="F166" s="849">
        <v>2</v>
      </c>
      <c r="G166" s="849">
        <v>21311.78</v>
      </c>
      <c r="H166" s="849"/>
      <c r="I166" s="849">
        <v>10655.89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578</v>
      </c>
      <c r="B167" s="832" t="s">
        <v>4506</v>
      </c>
      <c r="C167" s="832" t="s">
        <v>4583</v>
      </c>
      <c r="D167" s="832" t="s">
        <v>4685</v>
      </c>
      <c r="E167" s="832" t="s">
        <v>4620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6919</v>
      </c>
      <c r="P167" s="837"/>
      <c r="Q167" s="850">
        <v>6919</v>
      </c>
    </row>
    <row r="168" spans="1:17" ht="14.45" customHeight="1" x14ac:dyDescent="0.2">
      <c r="A168" s="831" t="s">
        <v>578</v>
      </c>
      <c r="B168" s="832" t="s">
        <v>4506</v>
      </c>
      <c r="C168" s="832" t="s">
        <v>4583</v>
      </c>
      <c r="D168" s="832" t="s">
        <v>4686</v>
      </c>
      <c r="E168" s="832" t="s">
        <v>4687</v>
      </c>
      <c r="F168" s="849">
        <v>14</v>
      </c>
      <c r="G168" s="849">
        <v>835573.47999999986</v>
      </c>
      <c r="H168" s="849">
        <v>2.333333333333333</v>
      </c>
      <c r="I168" s="849">
        <v>59683.819999999992</v>
      </c>
      <c r="J168" s="849">
        <v>6</v>
      </c>
      <c r="K168" s="849">
        <v>358102.92</v>
      </c>
      <c r="L168" s="849">
        <v>1</v>
      </c>
      <c r="M168" s="849">
        <v>59683.82</v>
      </c>
      <c r="N168" s="849">
        <v>1</v>
      </c>
      <c r="O168" s="849">
        <v>59683.8</v>
      </c>
      <c r="P168" s="837">
        <v>0.16666661081680095</v>
      </c>
      <c r="Q168" s="850">
        <v>59683.8</v>
      </c>
    </row>
    <row r="169" spans="1:17" ht="14.45" customHeight="1" x14ac:dyDescent="0.2">
      <c r="A169" s="831" t="s">
        <v>578</v>
      </c>
      <c r="B169" s="832" t="s">
        <v>4506</v>
      </c>
      <c r="C169" s="832" t="s">
        <v>4583</v>
      </c>
      <c r="D169" s="832" t="s">
        <v>4688</v>
      </c>
      <c r="E169" s="832" t="s">
        <v>4689</v>
      </c>
      <c r="F169" s="849">
        <v>8</v>
      </c>
      <c r="G169" s="849">
        <v>2894410.56</v>
      </c>
      <c r="H169" s="849">
        <v>1.0000004422318602</v>
      </c>
      <c r="I169" s="849">
        <v>361801.32</v>
      </c>
      <c r="J169" s="849">
        <v>8</v>
      </c>
      <c r="K169" s="849">
        <v>2894409.28</v>
      </c>
      <c r="L169" s="849">
        <v>1</v>
      </c>
      <c r="M169" s="849">
        <v>361801.16</v>
      </c>
      <c r="N169" s="849">
        <v>8</v>
      </c>
      <c r="O169" s="849">
        <v>2713283.96</v>
      </c>
      <c r="P169" s="837">
        <v>0.93742235375917538</v>
      </c>
      <c r="Q169" s="850">
        <v>339160.495</v>
      </c>
    </row>
    <row r="170" spans="1:17" ht="14.45" customHeight="1" x14ac:dyDescent="0.2">
      <c r="A170" s="831" t="s">
        <v>578</v>
      </c>
      <c r="B170" s="832" t="s">
        <v>4506</v>
      </c>
      <c r="C170" s="832" t="s">
        <v>4583</v>
      </c>
      <c r="D170" s="832" t="s">
        <v>4690</v>
      </c>
      <c r="E170" s="832" t="s">
        <v>4691</v>
      </c>
      <c r="F170" s="849"/>
      <c r="G170" s="849"/>
      <c r="H170" s="849"/>
      <c r="I170" s="849"/>
      <c r="J170" s="849">
        <v>12</v>
      </c>
      <c r="K170" s="849">
        <v>4228.32</v>
      </c>
      <c r="L170" s="849">
        <v>1</v>
      </c>
      <c r="M170" s="849">
        <v>352.35999999999996</v>
      </c>
      <c r="N170" s="849">
        <v>369</v>
      </c>
      <c r="O170" s="849">
        <v>130010.43999999997</v>
      </c>
      <c r="P170" s="837">
        <v>30.747540394293711</v>
      </c>
      <c r="Q170" s="850">
        <v>352.33181571815709</v>
      </c>
    </row>
    <row r="171" spans="1:17" ht="14.45" customHeight="1" x14ac:dyDescent="0.2">
      <c r="A171" s="831" t="s">
        <v>578</v>
      </c>
      <c r="B171" s="832" t="s">
        <v>4506</v>
      </c>
      <c r="C171" s="832" t="s">
        <v>4583</v>
      </c>
      <c r="D171" s="832" t="s">
        <v>4692</v>
      </c>
      <c r="E171" s="832" t="s">
        <v>4693</v>
      </c>
      <c r="F171" s="849"/>
      <c r="G171" s="849"/>
      <c r="H171" s="849"/>
      <c r="I171" s="849"/>
      <c r="J171" s="849"/>
      <c r="K171" s="849"/>
      <c r="L171" s="849"/>
      <c r="M171" s="849"/>
      <c r="N171" s="849">
        <v>2</v>
      </c>
      <c r="O171" s="849">
        <v>6832</v>
      </c>
      <c r="P171" s="837"/>
      <c r="Q171" s="850">
        <v>3416</v>
      </c>
    </row>
    <row r="172" spans="1:17" ht="14.45" customHeight="1" x14ac:dyDescent="0.2">
      <c r="A172" s="831" t="s">
        <v>578</v>
      </c>
      <c r="B172" s="832" t="s">
        <v>4506</v>
      </c>
      <c r="C172" s="832" t="s">
        <v>4583</v>
      </c>
      <c r="D172" s="832" t="s">
        <v>4694</v>
      </c>
      <c r="E172" s="832" t="s">
        <v>4695</v>
      </c>
      <c r="F172" s="849">
        <v>2.5</v>
      </c>
      <c r="G172" s="849">
        <v>134215</v>
      </c>
      <c r="H172" s="849"/>
      <c r="I172" s="849">
        <v>53686</v>
      </c>
      <c r="J172" s="849"/>
      <c r="K172" s="849"/>
      <c r="L172" s="849"/>
      <c r="M172" s="849"/>
      <c r="N172" s="849">
        <v>1</v>
      </c>
      <c r="O172" s="849">
        <v>44351.88</v>
      </c>
      <c r="P172" s="837"/>
      <c r="Q172" s="850">
        <v>44351.88</v>
      </c>
    </row>
    <row r="173" spans="1:17" ht="14.45" customHeight="1" x14ac:dyDescent="0.2">
      <c r="A173" s="831" t="s">
        <v>578</v>
      </c>
      <c r="B173" s="832" t="s">
        <v>4506</v>
      </c>
      <c r="C173" s="832" t="s">
        <v>4583</v>
      </c>
      <c r="D173" s="832" t="s">
        <v>4696</v>
      </c>
      <c r="E173" s="832" t="s">
        <v>4626</v>
      </c>
      <c r="F173" s="849">
        <v>7</v>
      </c>
      <c r="G173" s="849">
        <v>29591.310000000005</v>
      </c>
      <c r="H173" s="849">
        <v>0.875</v>
      </c>
      <c r="I173" s="849">
        <v>4227.3300000000008</v>
      </c>
      <c r="J173" s="849">
        <v>8</v>
      </c>
      <c r="K173" s="849">
        <v>33818.640000000007</v>
      </c>
      <c r="L173" s="849">
        <v>1</v>
      </c>
      <c r="M173" s="849">
        <v>4227.3300000000008</v>
      </c>
      <c r="N173" s="849">
        <v>8</v>
      </c>
      <c r="O173" s="849">
        <v>33818.639999999999</v>
      </c>
      <c r="P173" s="837">
        <v>0.99999999999999978</v>
      </c>
      <c r="Q173" s="850">
        <v>4227.33</v>
      </c>
    </row>
    <row r="174" spans="1:17" ht="14.45" customHeight="1" x14ac:dyDescent="0.2">
      <c r="A174" s="831" t="s">
        <v>578</v>
      </c>
      <c r="B174" s="832" t="s">
        <v>4506</v>
      </c>
      <c r="C174" s="832" t="s">
        <v>4583</v>
      </c>
      <c r="D174" s="832" t="s">
        <v>4697</v>
      </c>
      <c r="E174" s="832" t="s">
        <v>4698</v>
      </c>
      <c r="F174" s="849">
        <v>2</v>
      </c>
      <c r="G174" s="849">
        <v>29501.119999999999</v>
      </c>
      <c r="H174" s="849"/>
      <c r="I174" s="849">
        <v>14750.56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578</v>
      </c>
      <c r="B175" s="832" t="s">
        <v>4506</v>
      </c>
      <c r="C175" s="832" t="s">
        <v>4583</v>
      </c>
      <c r="D175" s="832" t="s">
        <v>4699</v>
      </c>
      <c r="E175" s="832" t="s">
        <v>4700</v>
      </c>
      <c r="F175" s="849">
        <v>43</v>
      </c>
      <c r="G175" s="849">
        <v>412463.31000000006</v>
      </c>
      <c r="H175" s="849">
        <v>0.74137981672826758</v>
      </c>
      <c r="I175" s="849">
        <v>9592.1700000000019</v>
      </c>
      <c r="J175" s="849">
        <v>58</v>
      </c>
      <c r="K175" s="849">
        <v>556345.48</v>
      </c>
      <c r="L175" s="849">
        <v>1</v>
      </c>
      <c r="M175" s="849">
        <v>9592.1634482758618</v>
      </c>
      <c r="N175" s="849">
        <v>30.5</v>
      </c>
      <c r="O175" s="849">
        <v>292560.60000000003</v>
      </c>
      <c r="P175" s="837">
        <v>0.52586137663956589</v>
      </c>
      <c r="Q175" s="850">
        <v>9592.1508196721315</v>
      </c>
    </row>
    <row r="176" spans="1:17" ht="14.45" customHeight="1" x14ac:dyDescent="0.2">
      <c r="A176" s="831" t="s">
        <v>578</v>
      </c>
      <c r="B176" s="832" t="s">
        <v>4506</v>
      </c>
      <c r="C176" s="832" t="s">
        <v>4583</v>
      </c>
      <c r="D176" s="832" t="s">
        <v>4701</v>
      </c>
      <c r="E176" s="832" t="s">
        <v>4702</v>
      </c>
      <c r="F176" s="849">
        <v>3</v>
      </c>
      <c r="G176" s="849">
        <v>182954.46</v>
      </c>
      <c r="H176" s="849">
        <v>0.50000005465841657</v>
      </c>
      <c r="I176" s="849">
        <v>60984.82</v>
      </c>
      <c r="J176" s="849">
        <v>6</v>
      </c>
      <c r="K176" s="849">
        <v>365908.88</v>
      </c>
      <c r="L176" s="849">
        <v>1</v>
      </c>
      <c r="M176" s="849">
        <v>60984.813333333332</v>
      </c>
      <c r="N176" s="849"/>
      <c r="O176" s="849"/>
      <c r="P176" s="837"/>
      <c r="Q176" s="850"/>
    </row>
    <row r="177" spans="1:17" ht="14.45" customHeight="1" x14ac:dyDescent="0.2">
      <c r="A177" s="831" t="s">
        <v>578</v>
      </c>
      <c r="B177" s="832" t="s">
        <v>4506</v>
      </c>
      <c r="C177" s="832" t="s">
        <v>4583</v>
      </c>
      <c r="D177" s="832" t="s">
        <v>4703</v>
      </c>
      <c r="E177" s="832" t="s">
        <v>4704</v>
      </c>
      <c r="F177" s="849">
        <v>1</v>
      </c>
      <c r="G177" s="849">
        <v>20152.09</v>
      </c>
      <c r="H177" s="849">
        <v>1</v>
      </c>
      <c r="I177" s="849">
        <v>20152.09</v>
      </c>
      <c r="J177" s="849">
        <v>1</v>
      </c>
      <c r="K177" s="849">
        <v>20152.09</v>
      </c>
      <c r="L177" s="849">
        <v>1</v>
      </c>
      <c r="M177" s="849">
        <v>20152.09</v>
      </c>
      <c r="N177" s="849">
        <v>1</v>
      </c>
      <c r="O177" s="849">
        <v>20152.09</v>
      </c>
      <c r="P177" s="837">
        <v>1</v>
      </c>
      <c r="Q177" s="850">
        <v>20152.09</v>
      </c>
    </row>
    <row r="178" spans="1:17" ht="14.45" customHeight="1" x14ac:dyDescent="0.2">
      <c r="A178" s="831" t="s">
        <v>578</v>
      </c>
      <c r="B178" s="832" t="s">
        <v>4506</v>
      </c>
      <c r="C178" s="832" t="s">
        <v>4583</v>
      </c>
      <c r="D178" s="832" t="s">
        <v>4705</v>
      </c>
      <c r="E178" s="832" t="s">
        <v>4706</v>
      </c>
      <c r="F178" s="849">
        <v>7</v>
      </c>
      <c r="G178" s="849">
        <v>227059</v>
      </c>
      <c r="H178" s="849">
        <v>0.5</v>
      </c>
      <c r="I178" s="849">
        <v>32437</v>
      </c>
      <c r="J178" s="849">
        <v>14</v>
      </c>
      <c r="K178" s="849">
        <v>454118</v>
      </c>
      <c r="L178" s="849">
        <v>1</v>
      </c>
      <c r="M178" s="849">
        <v>32437</v>
      </c>
      <c r="N178" s="849">
        <v>27</v>
      </c>
      <c r="O178" s="849">
        <v>770727</v>
      </c>
      <c r="P178" s="837">
        <v>1.6971954425942155</v>
      </c>
      <c r="Q178" s="850">
        <v>28545.444444444445</v>
      </c>
    </row>
    <row r="179" spans="1:17" ht="14.45" customHeight="1" x14ac:dyDescent="0.2">
      <c r="A179" s="831" t="s">
        <v>578</v>
      </c>
      <c r="B179" s="832" t="s">
        <v>4506</v>
      </c>
      <c r="C179" s="832" t="s">
        <v>4583</v>
      </c>
      <c r="D179" s="832" t="s">
        <v>4707</v>
      </c>
      <c r="E179" s="832" t="s">
        <v>4708</v>
      </c>
      <c r="F179" s="849">
        <v>338</v>
      </c>
      <c r="G179" s="849">
        <v>2991300</v>
      </c>
      <c r="H179" s="849">
        <v>12.415639397335326</v>
      </c>
      <c r="I179" s="849">
        <v>8850</v>
      </c>
      <c r="J179" s="849">
        <v>32</v>
      </c>
      <c r="K179" s="849">
        <v>240930</v>
      </c>
      <c r="L179" s="849">
        <v>1</v>
      </c>
      <c r="M179" s="849">
        <v>7529.0625</v>
      </c>
      <c r="N179" s="849"/>
      <c r="O179" s="849"/>
      <c r="P179" s="837"/>
      <c r="Q179" s="850"/>
    </row>
    <row r="180" spans="1:17" ht="14.45" customHeight="1" x14ac:dyDescent="0.2">
      <c r="A180" s="831" t="s">
        <v>578</v>
      </c>
      <c r="B180" s="832" t="s">
        <v>4506</v>
      </c>
      <c r="C180" s="832" t="s">
        <v>4583</v>
      </c>
      <c r="D180" s="832" t="s">
        <v>4709</v>
      </c>
      <c r="E180" s="832" t="s">
        <v>4708</v>
      </c>
      <c r="F180" s="849">
        <v>85</v>
      </c>
      <c r="G180" s="849">
        <v>385135</v>
      </c>
      <c r="H180" s="849">
        <v>3.1481481481481484</v>
      </c>
      <c r="I180" s="849">
        <v>4531</v>
      </c>
      <c r="J180" s="849">
        <v>27</v>
      </c>
      <c r="K180" s="849">
        <v>122337</v>
      </c>
      <c r="L180" s="849">
        <v>1</v>
      </c>
      <c r="M180" s="849">
        <v>4531</v>
      </c>
      <c r="N180" s="849"/>
      <c r="O180" s="849"/>
      <c r="P180" s="837"/>
      <c r="Q180" s="850"/>
    </row>
    <row r="181" spans="1:17" ht="14.45" customHeight="1" x14ac:dyDescent="0.2">
      <c r="A181" s="831" t="s">
        <v>578</v>
      </c>
      <c r="B181" s="832" t="s">
        <v>4506</v>
      </c>
      <c r="C181" s="832" t="s">
        <v>4583</v>
      </c>
      <c r="D181" s="832" t="s">
        <v>4710</v>
      </c>
      <c r="E181" s="832" t="s">
        <v>4711</v>
      </c>
      <c r="F181" s="849">
        <v>255</v>
      </c>
      <c r="G181" s="849">
        <v>4662675</v>
      </c>
      <c r="H181" s="849">
        <v>1.1564790781254457</v>
      </c>
      <c r="I181" s="849">
        <v>18285</v>
      </c>
      <c r="J181" s="849">
        <v>247</v>
      </c>
      <c r="K181" s="849">
        <v>4031785</v>
      </c>
      <c r="L181" s="849">
        <v>1</v>
      </c>
      <c r="M181" s="849">
        <v>16323.016194331984</v>
      </c>
      <c r="N181" s="849">
        <v>276</v>
      </c>
      <c r="O181" s="849">
        <v>3509085.2800000003</v>
      </c>
      <c r="P181" s="837">
        <v>0.8703552595190468</v>
      </c>
      <c r="Q181" s="850">
        <v>12714.077101449277</v>
      </c>
    </row>
    <row r="182" spans="1:17" ht="14.45" customHeight="1" x14ac:dyDescent="0.2">
      <c r="A182" s="831" t="s">
        <v>578</v>
      </c>
      <c r="B182" s="832" t="s">
        <v>4506</v>
      </c>
      <c r="C182" s="832" t="s">
        <v>4583</v>
      </c>
      <c r="D182" s="832" t="s">
        <v>4712</v>
      </c>
      <c r="E182" s="832" t="s">
        <v>4708</v>
      </c>
      <c r="F182" s="849">
        <v>360</v>
      </c>
      <c r="G182" s="849">
        <v>718560</v>
      </c>
      <c r="H182" s="849">
        <v>36</v>
      </c>
      <c r="I182" s="849">
        <v>1996</v>
      </c>
      <c r="J182" s="849">
        <v>10</v>
      </c>
      <c r="K182" s="849">
        <v>19960</v>
      </c>
      <c r="L182" s="849">
        <v>1</v>
      </c>
      <c r="M182" s="849">
        <v>1996</v>
      </c>
      <c r="N182" s="849"/>
      <c r="O182" s="849"/>
      <c r="P182" s="837"/>
      <c r="Q182" s="850"/>
    </row>
    <row r="183" spans="1:17" ht="14.45" customHeight="1" x14ac:dyDescent="0.2">
      <c r="A183" s="831" t="s">
        <v>578</v>
      </c>
      <c r="B183" s="832" t="s">
        <v>4506</v>
      </c>
      <c r="C183" s="832" t="s">
        <v>4583</v>
      </c>
      <c r="D183" s="832" t="s">
        <v>4713</v>
      </c>
      <c r="E183" s="832" t="s">
        <v>4708</v>
      </c>
      <c r="F183" s="849">
        <v>2</v>
      </c>
      <c r="G183" s="849">
        <v>20220</v>
      </c>
      <c r="H183" s="849"/>
      <c r="I183" s="849">
        <v>10110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578</v>
      </c>
      <c r="B184" s="832" t="s">
        <v>4506</v>
      </c>
      <c r="C184" s="832" t="s">
        <v>4583</v>
      </c>
      <c r="D184" s="832" t="s">
        <v>4714</v>
      </c>
      <c r="E184" s="832" t="s">
        <v>4715</v>
      </c>
      <c r="F184" s="849">
        <v>11</v>
      </c>
      <c r="G184" s="849">
        <v>28215</v>
      </c>
      <c r="H184" s="849">
        <v>0.6875</v>
      </c>
      <c r="I184" s="849">
        <v>2565</v>
      </c>
      <c r="J184" s="849">
        <v>16</v>
      </c>
      <c r="K184" s="849">
        <v>41040</v>
      </c>
      <c r="L184" s="849">
        <v>1</v>
      </c>
      <c r="M184" s="849">
        <v>2565</v>
      </c>
      <c r="N184" s="849">
        <v>20</v>
      </c>
      <c r="O184" s="849">
        <v>51300</v>
      </c>
      <c r="P184" s="837">
        <v>1.25</v>
      </c>
      <c r="Q184" s="850">
        <v>2565</v>
      </c>
    </row>
    <row r="185" spans="1:17" ht="14.45" customHeight="1" x14ac:dyDescent="0.2">
      <c r="A185" s="831" t="s">
        <v>578</v>
      </c>
      <c r="B185" s="832" t="s">
        <v>4506</v>
      </c>
      <c r="C185" s="832" t="s">
        <v>4583</v>
      </c>
      <c r="D185" s="832" t="s">
        <v>4716</v>
      </c>
      <c r="E185" s="832" t="s">
        <v>4715</v>
      </c>
      <c r="F185" s="849">
        <v>17</v>
      </c>
      <c r="G185" s="849">
        <v>197455</v>
      </c>
      <c r="H185" s="849">
        <v>1.5454545454545454</v>
      </c>
      <c r="I185" s="849">
        <v>11615</v>
      </c>
      <c r="J185" s="849">
        <v>11</v>
      </c>
      <c r="K185" s="849">
        <v>127765</v>
      </c>
      <c r="L185" s="849">
        <v>1</v>
      </c>
      <c r="M185" s="849">
        <v>11615</v>
      </c>
      <c r="N185" s="849">
        <v>16</v>
      </c>
      <c r="O185" s="849">
        <v>185840</v>
      </c>
      <c r="P185" s="837">
        <v>1.4545454545454546</v>
      </c>
      <c r="Q185" s="850">
        <v>11615</v>
      </c>
    </row>
    <row r="186" spans="1:17" ht="14.45" customHeight="1" x14ac:dyDescent="0.2">
      <c r="A186" s="831" t="s">
        <v>578</v>
      </c>
      <c r="B186" s="832" t="s">
        <v>4506</v>
      </c>
      <c r="C186" s="832" t="s">
        <v>4583</v>
      </c>
      <c r="D186" s="832" t="s">
        <v>4717</v>
      </c>
      <c r="E186" s="832" t="s">
        <v>4715</v>
      </c>
      <c r="F186" s="849">
        <v>101</v>
      </c>
      <c r="G186" s="849">
        <v>252045.5</v>
      </c>
      <c r="H186" s="849">
        <v>20.2</v>
      </c>
      <c r="I186" s="849">
        <v>2495.5</v>
      </c>
      <c r="J186" s="849">
        <v>5</v>
      </c>
      <c r="K186" s="849">
        <v>12477.5</v>
      </c>
      <c r="L186" s="849">
        <v>1</v>
      </c>
      <c r="M186" s="849">
        <v>2495.5</v>
      </c>
      <c r="N186" s="849">
        <v>6</v>
      </c>
      <c r="O186" s="849">
        <v>14973</v>
      </c>
      <c r="P186" s="837">
        <v>1.2</v>
      </c>
      <c r="Q186" s="850">
        <v>2495.5</v>
      </c>
    </row>
    <row r="187" spans="1:17" ht="14.45" customHeight="1" x14ac:dyDescent="0.2">
      <c r="A187" s="831" t="s">
        <v>578</v>
      </c>
      <c r="B187" s="832" t="s">
        <v>4506</v>
      </c>
      <c r="C187" s="832" t="s">
        <v>4583</v>
      </c>
      <c r="D187" s="832" t="s">
        <v>4718</v>
      </c>
      <c r="E187" s="832" t="s">
        <v>4719</v>
      </c>
      <c r="F187" s="849">
        <v>21</v>
      </c>
      <c r="G187" s="849">
        <v>445452</v>
      </c>
      <c r="H187" s="849">
        <v>0.63233437867836817</v>
      </c>
      <c r="I187" s="849">
        <v>21212</v>
      </c>
      <c r="J187" s="849">
        <v>39</v>
      </c>
      <c r="K187" s="849">
        <v>704456.4</v>
      </c>
      <c r="L187" s="849">
        <v>1</v>
      </c>
      <c r="M187" s="849">
        <v>18062.984615384616</v>
      </c>
      <c r="N187" s="849">
        <v>54</v>
      </c>
      <c r="O187" s="849">
        <v>872002.22000000009</v>
      </c>
      <c r="P187" s="837">
        <v>1.2378370329235422</v>
      </c>
      <c r="Q187" s="850">
        <v>16148.189259259261</v>
      </c>
    </row>
    <row r="188" spans="1:17" ht="14.45" customHeight="1" x14ac:dyDescent="0.2">
      <c r="A188" s="831" t="s">
        <v>578</v>
      </c>
      <c r="B188" s="832" t="s">
        <v>4506</v>
      </c>
      <c r="C188" s="832" t="s">
        <v>4583</v>
      </c>
      <c r="D188" s="832" t="s">
        <v>4720</v>
      </c>
      <c r="E188" s="832" t="s">
        <v>4658</v>
      </c>
      <c r="F188" s="849">
        <v>1</v>
      </c>
      <c r="G188" s="849">
        <v>3122.56</v>
      </c>
      <c r="H188" s="849"/>
      <c r="I188" s="849">
        <v>3122.56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578</v>
      </c>
      <c r="B189" s="832" t="s">
        <v>4506</v>
      </c>
      <c r="C189" s="832" t="s">
        <v>4583</v>
      </c>
      <c r="D189" s="832" t="s">
        <v>4721</v>
      </c>
      <c r="E189" s="832" t="s">
        <v>4722</v>
      </c>
      <c r="F189" s="849">
        <v>3</v>
      </c>
      <c r="G189" s="849">
        <v>61622.94</v>
      </c>
      <c r="H189" s="849">
        <v>1.5</v>
      </c>
      <c r="I189" s="849">
        <v>20540.98</v>
      </c>
      <c r="J189" s="849">
        <v>2</v>
      </c>
      <c r="K189" s="849">
        <v>41081.96</v>
      </c>
      <c r="L189" s="849">
        <v>1</v>
      </c>
      <c r="M189" s="849">
        <v>20540.98</v>
      </c>
      <c r="N189" s="849"/>
      <c r="O189" s="849"/>
      <c r="P189" s="837"/>
      <c r="Q189" s="850"/>
    </row>
    <row r="190" spans="1:17" ht="14.45" customHeight="1" x14ac:dyDescent="0.2">
      <c r="A190" s="831" t="s">
        <v>578</v>
      </c>
      <c r="B190" s="832" t="s">
        <v>4506</v>
      </c>
      <c r="C190" s="832" t="s">
        <v>4583</v>
      </c>
      <c r="D190" s="832" t="s">
        <v>4723</v>
      </c>
      <c r="E190" s="832" t="s">
        <v>4724</v>
      </c>
      <c r="F190" s="849">
        <v>5</v>
      </c>
      <c r="G190" s="849">
        <v>199950</v>
      </c>
      <c r="H190" s="849">
        <v>0.625</v>
      </c>
      <c r="I190" s="849">
        <v>39990</v>
      </c>
      <c r="J190" s="849">
        <v>8</v>
      </c>
      <c r="K190" s="849">
        <v>319920</v>
      </c>
      <c r="L190" s="849">
        <v>1</v>
      </c>
      <c r="M190" s="849">
        <v>39990</v>
      </c>
      <c r="N190" s="849">
        <v>17</v>
      </c>
      <c r="O190" s="849">
        <v>675420</v>
      </c>
      <c r="P190" s="837">
        <v>2.1112153038259565</v>
      </c>
      <c r="Q190" s="850">
        <v>39730.588235294119</v>
      </c>
    </row>
    <row r="191" spans="1:17" ht="14.45" customHeight="1" x14ac:dyDescent="0.2">
      <c r="A191" s="831" t="s">
        <v>578</v>
      </c>
      <c r="B191" s="832" t="s">
        <v>4506</v>
      </c>
      <c r="C191" s="832" t="s">
        <v>4583</v>
      </c>
      <c r="D191" s="832" t="s">
        <v>4725</v>
      </c>
      <c r="E191" s="832" t="s">
        <v>4726</v>
      </c>
      <c r="F191" s="849"/>
      <c r="G191" s="849"/>
      <c r="H191" s="849"/>
      <c r="I191" s="849"/>
      <c r="J191" s="849">
        <v>1</v>
      </c>
      <c r="K191" s="849">
        <v>65000</v>
      </c>
      <c r="L191" s="849">
        <v>1</v>
      </c>
      <c r="M191" s="849">
        <v>65000</v>
      </c>
      <c r="N191" s="849"/>
      <c r="O191" s="849"/>
      <c r="P191" s="837"/>
      <c r="Q191" s="850"/>
    </row>
    <row r="192" spans="1:17" ht="14.45" customHeight="1" x14ac:dyDescent="0.2">
      <c r="A192" s="831" t="s">
        <v>578</v>
      </c>
      <c r="B192" s="832" t="s">
        <v>4506</v>
      </c>
      <c r="C192" s="832" t="s">
        <v>4583</v>
      </c>
      <c r="D192" s="832" t="s">
        <v>4727</v>
      </c>
      <c r="E192" s="832" t="s">
        <v>4728</v>
      </c>
      <c r="F192" s="849">
        <v>4</v>
      </c>
      <c r="G192" s="849">
        <v>51382</v>
      </c>
      <c r="H192" s="849">
        <v>0.74074095431631326</v>
      </c>
      <c r="I192" s="849">
        <v>12845.5</v>
      </c>
      <c r="J192" s="849">
        <v>6</v>
      </c>
      <c r="K192" s="849">
        <v>69365.679999999993</v>
      </c>
      <c r="L192" s="849">
        <v>1</v>
      </c>
      <c r="M192" s="849">
        <v>11560.946666666665</v>
      </c>
      <c r="N192" s="849"/>
      <c r="O192" s="849"/>
      <c r="P192" s="837"/>
      <c r="Q192" s="850"/>
    </row>
    <row r="193" spans="1:17" ht="14.45" customHeight="1" x14ac:dyDescent="0.2">
      <c r="A193" s="831" t="s">
        <v>578</v>
      </c>
      <c r="B193" s="832" t="s">
        <v>4506</v>
      </c>
      <c r="C193" s="832" t="s">
        <v>4583</v>
      </c>
      <c r="D193" s="832" t="s">
        <v>4729</v>
      </c>
      <c r="E193" s="832" t="s">
        <v>4728</v>
      </c>
      <c r="F193" s="849">
        <v>7</v>
      </c>
      <c r="G193" s="849">
        <v>451971.10000000003</v>
      </c>
      <c r="H193" s="849">
        <v>1.5021491079355838</v>
      </c>
      <c r="I193" s="849">
        <v>64567.3</v>
      </c>
      <c r="J193" s="849">
        <v>5</v>
      </c>
      <c r="K193" s="849">
        <v>300882.98</v>
      </c>
      <c r="L193" s="849">
        <v>1</v>
      </c>
      <c r="M193" s="849">
        <v>60176.595999999998</v>
      </c>
      <c r="N193" s="849">
        <v>4</v>
      </c>
      <c r="O193" s="849">
        <v>218476.14</v>
      </c>
      <c r="P193" s="837">
        <v>0.72611664508241713</v>
      </c>
      <c r="Q193" s="850">
        <v>54619.035000000003</v>
      </c>
    </row>
    <row r="194" spans="1:17" ht="14.45" customHeight="1" x14ac:dyDescent="0.2">
      <c r="A194" s="831" t="s">
        <v>578</v>
      </c>
      <c r="B194" s="832" t="s">
        <v>4506</v>
      </c>
      <c r="C194" s="832" t="s">
        <v>4583</v>
      </c>
      <c r="D194" s="832" t="s">
        <v>4730</v>
      </c>
      <c r="E194" s="832" t="s">
        <v>4731</v>
      </c>
      <c r="F194" s="849"/>
      <c r="G194" s="849"/>
      <c r="H194" s="849"/>
      <c r="I194" s="849"/>
      <c r="J194" s="849">
        <v>2</v>
      </c>
      <c r="K194" s="849">
        <v>1483610.5</v>
      </c>
      <c r="L194" s="849">
        <v>1</v>
      </c>
      <c r="M194" s="849">
        <v>741805.25</v>
      </c>
      <c r="N194" s="849"/>
      <c r="O194" s="849"/>
      <c r="P194" s="837"/>
      <c r="Q194" s="850"/>
    </row>
    <row r="195" spans="1:17" ht="14.45" customHeight="1" x14ac:dyDescent="0.2">
      <c r="A195" s="831" t="s">
        <v>578</v>
      </c>
      <c r="B195" s="832" t="s">
        <v>4506</v>
      </c>
      <c r="C195" s="832" t="s">
        <v>4583</v>
      </c>
      <c r="D195" s="832" t="s">
        <v>4732</v>
      </c>
      <c r="E195" s="832" t="s">
        <v>4658</v>
      </c>
      <c r="F195" s="849">
        <v>3</v>
      </c>
      <c r="G195" s="849">
        <v>25892.52</v>
      </c>
      <c r="H195" s="849">
        <v>3</v>
      </c>
      <c r="I195" s="849">
        <v>8630.84</v>
      </c>
      <c r="J195" s="849">
        <v>1</v>
      </c>
      <c r="K195" s="849">
        <v>8630.84</v>
      </c>
      <c r="L195" s="849">
        <v>1</v>
      </c>
      <c r="M195" s="849">
        <v>8630.84</v>
      </c>
      <c r="N195" s="849"/>
      <c r="O195" s="849"/>
      <c r="P195" s="837"/>
      <c r="Q195" s="850"/>
    </row>
    <row r="196" spans="1:17" ht="14.45" customHeight="1" x14ac:dyDescent="0.2">
      <c r="A196" s="831" t="s">
        <v>578</v>
      </c>
      <c r="B196" s="832" t="s">
        <v>4506</v>
      </c>
      <c r="C196" s="832" t="s">
        <v>4583</v>
      </c>
      <c r="D196" s="832" t="s">
        <v>4733</v>
      </c>
      <c r="E196" s="832" t="s">
        <v>4734</v>
      </c>
      <c r="F196" s="849">
        <v>62</v>
      </c>
      <c r="G196" s="849">
        <v>241707</v>
      </c>
      <c r="H196" s="849">
        <v>0.31339745023484677</v>
      </c>
      <c r="I196" s="849">
        <v>3898.5</v>
      </c>
      <c r="J196" s="849">
        <v>312</v>
      </c>
      <c r="K196" s="849">
        <v>771247.5</v>
      </c>
      <c r="L196" s="849">
        <v>1</v>
      </c>
      <c r="M196" s="849">
        <v>2471.9471153846152</v>
      </c>
      <c r="N196" s="849">
        <v>314</v>
      </c>
      <c r="O196" s="849">
        <v>287109</v>
      </c>
      <c r="P196" s="837">
        <v>0.37226571236859762</v>
      </c>
      <c r="Q196" s="850">
        <v>914.35987261146499</v>
      </c>
    </row>
    <row r="197" spans="1:17" ht="14.45" customHeight="1" x14ac:dyDescent="0.2">
      <c r="A197" s="831" t="s">
        <v>578</v>
      </c>
      <c r="B197" s="832" t="s">
        <v>4506</v>
      </c>
      <c r="C197" s="832" t="s">
        <v>4583</v>
      </c>
      <c r="D197" s="832" t="s">
        <v>4735</v>
      </c>
      <c r="E197" s="832" t="s">
        <v>4736</v>
      </c>
      <c r="F197" s="849">
        <v>91</v>
      </c>
      <c r="G197" s="849">
        <v>211939</v>
      </c>
      <c r="H197" s="849">
        <v>0.16059373132892055</v>
      </c>
      <c r="I197" s="849">
        <v>2329</v>
      </c>
      <c r="J197" s="849">
        <v>657</v>
      </c>
      <c r="K197" s="849">
        <v>1319721.5</v>
      </c>
      <c r="L197" s="849">
        <v>1</v>
      </c>
      <c r="M197" s="849">
        <v>2008.7085235920852</v>
      </c>
      <c r="N197" s="849">
        <v>664</v>
      </c>
      <c r="O197" s="849">
        <v>719525.26</v>
      </c>
      <c r="P197" s="837">
        <v>0.54520992497280674</v>
      </c>
      <c r="Q197" s="850">
        <v>1083.6223795180722</v>
      </c>
    </row>
    <row r="198" spans="1:17" ht="14.45" customHeight="1" x14ac:dyDescent="0.2">
      <c r="A198" s="831" t="s">
        <v>578</v>
      </c>
      <c r="B198" s="832" t="s">
        <v>4506</v>
      </c>
      <c r="C198" s="832" t="s">
        <v>4583</v>
      </c>
      <c r="D198" s="832" t="s">
        <v>4737</v>
      </c>
      <c r="E198" s="832" t="s">
        <v>4736</v>
      </c>
      <c r="F198" s="849">
        <v>59</v>
      </c>
      <c r="G198" s="849">
        <v>551709</v>
      </c>
      <c r="H198" s="849">
        <v>0.12636965423423865</v>
      </c>
      <c r="I198" s="849">
        <v>9351</v>
      </c>
      <c r="J198" s="849">
        <v>585</v>
      </c>
      <c r="K198" s="849">
        <v>4365834.5300000012</v>
      </c>
      <c r="L198" s="849">
        <v>1</v>
      </c>
      <c r="M198" s="849">
        <v>7462.9650085470103</v>
      </c>
      <c r="N198" s="849">
        <v>662</v>
      </c>
      <c r="O198" s="849">
        <v>3694537.0500000003</v>
      </c>
      <c r="P198" s="837">
        <v>0.84623845100240191</v>
      </c>
      <c r="Q198" s="850">
        <v>5580.8716767371607</v>
      </c>
    </row>
    <row r="199" spans="1:17" ht="14.45" customHeight="1" x14ac:dyDescent="0.2">
      <c r="A199" s="831" t="s">
        <v>578</v>
      </c>
      <c r="B199" s="832" t="s">
        <v>4506</v>
      </c>
      <c r="C199" s="832" t="s">
        <v>4583</v>
      </c>
      <c r="D199" s="832" t="s">
        <v>4738</v>
      </c>
      <c r="E199" s="832" t="s">
        <v>4708</v>
      </c>
      <c r="F199" s="849">
        <v>31</v>
      </c>
      <c r="G199" s="849">
        <v>307458</v>
      </c>
      <c r="H199" s="849"/>
      <c r="I199" s="849">
        <v>9918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578</v>
      </c>
      <c r="B200" s="832" t="s">
        <v>4506</v>
      </c>
      <c r="C200" s="832" t="s">
        <v>4583</v>
      </c>
      <c r="D200" s="832" t="s">
        <v>4739</v>
      </c>
      <c r="E200" s="832" t="s">
        <v>4740</v>
      </c>
      <c r="F200" s="849">
        <v>9</v>
      </c>
      <c r="G200" s="849">
        <v>23180.670000000002</v>
      </c>
      <c r="H200" s="849"/>
      <c r="I200" s="849">
        <v>2575.63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578</v>
      </c>
      <c r="B201" s="832" t="s">
        <v>4506</v>
      </c>
      <c r="C201" s="832" t="s">
        <v>4583</v>
      </c>
      <c r="D201" s="832" t="s">
        <v>4741</v>
      </c>
      <c r="E201" s="832" t="s">
        <v>4736</v>
      </c>
      <c r="F201" s="849">
        <v>14</v>
      </c>
      <c r="G201" s="849">
        <v>132762</v>
      </c>
      <c r="H201" s="849">
        <v>0.53846153846153844</v>
      </c>
      <c r="I201" s="849">
        <v>9483</v>
      </c>
      <c r="J201" s="849">
        <v>26</v>
      </c>
      <c r="K201" s="849">
        <v>246558</v>
      </c>
      <c r="L201" s="849">
        <v>1</v>
      </c>
      <c r="M201" s="849">
        <v>9483</v>
      </c>
      <c r="N201" s="849">
        <v>8</v>
      </c>
      <c r="O201" s="849">
        <v>75864</v>
      </c>
      <c r="P201" s="837">
        <v>0.30769230769230771</v>
      </c>
      <c r="Q201" s="850">
        <v>9483</v>
      </c>
    </row>
    <row r="202" spans="1:17" ht="14.45" customHeight="1" x14ac:dyDescent="0.2">
      <c r="A202" s="831" t="s">
        <v>578</v>
      </c>
      <c r="B202" s="832" t="s">
        <v>4506</v>
      </c>
      <c r="C202" s="832" t="s">
        <v>4583</v>
      </c>
      <c r="D202" s="832" t="s">
        <v>4742</v>
      </c>
      <c r="E202" s="832" t="s">
        <v>4715</v>
      </c>
      <c r="F202" s="849">
        <v>1</v>
      </c>
      <c r="G202" s="849">
        <v>11255</v>
      </c>
      <c r="H202" s="849"/>
      <c r="I202" s="849">
        <v>11255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578</v>
      </c>
      <c r="B203" s="832" t="s">
        <v>4506</v>
      </c>
      <c r="C203" s="832" t="s">
        <v>4583</v>
      </c>
      <c r="D203" s="832" t="s">
        <v>4743</v>
      </c>
      <c r="E203" s="832" t="s">
        <v>4744</v>
      </c>
      <c r="F203" s="849">
        <v>8</v>
      </c>
      <c r="G203" s="849">
        <v>96320</v>
      </c>
      <c r="H203" s="849"/>
      <c r="I203" s="849">
        <v>12040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578</v>
      </c>
      <c r="B204" s="832" t="s">
        <v>4506</v>
      </c>
      <c r="C204" s="832" t="s">
        <v>4583</v>
      </c>
      <c r="D204" s="832" t="s">
        <v>4745</v>
      </c>
      <c r="E204" s="832" t="s">
        <v>4746</v>
      </c>
      <c r="F204" s="849">
        <v>68</v>
      </c>
      <c r="G204" s="849">
        <v>821551.52</v>
      </c>
      <c r="H204" s="849">
        <v>2.4058951893196316</v>
      </c>
      <c r="I204" s="849">
        <v>12081.64</v>
      </c>
      <c r="J204" s="849">
        <v>32</v>
      </c>
      <c r="K204" s="849">
        <v>341474.36</v>
      </c>
      <c r="L204" s="849">
        <v>1</v>
      </c>
      <c r="M204" s="849">
        <v>10671.07375</v>
      </c>
      <c r="N204" s="849">
        <v>30</v>
      </c>
      <c r="O204" s="849">
        <v>305250.3</v>
      </c>
      <c r="P204" s="837">
        <v>0.89391865321894148</v>
      </c>
      <c r="Q204" s="850">
        <v>10175.01</v>
      </c>
    </row>
    <row r="205" spans="1:17" ht="14.45" customHeight="1" x14ac:dyDescent="0.2">
      <c r="A205" s="831" t="s">
        <v>578</v>
      </c>
      <c r="B205" s="832" t="s">
        <v>4506</v>
      </c>
      <c r="C205" s="832" t="s">
        <v>4583</v>
      </c>
      <c r="D205" s="832" t="s">
        <v>4747</v>
      </c>
      <c r="E205" s="832" t="s">
        <v>4744</v>
      </c>
      <c r="F205" s="849">
        <v>2</v>
      </c>
      <c r="G205" s="849">
        <v>17294</v>
      </c>
      <c r="H205" s="849"/>
      <c r="I205" s="849">
        <v>8647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578</v>
      </c>
      <c r="B206" s="832" t="s">
        <v>4506</v>
      </c>
      <c r="C206" s="832" t="s">
        <v>4583</v>
      </c>
      <c r="D206" s="832" t="s">
        <v>4748</v>
      </c>
      <c r="E206" s="832" t="s">
        <v>4749</v>
      </c>
      <c r="F206" s="849">
        <v>1</v>
      </c>
      <c r="G206" s="849">
        <v>7199.62</v>
      </c>
      <c r="H206" s="849"/>
      <c r="I206" s="849">
        <v>7199.62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578</v>
      </c>
      <c r="B207" s="832" t="s">
        <v>4506</v>
      </c>
      <c r="C207" s="832" t="s">
        <v>4583</v>
      </c>
      <c r="D207" s="832" t="s">
        <v>4750</v>
      </c>
      <c r="E207" s="832" t="s">
        <v>4744</v>
      </c>
      <c r="F207" s="849">
        <v>8</v>
      </c>
      <c r="G207" s="849">
        <v>16288</v>
      </c>
      <c r="H207" s="849"/>
      <c r="I207" s="849">
        <v>2036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578</v>
      </c>
      <c r="B208" s="832" t="s">
        <v>4506</v>
      </c>
      <c r="C208" s="832" t="s">
        <v>4583</v>
      </c>
      <c r="D208" s="832" t="s">
        <v>4751</v>
      </c>
      <c r="E208" s="832" t="s">
        <v>4752</v>
      </c>
      <c r="F208" s="849">
        <v>4</v>
      </c>
      <c r="G208" s="849">
        <v>30980.48</v>
      </c>
      <c r="H208" s="849"/>
      <c r="I208" s="849">
        <v>7745.12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578</v>
      </c>
      <c r="B209" s="832" t="s">
        <v>4506</v>
      </c>
      <c r="C209" s="832" t="s">
        <v>4583</v>
      </c>
      <c r="D209" s="832" t="s">
        <v>4753</v>
      </c>
      <c r="E209" s="832" t="s">
        <v>4736</v>
      </c>
      <c r="F209" s="849">
        <v>10</v>
      </c>
      <c r="G209" s="849">
        <v>55200</v>
      </c>
      <c r="H209" s="849">
        <v>0.90909090909090906</v>
      </c>
      <c r="I209" s="849">
        <v>5520</v>
      </c>
      <c r="J209" s="849">
        <v>11</v>
      </c>
      <c r="K209" s="849">
        <v>60720</v>
      </c>
      <c r="L209" s="849">
        <v>1</v>
      </c>
      <c r="M209" s="849">
        <v>5520</v>
      </c>
      <c r="N209" s="849">
        <v>31</v>
      </c>
      <c r="O209" s="849">
        <v>171120</v>
      </c>
      <c r="P209" s="837">
        <v>2.8181818181818183</v>
      </c>
      <c r="Q209" s="850">
        <v>5520</v>
      </c>
    </row>
    <row r="210" spans="1:17" ht="14.45" customHeight="1" x14ac:dyDescent="0.2">
      <c r="A210" s="831" t="s">
        <v>578</v>
      </c>
      <c r="B210" s="832" t="s">
        <v>4506</v>
      </c>
      <c r="C210" s="832" t="s">
        <v>4583</v>
      </c>
      <c r="D210" s="832" t="s">
        <v>4754</v>
      </c>
      <c r="E210" s="832" t="s">
        <v>4736</v>
      </c>
      <c r="F210" s="849">
        <v>5</v>
      </c>
      <c r="G210" s="849">
        <v>9602.5</v>
      </c>
      <c r="H210" s="849">
        <v>0.83333333333333337</v>
      </c>
      <c r="I210" s="849">
        <v>1920.5</v>
      </c>
      <c r="J210" s="849">
        <v>6</v>
      </c>
      <c r="K210" s="849">
        <v>11523</v>
      </c>
      <c r="L210" s="849">
        <v>1</v>
      </c>
      <c r="M210" s="849">
        <v>1920.5</v>
      </c>
      <c r="N210" s="849">
        <v>16</v>
      </c>
      <c r="O210" s="849">
        <v>30726.119999999995</v>
      </c>
      <c r="P210" s="837">
        <v>2.6665035147097105</v>
      </c>
      <c r="Q210" s="850">
        <v>1920.3824999999997</v>
      </c>
    </row>
    <row r="211" spans="1:17" ht="14.45" customHeight="1" x14ac:dyDescent="0.2">
      <c r="A211" s="831" t="s">
        <v>578</v>
      </c>
      <c r="B211" s="832" t="s">
        <v>4506</v>
      </c>
      <c r="C211" s="832" t="s">
        <v>4583</v>
      </c>
      <c r="D211" s="832" t="s">
        <v>4755</v>
      </c>
      <c r="E211" s="832" t="s">
        <v>4746</v>
      </c>
      <c r="F211" s="849">
        <v>12</v>
      </c>
      <c r="G211" s="849">
        <v>10275</v>
      </c>
      <c r="H211" s="849">
        <v>3</v>
      </c>
      <c r="I211" s="849">
        <v>856.25</v>
      </c>
      <c r="J211" s="849">
        <v>4</v>
      </c>
      <c r="K211" s="849">
        <v>3425</v>
      </c>
      <c r="L211" s="849">
        <v>1</v>
      </c>
      <c r="M211" s="849">
        <v>856.25</v>
      </c>
      <c r="N211" s="849"/>
      <c r="O211" s="849"/>
      <c r="P211" s="837"/>
      <c r="Q211" s="850"/>
    </row>
    <row r="212" spans="1:17" ht="14.45" customHeight="1" x14ac:dyDescent="0.2">
      <c r="A212" s="831" t="s">
        <v>578</v>
      </c>
      <c r="B212" s="832" t="s">
        <v>4506</v>
      </c>
      <c r="C212" s="832" t="s">
        <v>4583</v>
      </c>
      <c r="D212" s="832" t="s">
        <v>4756</v>
      </c>
      <c r="E212" s="832" t="s">
        <v>4631</v>
      </c>
      <c r="F212" s="849"/>
      <c r="G212" s="849"/>
      <c r="H212" s="849"/>
      <c r="I212" s="849"/>
      <c r="J212" s="849">
        <v>1</v>
      </c>
      <c r="K212" s="849">
        <v>6960</v>
      </c>
      <c r="L212" s="849">
        <v>1</v>
      </c>
      <c r="M212" s="849">
        <v>6960</v>
      </c>
      <c r="N212" s="849"/>
      <c r="O212" s="849"/>
      <c r="P212" s="837"/>
      <c r="Q212" s="850"/>
    </row>
    <row r="213" spans="1:17" ht="14.45" customHeight="1" x14ac:dyDescent="0.2">
      <c r="A213" s="831" t="s">
        <v>578</v>
      </c>
      <c r="B213" s="832" t="s">
        <v>4506</v>
      </c>
      <c r="C213" s="832" t="s">
        <v>4583</v>
      </c>
      <c r="D213" s="832" t="s">
        <v>4757</v>
      </c>
      <c r="E213" s="832" t="s">
        <v>4746</v>
      </c>
      <c r="F213" s="849">
        <v>34</v>
      </c>
      <c r="G213" s="849">
        <v>49491.079999999994</v>
      </c>
      <c r="H213" s="849">
        <v>1.2142857142857142</v>
      </c>
      <c r="I213" s="849">
        <v>1455.62</v>
      </c>
      <c r="J213" s="849">
        <v>28</v>
      </c>
      <c r="K213" s="849">
        <v>40757.360000000001</v>
      </c>
      <c r="L213" s="849">
        <v>1</v>
      </c>
      <c r="M213" s="849">
        <v>1455.6200000000001</v>
      </c>
      <c r="N213" s="849">
        <v>26</v>
      </c>
      <c r="O213" s="849">
        <v>37836.550000000003</v>
      </c>
      <c r="P213" s="837">
        <v>0.92833662435447251</v>
      </c>
      <c r="Q213" s="850">
        <v>1455.2519230769233</v>
      </c>
    </row>
    <row r="214" spans="1:17" ht="14.45" customHeight="1" x14ac:dyDescent="0.2">
      <c r="A214" s="831" t="s">
        <v>578</v>
      </c>
      <c r="B214" s="832" t="s">
        <v>4506</v>
      </c>
      <c r="C214" s="832" t="s">
        <v>4583</v>
      </c>
      <c r="D214" s="832" t="s">
        <v>4758</v>
      </c>
      <c r="E214" s="832" t="s">
        <v>4715</v>
      </c>
      <c r="F214" s="849"/>
      <c r="G214" s="849"/>
      <c r="H214" s="849"/>
      <c r="I214" s="849"/>
      <c r="J214" s="849">
        <v>1</v>
      </c>
      <c r="K214" s="849">
        <v>1838</v>
      </c>
      <c r="L214" s="849">
        <v>1</v>
      </c>
      <c r="M214" s="849">
        <v>1838</v>
      </c>
      <c r="N214" s="849">
        <v>2</v>
      </c>
      <c r="O214" s="849">
        <v>3676</v>
      </c>
      <c r="P214" s="837">
        <v>2</v>
      </c>
      <c r="Q214" s="850">
        <v>1838</v>
      </c>
    </row>
    <row r="215" spans="1:17" ht="14.45" customHeight="1" x14ac:dyDescent="0.2">
      <c r="A215" s="831" t="s">
        <v>578</v>
      </c>
      <c r="B215" s="832" t="s">
        <v>4506</v>
      </c>
      <c r="C215" s="832" t="s">
        <v>4583</v>
      </c>
      <c r="D215" s="832" t="s">
        <v>4759</v>
      </c>
      <c r="E215" s="832" t="s">
        <v>4760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47653</v>
      </c>
      <c r="P215" s="837"/>
      <c r="Q215" s="850">
        <v>47653</v>
      </c>
    </row>
    <row r="216" spans="1:17" ht="14.45" customHeight="1" x14ac:dyDescent="0.2">
      <c r="A216" s="831" t="s">
        <v>578</v>
      </c>
      <c r="B216" s="832" t="s">
        <v>4506</v>
      </c>
      <c r="C216" s="832" t="s">
        <v>4583</v>
      </c>
      <c r="D216" s="832" t="s">
        <v>4761</v>
      </c>
      <c r="E216" s="832" t="s">
        <v>4762</v>
      </c>
      <c r="F216" s="849">
        <v>23</v>
      </c>
      <c r="G216" s="849">
        <v>53296.289999999994</v>
      </c>
      <c r="H216" s="849">
        <v>0.4107142857142857</v>
      </c>
      <c r="I216" s="849">
        <v>2317.2299999999996</v>
      </c>
      <c r="J216" s="849">
        <v>56</v>
      </c>
      <c r="K216" s="849">
        <v>129764.87999999999</v>
      </c>
      <c r="L216" s="849">
        <v>1</v>
      </c>
      <c r="M216" s="849">
        <v>2317.23</v>
      </c>
      <c r="N216" s="849">
        <v>52</v>
      </c>
      <c r="O216" s="849">
        <v>81660.899999999994</v>
      </c>
      <c r="P216" s="837">
        <v>0.62929892895519957</v>
      </c>
      <c r="Q216" s="850">
        <v>1570.4019230769229</v>
      </c>
    </row>
    <row r="217" spans="1:17" ht="14.45" customHeight="1" x14ac:dyDescent="0.2">
      <c r="A217" s="831" t="s">
        <v>578</v>
      </c>
      <c r="B217" s="832" t="s">
        <v>4506</v>
      </c>
      <c r="C217" s="832" t="s">
        <v>4583</v>
      </c>
      <c r="D217" s="832" t="s">
        <v>4763</v>
      </c>
      <c r="E217" s="832" t="s">
        <v>4762</v>
      </c>
      <c r="F217" s="849">
        <v>10</v>
      </c>
      <c r="G217" s="849">
        <v>542231.1</v>
      </c>
      <c r="H217" s="849">
        <v>0.55555555555555558</v>
      </c>
      <c r="I217" s="849">
        <v>54223.11</v>
      </c>
      <c r="J217" s="849">
        <v>18</v>
      </c>
      <c r="K217" s="849">
        <v>976015.98</v>
      </c>
      <c r="L217" s="849">
        <v>1</v>
      </c>
      <c r="M217" s="849">
        <v>54223.11</v>
      </c>
      <c r="N217" s="849">
        <v>15</v>
      </c>
      <c r="O217" s="849">
        <v>789535.54999999993</v>
      </c>
      <c r="P217" s="837">
        <v>0.80893711391897494</v>
      </c>
      <c r="Q217" s="850">
        <v>52635.703333333331</v>
      </c>
    </row>
    <row r="218" spans="1:17" ht="14.45" customHeight="1" x14ac:dyDescent="0.2">
      <c r="A218" s="831" t="s">
        <v>578</v>
      </c>
      <c r="B218" s="832" t="s">
        <v>4506</v>
      </c>
      <c r="C218" s="832" t="s">
        <v>4583</v>
      </c>
      <c r="D218" s="832" t="s">
        <v>4764</v>
      </c>
      <c r="E218" s="832" t="s">
        <v>4765</v>
      </c>
      <c r="F218" s="849"/>
      <c r="G218" s="849"/>
      <c r="H218" s="849"/>
      <c r="I218" s="849"/>
      <c r="J218" s="849">
        <v>1</v>
      </c>
      <c r="K218" s="849">
        <v>290170.88</v>
      </c>
      <c r="L218" s="849">
        <v>1</v>
      </c>
      <c r="M218" s="849">
        <v>290170.88</v>
      </c>
      <c r="N218" s="849">
        <v>1</v>
      </c>
      <c r="O218" s="849">
        <v>290170.88</v>
      </c>
      <c r="P218" s="837">
        <v>1</v>
      </c>
      <c r="Q218" s="850">
        <v>290170.88</v>
      </c>
    </row>
    <row r="219" spans="1:17" ht="14.45" customHeight="1" x14ac:dyDescent="0.2">
      <c r="A219" s="831" t="s">
        <v>578</v>
      </c>
      <c r="B219" s="832" t="s">
        <v>4506</v>
      </c>
      <c r="C219" s="832" t="s">
        <v>4583</v>
      </c>
      <c r="D219" s="832" t="s">
        <v>4766</v>
      </c>
      <c r="E219" s="832" t="s">
        <v>4767</v>
      </c>
      <c r="F219" s="849"/>
      <c r="G219" s="849"/>
      <c r="H219" s="849"/>
      <c r="I219" s="849"/>
      <c r="J219" s="849">
        <v>1</v>
      </c>
      <c r="K219" s="849">
        <v>35562.61</v>
      </c>
      <c r="L219" s="849">
        <v>1</v>
      </c>
      <c r="M219" s="849">
        <v>35562.61</v>
      </c>
      <c r="N219" s="849"/>
      <c r="O219" s="849"/>
      <c r="P219" s="837"/>
      <c r="Q219" s="850"/>
    </row>
    <row r="220" spans="1:17" ht="14.45" customHeight="1" x14ac:dyDescent="0.2">
      <c r="A220" s="831" t="s">
        <v>578</v>
      </c>
      <c r="B220" s="832" t="s">
        <v>4506</v>
      </c>
      <c r="C220" s="832" t="s">
        <v>4583</v>
      </c>
      <c r="D220" s="832" t="s">
        <v>4768</v>
      </c>
      <c r="E220" s="832" t="s">
        <v>4769</v>
      </c>
      <c r="F220" s="849"/>
      <c r="G220" s="849"/>
      <c r="H220" s="849"/>
      <c r="I220" s="849"/>
      <c r="J220" s="849">
        <v>21</v>
      </c>
      <c r="K220" s="849">
        <v>135739.79999999999</v>
      </c>
      <c r="L220" s="849">
        <v>1</v>
      </c>
      <c r="M220" s="849">
        <v>6463.7999999999993</v>
      </c>
      <c r="N220" s="849"/>
      <c r="O220" s="849"/>
      <c r="P220" s="837"/>
      <c r="Q220" s="850"/>
    </row>
    <row r="221" spans="1:17" ht="14.45" customHeight="1" x14ac:dyDescent="0.2">
      <c r="A221" s="831" t="s">
        <v>578</v>
      </c>
      <c r="B221" s="832" t="s">
        <v>4506</v>
      </c>
      <c r="C221" s="832" t="s">
        <v>4583</v>
      </c>
      <c r="D221" s="832" t="s">
        <v>4770</v>
      </c>
      <c r="E221" s="832" t="s">
        <v>4769</v>
      </c>
      <c r="F221" s="849"/>
      <c r="G221" s="849"/>
      <c r="H221" s="849"/>
      <c r="I221" s="849"/>
      <c r="J221" s="849">
        <v>21</v>
      </c>
      <c r="K221" s="849">
        <v>22372.98</v>
      </c>
      <c r="L221" s="849">
        <v>1</v>
      </c>
      <c r="M221" s="849">
        <v>1065.3799999999999</v>
      </c>
      <c r="N221" s="849"/>
      <c r="O221" s="849"/>
      <c r="P221" s="837"/>
      <c r="Q221" s="850"/>
    </row>
    <row r="222" spans="1:17" ht="14.45" customHeight="1" x14ac:dyDescent="0.2">
      <c r="A222" s="831" t="s">
        <v>578</v>
      </c>
      <c r="B222" s="832" t="s">
        <v>4506</v>
      </c>
      <c r="C222" s="832" t="s">
        <v>4583</v>
      </c>
      <c r="D222" s="832" t="s">
        <v>4771</v>
      </c>
      <c r="E222" s="832" t="s">
        <v>4769</v>
      </c>
      <c r="F222" s="849"/>
      <c r="G222" s="849"/>
      <c r="H222" s="849"/>
      <c r="I222" s="849"/>
      <c r="J222" s="849">
        <v>2</v>
      </c>
      <c r="K222" s="849">
        <v>2501.7800000000002</v>
      </c>
      <c r="L222" s="849">
        <v>1</v>
      </c>
      <c r="M222" s="849">
        <v>1250.8900000000001</v>
      </c>
      <c r="N222" s="849"/>
      <c r="O222" s="849"/>
      <c r="P222" s="837"/>
      <c r="Q222" s="850"/>
    </row>
    <row r="223" spans="1:17" ht="14.45" customHeight="1" x14ac:dyDescent="0.2">
      <c r="A223" s="831" t="s">
        <v>578</v>
      </c>
      <c r="B223" s="832" t="s">
        <v>4506</v>
      </c>
      <c r="C223" s="832" t="s">
        <v>4583</v>
      </c>
      <c r="D223" s="832" t="s">
        <v>4772</v>
      </c>
      <c r="E223" s="832" t="s">
        <v>4773</v>
      </c>
      <c r="F223" s="849"/>
      <c r="G223" s="849"/>
      <c r="H223" s="849"/>
      <c r="I223" s="849"/>
      <c r="J223" s="849">
        <v>2</v>
      </c>
      <c r="K223" s="849">
        <v>21160</v>
      </c>
      <c r="L223" s="849">
        <v>1</v>
      </c>
      <c r="M223" s="849">
        <v>10580</v>
      </c>
      <c r="N223" s="849"/>
      <c r="O223" s="849"/>
      <c r="P223" s="837"/>
      <c r="Q223" s="850"/>
    </row>
    <row r="224" spans="1:17" ht="14.45" customHeight="1" x14ac:dyDescent="0.2">
      <c r="A224" s="831" t="s">
        <v>578</v>
      </c>
      <c r="B224" s="832" t="s">
        <v>4506</v>
      </c>
      <c r="C224" s="832" t="s">
        <v>4583</v>
      </c>
      <c r="D224" s="832" t="s">
        <v>4774</v>
      </c>
      <c r="E224" s="832" t="s">
        <v>4775</v>
      </c>
      <c r="F224" s="849"/>
      <c r="G224" s="849"/>
      <c r="H224" s="849"/>
      <c r="I224" s="849"/>
      <c r="J224" s="849">
        <v>1</v>
      </c>
      <c r="K224" s="849">
        <v>499134.49</v>
      </c>
      <c r="L224" s="849">
        <v>1</v>
      </c>
      <c r="M224" s="849">
        <v>499134.49</v>
      </c>
      <c r="N224" s="849"/>
      <c r="O224" s="849"/>
      <c r="P224" s="837"/>
      <c r="Q224" s="850"/>
    </row>
    <row r="225" spans="1:17" ht="14.45" customHeight="1" x14ac:dyDescent="0.2">
      <c r="A225" s="831" t="s">
        <v>578</v>
      </c>
      <c r="B225" s="832" t="s">
        <v>4506</v>
      </c>
      <c r="C225" s="832" t="s">
        <v>4583</v>
      </c>
      <c r="D225" s="832" t="s">
        <v>4776</v>
      </c>
      <c r="E225" s="832" t="s">
        <v>4777</v>
      </c>
      <c r="F225" s="849"/>
      <c r="G225" s="849"/>
      <c r="H225" s="849"/>
      <c r="I225" s="849"/>
      <c r="J225" s="849">
        <v>19</v>
      </c>
      <c r="K225" s="849">
        <v>41978.409999999996</v>
      </c>
      <c r="L225" s="849">
        <v>1</v>
      </c>
      <c r="M225" s="849">
        <v>2209.39</v>
      </c>
      <c r="N225" s="849"/>
      <c r="O225" s="849"/>
      <c r="P225" s="837"/>
      <c r="Q225" s="850"/>
    </row>
    <row r="226" spans="1:17" ht="14.45" customHeight="1" x14ac:dyDescent="0.2">
      <c r="A226" s="831" t="s">
        <v>578</v>
      </c>
      <c r="B226" s="832" t="s">
        <v>4506</v>
      </c>
      <c r="C226" s="832" t="s">
        <v>4583</v>
      </c>
      <c r="D226" s="832" t="s">
        <v>4778</v>
      </c>
      <c r="E226" s="832" t="s">
        <v>4777</v>
      </c>
      <c r="F226" s="849"/>
      <c r="G226" s="849"/>
      <c r="H226" s="849"/>
      <c r="I226" s="849"/>
      <c r="J226" s="849">
        <v>4</v>
      </c>
      <c r="K226" s="849">
        <v>44000</v>
      </c>
      <c r="L226" s="849">
        <v>1</v>
      </c>
      <c r="M226" s="849">
        <v>11000</v>
      </c>
      <c r="N226" s="849"/>
      <c r="O226" s="849"/>
      <c r="P226" s="837"/>
      <c r="Q226" s="850"/>
    </row>
    <row r="227" spans="1:17" ht="14.45" customHeight="1" x14ac:dyDescent="0.2">
      <c r="A227" s="831" t="s">
        <v>578</v>
      </c>
      <c r="B227" s="832" t="s">
        <v>4506</v>
      </c>
      <c r="C227" s="832" t="s">
        <v>4583</v>
      </c>
      <c r="D227" s="832" t="s">
        <v>4779</v>
      </c>
      <c r="E227" s="832" t="s">
        <v>4777</v>
      </c>
      <c r="F227" s="849"/>
      <c r="G227" s="849"/>
      <c r="H227" s="849"/>
      <c r="I227" s="849"/>
      <c r="J227" s="849">
        <v>5</v>
      </c>
      <c r="K227" s="849">
        <v>12321.55</v>
      </c>
      <c r="L227" s="849">
        <v>1</v>
      </c>
      <c r="M227" s="849">
        <v>2464.31</v>
      </c>
      <c r="N227" s="849">
        <v>8</v>
      </c>
      <c r="O227" s="849">
        <v>19714.48</v>
      </c>
      <c r="P227" s="837">
        <v>1.6</v>
      </c>
      <c r="Q227" s="850">
        <v>2464.31</v>
      </c>
    </row>
    <row r="228" spans="1:17" ht="14.45" customHeight="1" x14ac:dyDescent="0.2">
      <c r="A228" s="831" t="s">
        <v>578</v>
      </c>
      <c r="B228" s="832" t="s">
        <v>4506</v>
      </c>
      <c r="C228" s="832" t="s">
        <v>4583</v>
      </c>
      <c r="D228" s="832" t="s">
        <v>4780</v>
      </c>
      <c r="E228" s="832" t="s">
        <v>4777</v>
      </c>
      <c r="F228" s="849"/>
      <c r="G228" s="849"/>
      <c r="H228" s="849"/>
      <c r="I228" s="849"/>
      <c r="J228" s="849">
        <v>1</v>
      </c>
      <c r="K228" s="849">
        <v>16000</v>
      </c>
      <c r="L228" s="849">
        <v>1</v>
      </c>
      <c r="M228" s="849">
        <v>16000</v>
      </c>
      <c r="N228" s="849">
        <v>1</v>
      </c>
      <c r="O228" s="849">
        <v>16000</v>
      </c>
      <c r="P228" s="837">
        <v>1</v>
      </c>
      <c r="Q228" s="850">
        <v>16000</v>
      </c>
    </row>
    <row r="229" spans="1:17" ht="14.45" customHeight="1" x14ac:dyDescent="0.2">
      <c r="A229" s="831" t="s">
        <v>578</v>
      </c>
      <c r="B229" s="832" t="s">
        <v>4506</v>
      </c>
      <c r="C229" s="832" t="s">
        <v>4583</v>
      </c>
      <c r="D229" s="832" t="s">
        <v>4781</v>
      </c>
      <c r="E229" s="832" t="s">
        <v>4700</v>
      </c>
      <c r="F229" s="849"/>
      <c r="G229" s="849"/>
      <c r="H229" s="849"/>
      <c r="I229" s="849"/>
      <c r="J229" s="849">
        <v>1</v>
      </c>
      <c r="K229" s="849">
        <v>13317.17</v>
      </c>
      <c r="L229" s="849">
        <v>1</v>
      </c>
      <c r="M229" s="849">
        <v>13317.17</v>
      </c>
      <c r="N229" s="849">
        <v>17</v>
      </c>
      <c r="O229" s="849">
        <v>226389.17</v>
      </c>
      <c r="P229" s="837">
        <v>16.99979575240085</v>
      </c>
      <c r="Q229" s="850">
        <v>13317.01</v>
      </c>
    </row>
    <row r="230" spans="1:17" ht="14.45" customHeight="1" x14ac:dyDescent="0.2">
      <c r="A230" s="831" t="s">
        <v>578</v>
      </c>
      <c r="B230" s="832" t="s">
        <v>4506</v>
      </c>
      <c r="C230" s="832" t="s">
        <v>4583</v>
      </c>
      <c r="D230" s="832" t="s">
        <v>4782</v>
      </c>
      <c r="E230" s="832" t="s">
        <v>4783</v>
      </c>
      <c r="F230" s="849"/>
      <c r="G230" s="849"/>
      <c r="H230" s="849"/>
      <c r="I230" s="849"/>
      <c r="J230" s="849">
        <v>1</v>
      </c>
      <c r="K230" s="849">
        <v>60240.71</v>
      </c>
      <c r="L230" s="849">
        <v>1</v>
      </c>
      <c r="M230" s="849">
        <v>60240.71</v>
      </c>
      <c r="N230" s="849">
        <v>4</v>
      </c>
      <c r="O230" s="849">
        <v>240962.84</v>
      </c>
      <c r="P230" s="837">
        <v>4</v>
      </c>
      <c r="Q230" s="850">
        <v>60240.71</v>
      </c>
    </row>
    <row r="231" spans="1:17" ht="14.45" customHeight="1" x14ac:dyDescent="0.2">
      <c r="A231" s="831" t="s">
        <v>578</v>
      </c>
      <c r="B231" s="832" t="s">
        <v>4506</v>
      </c>
      <c r="C231" s="832" t="s">
        <v>4583</v>
      </c>
      <c r="D231" s="832" t="s">
        <v>4784</v>
      </c>
      <c r="E231" s="832" t="s">
        <v>4785</v>
      </c>
      <c r="F231" s="849"/>
      <c r="G231" s="849"/>
      <c r="H231" s="849"/>
      <c r="I231" s="849"/>
      <c r="J231" s="849">
        <v>1</v>
      </c>
      <c r="K231" s="849">
        <v>1381.47</v>
      </c>
      <c r="L231" s="849">
        <v>1</v>
      </c>
      <c r="M231" s="849">
        <v>1381.47</v>
      </c>
      <c r="N231" s="849">
        <v>10</v>
      </c>
      <c r="O231" s="849">
        <v>13814.699999999999</v>
      </c>
      <c r="P231" s="837">
        <v>9.9999999999999982</v>
      </c>
      <c r="Q231" s="850">
        <v>1381.4699999999998</v>
      </c>
    </row>
    <row r="232" spans="1:17" ht="14.45" customHeight="1" x14ac:dyDescent="0.2">
      <c r="A232" s="831" t="s">
        <v>578</v>
      </c>
      <c r="B232" s="832" t="s">
        <v>4506</v>
      </c>
      <c r="C232" s="832" t="s">
        <v>4583</v>
      </c>
      <c r="D232" s="832" t="s">
        <v>4786</v>
      </c>
      <c r="E232" s="832" t="s">
        <v>4787</v>
      </c>
      <c r="F232" s="849"/>
      <c r="G232" s="849"/>
      <c r="H232" s="849"/>
      <c r="I232" s="849"/>
      <c r="J232" s="849">
        <v>1</v>
      </c>
      <c r="K232" s="849">
        <v>219</v>
      </c>
      <c r="L232" s="849">
        <v>1</v>
      </c>
      <c r="M232" s="849">
        <v>219</v>
      </c>
      <c r="N232" s="849">
        <v>23</v>
      </c>
      <c r="O232" s="849">
        <v>3672.96</v>
      </c>
      <c r="P232" s="837">
        <v>16.77150684931507</v>
      </c>
      <c r="Q232" s="850">
        <v>159.69391304347826</v>
      </c>
    </row>
    <row r="233" spans="1:17" ht="14.45" customHeight="1" x14ac:dyDescent="0.2">
      <c r="A233" s="831" t="s">
        <v>578</v>
      </c>
      <c r="B233" s="832" t="s">
        <v>4506</v>
      </c>
      <c r="C233" s="832" t="s">
        <v>4583</v>
      </c>
      <c r="D233" s="832" t="s">
        <v>4788</v>
      </c>
      <c r="E233" s="832" t="s">
        <v>4789</v>
      </c>
      <c r="F233" s="849"/>
      <c r="G233" s="849"/>
      <c r="H233" s="849"/>
      <c r="I233" s="849"/>
      <c r="J233" s="849">
        <v>1</v>
      </c>
      <c r="K233" s="849">
        <v>419.62</v>
      </c>
      <c r="L233" s="849">
        <v>1</v>
      </c>
      <c r="M233" s="849">
        <v>419.62</v>
      </c>
      <c r="N233" s="849">
        <v>24</v>
      </c>
      <c r="O233" s="849">
        <v>9029.74</v>
      </c>
      <c r="P233" s="837">
        <v>21.51885038844669</v>
      </c>
      <c r="Q233" s="850">
        <v>376.23916666666668</v>
      </c>
    </row>
    <row r="234" spans="1:17" ht="14.45" customHeight="1" x14ac:dyDescent="0.2">
      <c r="A234" s="831" t="s">
        <v>578</v>
      </c>
      <c r="B234" s="832" t="s">
        <v>4506</v>
      </c>
      <c r="C234" s="832" t="s">
        <v>4583</v>
      </c>
      <c r="D234" s="832" t="s">
        <v>4790</v>
      </c>
      <c r="E234" s="832" t="s">
        <v>4791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1428</v>
      </c>
      <c r="P234" s="837"/>
      <c r="Q234" s="850">
        <v>1428</v>
      </c>
    </row>
    <row r="235" spans="1:17" ht="14.45" customHeight="1" x14ac:dyDescent="0.2">
      <c r="A235" s="831" t="s">
        <v>578</v>
      </c>
      <c r="B235" s="832" t="s">
        <v>4506</v>
      </c>
      <c r="C235" s="832" t="s">
        <v>4583</v>
      </c>
      <c r="D235" s="832" t="s">
        <v>4792</v>
      </c>
      <c r="E235" s="832" t="s">
        <v>4746</v>
      </c>
      <c r="F235" s="849"/>
      <c r="G235" s="849"/>
      <c r="H235" s="849"/>
      <c r="I235" s="849"/>
      <c r="J235" s="849"/>
      <c r="K235" s="849"/>
      <c r="L235" s="849"/>
      <c r="M235" s="849"/>
      <c r="N235" s="849">
        <v>6</v>
      </c>
      <c r="O235" s="849">
        <v>27742.38</v>
      </c>
      <c r="P235" s="837"/>
      <c r="Q235" s="850">
        <v>4623.7300000000005</v>
      </c>
    </row>
    <row r="236" spans="1:17" ht="14.45" customHeight="1" x14ac:dyDescent="0.2">
      <c r="A236" s="831" t="s">
        <v>578</v>
      </c>
      <c r="B236" s="832" t="s">
        <v>4506</v>
      </c>
      <c r="C236" s="832" t="s">
        <v>4583</v>
      </c>
      <c r="D236" s="832" t="s">
        <v>4793</v>
      </c>
      <c r="E236" s="832" t="s">
        <v>4794</v>
      </c>
      <c r="F236" s="849">
        <v>6</v>
      </c>
      <c r="G236" s="849">
        <v>113136</v>
      </c>
      <c r="H236" s="849"/>
      <c r="I236" s="849">
        <v>18856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5" customHeight="1" x14ac:dyDescent="0.2">
      <c r="A237" s="831" t="s">
        <v>578</v>
      </c>
      <c r="B237" s="832" t="s">
        <v>4506</v>
      </c>
      <c r="C237" s="832" t="s">
        <v>4583</v>
      </c>
      <c r="D237" s="832" t="s">
        <v>4795</v>
      </c>
      <c r="E237" s="832" t="s">
        <v>4796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9073.5</v>
      </c>
      <c r="P237" s="837"/>
      <c r="Q237" s="850">
        <v>9073.5</v>
      </c>
    </row>
    <row r="238" spans="1:17" ht="14.45" customHeight="1" x14ac:dyDescent="0.2">
      <c r="A238" s="831" t="s">
        <v>578</v>
      </c>
      <c r="B238" s="832" t="s">
        <v>4506</v>
      </c>
      <c r="C238" s="832" t="s">
        <v>4583</v>
      </c>
      <c r="D238" s="832" t="s">
        <v>4797</v>
      </c>
      <c r="E238" s="832" t="s">
        <v>4798</v>
      </c>
      <c r="F238" s="849"/>
      <c r="G238" s="849"/>
      <c r="H238" s="849"/>
      <c r="I238" s="849"/>
      <c r="J238" s="849"/>
      <c r="K238" s="849"/>
      <c r="L238" s="849"/>
      <c r="M238" s="849"/>
      <c r="N238" s="849">
        <v>15.07</v>
      </c>
      <c r="O238" s="849">
        <v>53477.630000000005</v>
      </c>
      <c r="P238" s="837"/>
      <c r="Q238" s="850">
        <v>3548.6151293961516</v>
      </c>
    </row>
    <row r="239" spans="1:17" ht="14.45" customHeight="1" x14ac:dyDescent="0.2">
      <c r="A239" s="831" t="s">
        <v>578</v>
      </c>
      <c r="B239" s="832" t="s">
        <v>4506</v>
      </c>
      <c r="C239" s="832" t="s">
        <v>4583</v>
      </c>
      <c r="D239" s="832" t="s">
        <v>4799</v>
      </c>
      <c r="E239" s="832" t="s">
        <v>4798</v>
      </c>
      <c r="F239" s="849"/>
      <c r="G239" s="849"/>
      <c r="H239" s="849"/>
      <c r="I239" s="849"/>
      <c r="J239" s="849"/>
      <c r="K239" s="849"/>
      <c r="L239" s="849"/>
      <c r="M239" s="849"/>
      <c r="N239" s="849">
        <v>68</v>
      </c>
      <c r="O239" s="849">
        <v>54697.599999999999</v>
      </c>
      <c r="P239" s="837"/>
      <c r="Q239" s="850">
        <v>804.37647058823529</v>
      </c>
    </row>
    <row r="240" spans="1:17" ht="14.45" customHeight="1" x14ac:dyDescent="0.2">
      <c r="A240" s="831" t="s">
        <v>578</v>
      </c>
      <c r="B240" s="832" t="s">
        <v>4506</v>
      </c>
      <c r="C240" s="832" t="s">
        <v>4583</v>
      </c>
      <c r="D240" s="832" t="s">
        <v>4800</v>
      </c>
      <c r="E240" s="832" t="s">
        <v>4801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625813</v>
      </c>
      <c r="P240" s="837"/>
      <c r="Q240" s="850">
        <v>625813</v>
      </c>
    </row>
    <row r="241" spans="1:17" ht="14.45" customHeight="1" x14ac:dyDescent="0.2">
      <c r="A241" s="831" t="s">
        <v>578</v>
      </c>
      <c r="B241" s="832" t="s">
        <v>4506</v>
      </c>
      <c r="C241" s="832" t="s">
        <v>4583</v>
      </c>
      <c r="D241" s="832" t="s">
        <v>4802</v>
      </c>
      <c r="E241" s="832" t="s">
        <v>4775</v>
      </c>
      <c r="F241" s="849">
        <v>2</v>
      </c>
      <c r="G241" s="849">
        <v>998268.98</v>
      </c>
      <c r="H241" s="849">
        <v>1.1188022824186117</v>
      </c>
      <c r="I241" s="849">
        <v>499134.49</v>
      </c>
      <c r="J241" s="849">
        <v>2</v>
      </c>
      <c r="K241" s="849">
        <v>892265.77</v>
      </c>
      <c r="L241" s="849">
        <v>1</v>
      </c>
      <c r="M241" s="849">
        <v>446132.88500000001</v>
      </c>
      <c r="N241" s="849"/>
      <c r="O241" s="849"/>
      <c r="P241" s="837"/>
      <c r="Q241" s="850"/>
    </row>
    <row r="242" spans="1:17" ht="14.45" customHeight="1" x14ac:dyDescent="0.2">
      <c r="A242" s="831" t="s">
        <v>578</v>
      </c>
      <c r="B242" s="832" t="s">
        <v>4506</v>
      </c>
      <c r="C242" s="832" t="s">
        <v>4583</v>
      </c>
      <c r="D242" s="832" t="s">
        <v>4803</v>
      </c>
      <c r="E242" s="832" t="s">
        <v>4804</v>
      </c>
      <c r="F242" s="849">
        <v>1</v>
      </c>
      <c r="G242" s="849">
        <v>24640.2</v>
      </c>
      <c r="H242" s="849"/>
      <c r="I242" s="849">
        <v>24640.2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578</v>
      </c>
      <c r="B243" s="832" t="s">
        <v>4506</v>
      </c>
      <c r="C243" s="832" t="s">
        <v>4583</v>
      </c>
      <c r="D243" s="832" t="s">
        <v>4805</v>
      </c>
      <c r="E243" s="832" t="s">
        <v>4769</v>
      </c>
      <c r="F243" s="849"/>
      <c r="G243" s="849"/>
      <c r="H243" s="849"/>
      <c r="I243" s="849"/>
      <c r="J243" s="849">
        <v>2</v>
      </c>
      <c r="K243" s="849">
        <v>3720.54</v>
      </c>
      <c r="L243" s="849">
        <v>1</v>
      </c>
      <c r="M243" s="849">
        <v>1860.27</v>
      </c>
      <c r="N243" s="849"/>
      <c r="O243" s="849"/>
      <c r="P243" s="837"/>
      <c r="Q243" s="850"/>
    </row>
    <row r="244" spans="1:17" ht="14.45" customHeight="1" x14ac:dyDescent="0.2">
      <c r="A244" s="831" t="s">
        <v>578</v>
      </c>
      <c r="B244" s="832" t="s">
        <v>4506</v>
      </c>
      <c r="C244" s="832" t="s">
        <v>4583</v>
      </c>
      <c r="D244" s="832" t="s">
        <v>4806</v>
      </c>
      <c r="E244" s="832" t="s">
        <v>4658</v>
      </c>
      <c r="F244" s="849"/>
      <c r="G244" s="849"/>
      <c r="H244" s="849"/>
      <c r="I244" s="849"/>
      <c r="J244" s="849">
        <v>1</v>
      </c>
      <c r="K244" s="849">
        <v>5835.76</v>
      </c>
      <c r="L244" s="849">
        <v>1</v>
      </c>
      <c r="M244" s="849">
        <v>5835.76</v>
      </c>
      <c r="N244" s="849"/>
      <c r="O244" s="849"/>
      <c r="P244" s="837"/>
      <c r="Q244" s="850"/>
    </row>
    <row r="245" spans="1:17" ht="14.45" customHeight="1" x14ac:dyDescent="0.2">
      <c r="A245" s="831" t="s">
        <v>578</v>
      </c>
      <c r="B245" s="832" t="s">
        <v>4506</v>
      </c>
      <c r="C245" s="832" t="s">
        <v>4583</v>
      </c>
      <c r="D245" s="832" t="s">
        <v>4807</v>
      </c>
      <c r="E245" s="832" t="s">
        <v>4808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3939.22</v>
      </c>
      <c r="P245" s="837"/>
      <c r="Q245" s="850">
        <v>3939.22</v>
      </c>
    </row>
    <row r="246" spans="1:17" ht="14.45" customHeight="1" x14ac:dyDescent="0.2">
      <c r="A246" s="831" t="s">
        <v>578</v>
      </c>
      <c r="B246" s="832" t="s">
        <v>4506</v>
      </c>
      <c r="C246" s="832" t="s">
        <v>4583</v>
      </c>
      <c r="D246" s="832" t="s">
        <v>4809</v>
      </c>
      <c r="E246" s="832" t="s">
        <v>4810</v>
      </c>
      <c r="F246" s="849"/>
      <c r="G246" s="849"/>
      <c r="H246" s="849"/>
      <c r="I246" s="849"/>
      <c r="J246" s="849"/>
      <c r="K246" s="849"/>
      <c r="L246" s="849"/>
      <c r="M246" s="849"/>
      <c r="N246" s="849">
        <v>7</v>
      </c>
      <c r="O246" s="849">
        <v>1195.46</v>
      </c>
      <c r="P246" s="837"/>
      <c r="Q246" s="850">
        <v>170.78</v>
      </c>
    </row>
    <row r="247" spans="1:17" ht="14.45" customHeight="1" x14ac:dyDescent="0.2">
      <c r="A247" s="831" t="s">
        <v>578</v>
      </c>
      <c r="B247" s="832" t="s">
        <v>4506</v>
      </c>
      <c r="C247" s="832" t="s">
        <v>4583</v>
      </c>
      <c r="D247" s="832" t="s">
        <v>4811</v>
      </c>
      <c r="E247" s="832" t="s">
        <v>4658</v>
      </c>
      <c r="F247" s="849"/>
      <c r="G247" s="849"/>
      <c r="H247" s="849"/>
      <c r="I247" s="849"/>
      <c r="J247" s="849">
        <v>1</v>
      </c>
      <c r="K247" s="849">
        <v>3237.6</v>
      </c>
      <c r="L247" s="849">
        <v>1</v>
      </c>
      <c r="M247" s="849">
        <v>3237.6</v>
      </c>
      <c r="N247" s="849"/>
      <c r="O247" s="849"/>
      <c r="P247" s="837"/>
      <c r="Q247" s="850"/>
    </row>
    <row r="248" spans="1:17" ht="14.45" customHeight="1" x14ac:dyDescent="0.2">
      <c r="A248" s="831" t="s">
        <v>578</v>
      </c>
      <c r="B248" s="832" t="s">
        <v>4506</v>
      </c>
      <c r="C248" s="832" t="s">
        <v>4583</v>
      </c>
      <c r="D248" s="832" t="s">
        <v>4812</v>
      </c>
      <c r="E248" s="832" t="s">
        <v>4587</v>
      </c>
      <c r="F248" s="849"/>
      <c r="G248" s="849"/>
      <c r="H248" s="849"/>
      <c r="I248" s="849"/>
      <c r="J248" s="849">
        <v>6</v>
      </c>
      <c r="K248" s="849">
        <v>1602</v>
      </c>
      <c r="L248" s="849">
        <v>1</v>
      </c>
      <c r="M248" s="849">
        <v>267</v>
      </c>
      <c r="N248" s="849"/>
      <c r="O248" s="849"/>
      <c r="P248" s="837"/>
      <c r="Q248" s="850"/>
    </row>
    <row r="249" spans="1:17" ht="14.45" customHeight="1" x14ac:dyDescent="0.2">
      <c r="A249" s="831" t="s">
        <v>578</v>
      </c>
      <c r="B249" s="832" t="s">
        <v>4506</v>
      </c>
      <c r="C249" s="832" t="s">
        <v>4583</v>
      </c>
      <c r="D249" s="832" t="s">
        <v>4813</v>
      </c>
      <c r="E249" s="832" t="s">
        <v>4814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15262.84</v>
      </c>
      <c r="P249" s="837"/>
      <c r="Q249" s="850">
        <v>15262.84</v>
      </c>
    </row>
    <row r="250" spans="1:17" ht="14.45" customHeight="1" x14ac:dyDescent="0.2">
      <c r="A250" s="831" t="s">
        <v>578</v>
      </c>
      <c r="B250" s="832" t="s">
        <v>4506</v>
      </c>
      <c r="C250" s="832" t="s">
        <v>4583</v>
      </c>
      <c r="D250" s="832" t="s">
        <v>4815</v>
      </c>
      <c r="E250" s="832" t="s">
        <v>4658</v>
      </c>
      <c r="F250" s="849"/>
      <c r="G250" s="849"/>
      <c r="H250" s="849"/>
      <c r="I250" s="849"/>
      <c r="J250" s="849"/>
      <c r="K250" s="849"/>
      <c r="L250" s="849"/>
      <c r="M250" s="849"/>
      <c r="N250" s="849">
        <v>0.5</v>
      </c>
      <c r="O250" s="849">
        <v>7141.58</v>
      </c>
      <c r="P250" s="837"/>
      <c r="Q250" s="850">
        <v>14283.16</v>
      </c>
    </row>
    <row r="251" spans="1:17" ht="14.45" customHeight="1" x14ac:dyDescent="0.2">
      <c r="A251" s="831" t="s">
        <v>578</v>
      </c>
      <c r="B251" s="832" t="s">
        <v>4506</v>
      </c>
      <c r="C251" s="832" t="s">
        <v>4583</v>
      </c>
      <c r="D251" s="832" t="s">
        <v>4816</v>
      </c>
      <c r="E251" s="832" t="s">
        <v>4817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363.95</v>
      </c>
      <c r="P251" s="837"/>
      <c r="Q251" s="850">
        <v>363.95</v>
      </c>
    </row>
    <row r="252" spans="1:17" ht="14.45" customHeight="1" x14ac:dyDescent="0.2">
      <c r="A252" s="831" t="s">
        <v>578</v>
      </c>
      <c r="B252" s="832" t="s">
        <v>4506</v>
      </c>
      <c r="C252" s="832" t="s">
        <v>4583</v>
      </c>
      <c r="D252" s="832" t="s">
        <v>4818</v>
      </c>
      <c r="E252" s="832" t="s">
        <v>4819</v>
      </c>
      <c r="F252" s="849">
        <v>3</v>
      </c>
      <c r="G252" s="849">
        <v>4853.28</v>
      </c>
      <c r="H252" s="849"/>
      <c r="I252" s="849">
        <v>1617.76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578</v>
      </c>
      <c r="B253" s="832" t="s">
        <v>4506</v>
      </c>
      <c r="C253" s="832" t="s">
        <v>4583</v>
      </c>
      <c r="D253" s="832" t="s">
        <v>4820</v>
      </c>
      <c r="E253" s="832" t="s">
        <v>4603</v>
      </c>
      <c r="F253" s="849"/>
      <c r="G253" s="849"/>
      <c r="H253" s="849"/>
      <c r="I253" s="849"/>
      <c r="J253" s="849">
        <v>1</v>
      </c>
      <c r="K253" s="849">
        <v>3336</v>
      </c>
      <c r="L253" s="849">
        <v>1</v>
      </c>
      <c r="M253" s="849">
        <v>3336</v>
      </c>
      <c r="N253" s="849"/>
      <c r="O253" s="849"/>
      <c r="P253" s="837"/>
      <c r="Q253" s="850"/>
    </row>
    <row r="254" spans="1:17" ht="14.45" customHeight="1" x14ac:dyDescent="0.2">
      <c r="A254" s="831" t="s">
        <v>578</v>
      </c>
      <c r="B254" s="832" t="s">
        <v>4506</v>
      </c>
      <c r="C254" s="832" t="s">
        <v>4583</v>
      </c>
      <c r="D254" s="832" t="s">
        <v>4821</v>
      </c>
      <c r="E254" s="832" t="s">
        <v>4822</v>
      </c>
      <c r="F254" s="849">
        <v>2</v>
      </c>
      <c r="G254" s="849">
        <v>16556.939999999999</v>
      </c>
      <c r="H254" s="849"/>
      <c r="I254" s="849">
        <v>8278.4699999999993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578</v>
      </c>
      <c r="B255" s="832" t="s">
        <v>4506</v>
      </c>
      <c r="C255" s="832" t="s">
        <v>4583</v>
      </c>
      <c r="D255" s="832" t="s">
        <v>4823</v>
      </c>
      <c r="E255" s="832" t="s">
        <v>4824</v>
      </c>
      <c r="F255" s="849"/>
      <c r="G255" s="849"/>
      <c r="H255" s="849"/>
      <c r="I255" s="849"/>
      <c r="J255" s="849">
        <v>4</v>
      </c>
      <c r="K255" s="849">
        <v>115174.8</v>
      </c>
      <c r="L255" s="849">
        <v>1</v>
      </c>
      <c r="M255" s="849">
        <v>28793.7</v>
      </c>
      <c r="N255" s="849"/>
      <c r="O255" s="849"/>
      <c r="P255" s="837"/>
      <c r="Q255" s="850"/>
    </row>
    <row r="256" spans="1:17" ht="14.45" customHeight="1" x14ac:dyDescent="0.2">
      <c r="A256" s="831" t="s">
        <v>578</v>
      </c>
      <c r="B256" s="832" t="s">
        <v>4506</v>
      </c>
      <c r="C256" s="832" t="s">
        <v>4583</v>
      </c>
      <c r="D256" s="832" t="s">
        <v>4825</v>
      </c>
      <c r="E256" s="832" t="s">
        <v>4822</v>
      </c>
      <c r="F256" s="849">
        <v>4</v>
      </c>
      <c r="G256" s="849">
        <v>62252.28</v>
      </c>
      <c r="H256" s="849"/>
      <c r="I256" s="849">
        <v>15563.07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578</v>
      </c>
      <c r="B257" s="832" t="s">
        <v>4506</v>
      </c>
      <c r="C257" s="832" t="s">
        <v>4583</v>
      </c>
      <c r="D257" s="832" t="s">
        <v>4826</v>
      </c>
      <c r="E257" s="832" t="s">
        <v>4658</v>
      </c>
      <c r="F257" s="849"/>
      <c r="G257" s="849"/>
      <c r="H257" s="849"/>
      <c r="I257" s="849"/>
      <c r="J257" s="849">
        <v>1</v>
      </c>
      <c r="K257" s="849">
        <v>3532.96</v>
      </c>
      <c r="L257" s="849">
        <v>1</v>
      </c>
      <c r="M257" s="849">
        <v>3532.96</v>
      </c>
      <c r="N257" s="849"/>
      <c r="O257" s="849"/>
      <c r="P257" s="837"/>
      <c r="Q257" s="850"/>
    </row>
    <row r="258" spans="1:17" ht="14.45" customHeight="1" x14ac:dyDescent="0.2">
      <c r="A258" s="831" t="s">
        <v>578</v>
      </c>
      <c r="B258" s="832" t="s">
        <v>4506</v>
      </c>
      <c r="C258" s="832" t="s">
        <v>4583</v>
      </c>
      <c r="D258" s="832" t="s">
        <v>4827</v>
      </c>
      <c r="E258" s="832" t="s">
        <v>4828</v>
      </c>
      <c r="F258" s="849">
        <v>4</v>
      </c>
      <c r="G258" s="849">
        <v>96082.52</v>
      </c>
      <c r="H258" s="849"/>
      <c r="I258" s="849">
        <v>24020.63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578</v>
      </c>
      <c r="B259" s="832" t="s">
        <v>4506</v>
      </c>
      <c r="C259" s="832" t="s">
        <v>4583</v>
      </c>
      <c r="D259" s="832" t="s">
        <v>4829</v>
      </c>
      <c r="E259" s="832" t="s">
        <v>4822</v>
      </c>
      <c r="F259" s="849">
        <v>4</v>
      </c>
      <c r="G259" s="849">
        <v>9625.76</v>
      </c>
      <c r="H259" s="849"/>
      <c r="I259" s="849">
        <v>2406.44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578</v>
      </c>
      <c r="B260" s="832" t="s">
        <v>4506</v>
      </c>
      <c r="C260" s="832" t="s">
        <v>4583</v>
      </c>
      <c r="D260" s="832" t="s">
        <v>4830</v>
      </c>
      <c r="E260" s="832" t="s">
        <v>4831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366283.7</v>
      </c>
      <c r="P260" s="837"/>
      <c r="Q260" s="850">
        <v>366283.7</v>
      </c>
    </row>
    <row r="261" spans="1:17" ht="14.45" customHeight="1" x14ac:dyDescent="0.2">
      <c r="A261" s="831" t="s">
        <v>578</v>
      </c>
      <c r="B261" s="832" t="s">
        <v>4506</v>
      </c>
      <c r="C261" s="832" t="s">
        <v>4583</v>
      </c>
      <c r="D261" s="832" t="s">
        <v>4832</v>
      </c>
      <c r="E261" s="832" t="s">
        <v>4833</v>
      </c>
      <c r="F261" s="849"/>
      <c r="G261" s="849"/>
      <c r="H261" s="849"/>
      <c r="I261" s="849"/>
      <c r="J261" s="849"/>
      <c r="K261" s="849"/>
      <c r="L261" s="849"/>
      <c r="M261" s="849"/>
      <c r="N261" s="849">
        <v>6</v>
      </c>
      <c r="O261" s="849">
        <v>239940</v>
      </c>
      <c r="P261" s="837"/>
      <c r="Q261" s="850">
        <v>39990</v>
      </c>
    </row>
    <row r="262" spans="1:17" ht="14.45" customHeight="1" x14ac:dyDescent="0.2">
      <c r="A262" s="831" t="s">
        <v>578</v>
      </c>
      <c r="B262" s="832" t="s">
        <v>4506</v>
      </c>
      <c r="C262" s="832" t="s">
        <v>4372</v>
      </c>
      <c r="D262" s="832" t="s">
        <v>4834</v>
      </c>
      <c r="E262" s="832" t="s">
        <v>4835</v>
      </c>
      <c r="F262" s="849">
        <v>44</v>
      </c>
      <c r="G262" s="849">
        <v>13066</v>
      </c>
      <c r="H262" s="849">
        <v>1.2939195880372352</v>
      </c>
      <c r="I262" s="849">
        <v>296.95454545454544</v>
      </c>
      <c r="J262" s="849">
        <v>34</v>
      </c>
      <c r="K262" s="849">
        <v>10098</v>
      </c>
      <c r="L262" s="849">
        <v>1</v>
      </c>
      <c r="M262" s="849">
        <v>297</v>
      </c>
      <c r="N262" s="849">
        <v>24</v>
      </c>
      <c r="O262" s="849">
        <v>7200</v>
      </c>
      <c r="P262" s="837">
        <v>0.71301247771836007</v>
      </c>
      <c r="Q262" s="850">
        <v>300</v>
      </c>
    </row>
    <row r="263" spans="1:17" ht="14.45" customHeight="1" x14ac:dyDescent="0.2">
      <c r="A263" s="831" t="s">
        <v>578</v>
      </c>
      <c r="B263" s="832" t="s">
        <v>4506</v>
      </c>
      <c r="C263" s="832" t="s">
        <v>4372</v>
      </c>
      <c r="D263" s="832" t="s">
        <v>4836</v>
      </c>
      <c r="E263" s="832" t="s">
        <v>4837</v>
      </c>
      <c r="F263" s="849">
        <v>1</v>
      </c>
      <c r="G263" s="849">
        <v>8689</v>
      </c>
      <c r="H263" s="849">
        <v>0.99827665441176472</v>
      </c>
      <c r="I263" s="849">
        <v>8689</v>
      </c>
      <c r="J263" s="849">
        <v>1</v>
      </c>
      <c r="K263" s="849">
        <v>8704</v>
      </c>
      <c r="L263" s="849">
        <v>1</v>
      </c>
      <c r="M263" s="849">
        <v>8704</v>
      </c>
      <c r="N263" s="849">
        <v>1</v>
      </c>
      <c r="O263" s="849">
        <v>8752</v>
      </c>
      <c r="P263" s="837">
        <v>1.005514705882353</v>
      </c>
      <c r="Q263" s="850">
        <v>8752</v>
      </c>
    </row>
    <row r="264" spans="1:17" ht="14.45" customHeight="1" x14ac:dyDescent="0.2">
      <c r="A264" s="831" t="s">
        <v>578</v>
      </c>
      <c r="B264" s="832" t="s">
        <v>4506</v>
      </c>
      <c r="C264" s="832" t="s">
        <v>4372</v>
      </c>
      <c r="D264" s="832" t="s">
        <v>4838</v>
      </c>
      <c r="E264" s="832" t="s">
        <v>4839</v>
      </c>
      <c r="F264" s="849">
        <v>45</v>
      </c>
      <c r="G264" s="849">
        <v>256720</v>
      </c>
      <c r="H264" s="849">
        <v>1.181082075818918</v>
      </c>
      <c r="I264" s="849">
        <v>5704.8888888888887</v>
      </c>
      <c r="J264" s="849">
        <v>38</v>
      </c>
      <c r="K264" s="849">
        <v>217360</v>
      </c>
      <c r="L264" s="849">
        <v>1</v>
      </c>
      <c r="M264" s="849">
        <v>5720</v>
      </c>
      <c r="N264" s="849">
        <v>46</v>
      </c>
      <c r="O264" s="849">
        <v>265328</v>
      </c>
      <c r="P264" s="837">
        <v>1.2206845785793154</v>
      </c>
      <c r="Q264" s="850">
        <v>5768</v>
      </c>
    </row>
    <row r="265" spans="1:17" ht="14.45" customHeight="1" x14ac:dyDescent="0.2">
      <c r="A265" s="831" t="s">
        <v>578</v>
      </c>
      <c r="B265" s="832" t="s">
        <v>4506</v>
      </c>
      <c r="C265" s="832" t="s">
        <v>4372</v>
      </c>
      <c r="D265" s="832" t="s">
        <v>4840</v>
      </c>
      <c r="E265" s="832" t="s">
        <v>4841</v>
      </c>
      <c r="F265" s="849">
        <v>3</v>
      </c>
      <c r="G265" s="849">
        <v>35445</v>
      </c>
      <c r="H265" s="849">
        <v>0.24957400966047513</v>
      </c>
      <c r="I265" s="849">
        <v>11815</v>
      </c>
      <c r="J265" s="849">
        <v>12</v>
      </c>
      <c r="K265" s="849">
        <v>142022</v>
      </c>
      <c r="L265" s="849">
        <v>1</v>
      </c>
      <c r="M265" s="849">
        <v>11835.166666666666</v>
      </c>
      <c r="N265" s="849">
        <v>12</v>
      </c>
      <c r="O265" s="849">
        <v>142920</v>
      </c>
      <c r="P265" s="837">
        <v>1.0063229640478235</v>
      </c>
      <c r="Q265" s="850">
        <v>11910</v>
      </c>
    </row>
    <row r="266" spans="1:17" ht="14.45" customHeight="1" x14ac:dyDescent="0.2">
      <c r="A266" s="831" t="s">
        <v>578</v>
      </c>
      <c r="B266" s="832" t="s">
        <v>4506</v>
      </c>
      <c r="C266" s="832" t="s">
        <v>4372</v>
      </c>
      <c r="D266" s="832" t="s">
        <v>4842</v>
      </c>
      <c r="E266" s="832" t="s">
        <v>4843</v>
      </c>
      <c r="F266" s="849"/>
      <c r="G266" s="849"/>
      <c r="H266" s="849"/>
      <c r="I266" s="849"/>
      <c r="J266" s="849">
        <v>2</v>
      </c>
      <c r="K266" s="849">
        <v>22370</v>
      </c>
      <c r="L266" s="849">
        <v>1</v>
      </c>
      <c r="M266" s="849">
        <v>11185</v>
      </c>
      <c r="N266" s="849"/>
      <c r="O266" s="849"/>
      <c r="P266" s="837"/>
      <c r="Q266" s="850"/>
    </row>
    <row r="267" spans="1:17" ht="14.45" customHeight="1" x14ac:dyDescent="0.2">
      <c r="A267" s="831" t="s">
        <v>578</v>
      </c>
      <c r="B267" s="832" t="s">
        <v>4506</v>
      </c>
      <c r="C267" s="832" t="s">
        <v>4372</v>
      </c>
      <c r="D267" s="832" t="s">
        <v>4844</v>
      </c>
      <c r="E267" s="832" t="s">
        <v>4845</v>
      </c>
      <c r="F267" s="849">
        <v>75</v>
      </c>
      <c r="G267" s="849">
        <v>176099</v>
      </c>
      <c r="H267" s="849">
        <v>1.0394472777069461</v>
      </c>
      <c r="I267" s="849">
        <v>2347.9866666666667</v>
      </c>
      <c r="J267" s="849">
        <v>72</v>
      </c>
      <c r="K267" s="849">
        <v>169416</v>
      </c>
      <c r="L267" s="849">
        <v>1</v>
      </c>
      <c r="M267" s="849">
        <v>2353</v>
      </c>
      <c r="N267" s="849">
        <v>70</v>
      </c>
      <c r="O267" s="849">
        <v>165830</v>
      </c>
      <c r="P267" s="837">
        <v>0.97883316805968734</v>
      </c>
      <c r="Q267" s="850">
        <v>2369</v>
      </c>
    </row>
    <row r="268" spans="1:17" ht="14.45" customHeight="1" x14ac:dyDescent="0.2">
      <c r="A268" s="831" t="s">
        <v>578</v>
      </c>
      <c r="B268" s="832" t="s">
        <v>4506</v>
      </c>
      <c r="C268" s="832" t="s">
        <v>4372</v>
      </c>
      <c r="D268" s="832" t="s">
        <v>4846</v>
      </c>
      <c r="E268" s="832" t="s">
        <v>4847</v>
      </c>
      <c r="F268" s="849">
        <v>23</v>
      </c>
      <c r="G268" s="849">
        <v>120474</v>
      </c>
      <c r="H268" s="849">
        <v>0.62104481766725439</v>
      </c>
      <c r="I268" s="849">
        <v>5238</v>
      </c>
      <c r="J268" s="849">
        <v>37</v>
      </c>
      <c r="K268" s="849">
        <v>193986</v>
      </c>
      <c r="L268" s="849">
        <v>1</v>
      </c>
      <c r="M268" s="849">
        <v>5242.864864864865</v>
      </c>
      <c r="N268" s="849">
        <v>14</v>
      </c>
      <c r="O268" s="849">
        <v>73626</v>
      </c>
      <c r="P268" s="837">
        <v>0.37954285360799234</v>
      </c>
      <c r="Q268" s="850">
        <v>5259</v>
      </c>
    </row>
    <row r="269" spans="1:17" ht="14.45" customHeight="1" x14ac:dyDescent="0.2">
      <c r="A269" s="831" t="s">
        <v>578</v>
      </c>
      <c r="B269" s="832" t="s">
        <v>4506</v>
      </c>
      <c r="C269" s="832" t="s">
        <v>4372</v>
      </c>
      <c r="D269" s="832" t="s">
        <v>4848</v>
      </c>
      <c r="E269" s="832" t="s">
        <v>4849</v>
      </c>
      <c r="F269" s="849">
        <v>2</v>
      </c>
      <c r="G269" s="849">
        <v>39066</v>
      </c>
      <c r="H269" s="849"/>
      <c r="I269" s="849">
        <v>19533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578</v>
      </c>
      <c r="B270" s="832" t="s">
        <v>4506</v>
      </c>
      <c r="C270" s="832" t="s">
        <v>4372</v>
      </c>
      <c r="D270" s="832" t="s">
        <v>4850</v>
      </c>
      <c r="E270" s="832" t="s">
        <v>4851</v>
      </c>
      <c r="F270" s="849">
        <v>2</v>
      </c>
      <c r="G270" s="849">
        <v>8210</v>
      </c>
      <c r="H270" s="849">
        <v>0.28508924230849364</v>
      </c>
      <c r="I270" s="849">
        <v>4105</v>
      </c>
      <c r="J270" s="849">
        <v>7</v>
      </c>
      <c r="K270" s="849">
        <v>28798</v>
      </c>
      <c r="L270" s="849">
        <v>1</v>
      </c>
      <c r="M270" s="849">
        <v>4114</v>
      </c>
      <c r="N270" s="849">
        <v>2</v>
      </c>
      <c r="O270" s="849">
        <v>8294</v>
      </c>
      <c r="P270" s="837">
        <v>0.2880061115355233</v>
      </c>
      <c r="Q270" s="850">
        <v>4147</v>
      </c>
    </row>
    <row r="271" spans="1:17" ht="14.45" customHeight="1" x14ac:dyDescent="0.2">
      <c r="A271" s="831" t="s">
        <v>578</v>
      </c>
      <c r="B271" s="832" t="s">
        <v>4506</v>
      </c>
      <c r="C271" s="832" t="s">
        <v>4372</v>
      </c>
      <c r="D271" s="832" t="s">
        <v>4852</v>
      </c>
      <c r="E271" s="832" t="s">
        <v>4853</v>
      </c>
      <c r="F271" s="849">
        <v>2</v>
      </c>
      <c r="G271" s="849">
        <v>29776</v>
      </c>
      <c r="H271" s="849"/>
      <c r="I271" s="849">
        <v>14888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578</v>
      </c>
      <c r="B272" s="832" t="s">
        <v>4506</v>
      </c>
      <c r="C272" s="832" t="s">
        <v>4372</v>
      </c>
      <c r="D272" s="832" t="s">
        <v>4854</v>
      </c>
      <c r="E272" s="832" t="s">
        <v>4855</v>
      </c>
      <c r="F272" s="849">
        <v>52</v>
      </c>
      <c r="G272" s="849">
        <v>132808</v>
      </c>
      <c r="H272" s="849">
        <v>0.99660065585580182</v>
      </c>
      <c r="I272" s="849">
        <v>2554</v>
      </c>
      <c r="J272" s="849">
        <v>52</v>
      </c>
      <c r="K272" s="849">
        <v>133261</v>
      </c>
      <c r="L272" s="849">
        <v>1</v>
      </c>
      <c r="M272" s="849">
        <v>2562.7115384615386</v>
      </c>
      <c r="N272" s="849">
        <v>55</v>
      </c>
      <c r="O272" s="849">
        <v>142670</v>
      </c>
      <c r="P272" s="837">
        <v>1.0706058036484793</v>
      </c>
      <c r="Q272" s="850">
        <v>2594</v>
      </c>
    </row>
    <row r="273" spans="1:17" ht="14.45" customHeight="1" x14ac:dyDescent="0.2">
      <c r="A273" s="831" t="s">
        <v>578</v>
      </c>
      <c r="B273" s="832" t="s">
        <v>4506</v>
      </c>
      <c r="C273" s="832" t="s">
        <v>4372</v>
      </c>
      <c r="D273" s="832" t="s">
        <v>4856</v>
      </c>
      <c r="E273" s="832" t="s">
        <v>4857</v>
      </c>
      <c r="F273" s="849">
        <v>1</v>
      </c>
      <c r="G273" s="849">
        <v>5931</v>
      </c>
      <c r="H273" s="849">
        <v>0.49815219217201412</v>
      </c>
      <c r="I273" s="849">
        <v>5931</v>
      </c>
      <c r="J273" s="849">
        <v>2</v>
      </c>
      <c r="K273" s="849">
        <v>11906</v>
      </c>
      <c r="L273" s="849">
        <v>1</v>
      </c>
      <c r="M273" s="849">
        <v>5953</v>
      </c>
      <c r="N273" s="849">
        <v>1</v>
      </c>
      <c r="O273" s="849">
        <v>6026</v>
      </c>
      <c r="P273" s="837">
        <v>0.50613136233831679</v>
      </c>
      <c r="Q273" s="850">
        <v>6026</v>
      </c>
    </row>
    <row r="274" spans="1:17" ht="14.45" customHeight="1" x14ac:dyDescent="0.2">
      <c r="A274" s="831" t="s">
        <v>578</v>
      </c>
      <c r="B274" s="832" t="s">
        <v>4506</v>
      </c>
      <c r="C274" s="832" t="s">
        <v>4372</v>
      </c>
      <c r="D274" s="832" t="s">
        <v>4858</v>
      </c>
      <c r="E274" s="832" t="s">
        <v>4859</v>
      </c>
      <c r="F274" s="849">
        <v>1</v>
      </c>
      <c r="G274" s="849">
        <v>5994</v>
      </c>
      <c r="H274" s="849">
        <v>0.99750374438342482</v>
      </c>
      <c r="I274" s="849">
        <v>5994</v>
      </c>
      <c r="J274" s="849">
        <v>1</v>
      </c>
      <c r="K274" s="849">
        <v>6009</v>
      </c>
      <c r="L274" s="849">
        <v>1</v>
      </c>
      <c r="M274" s="849">
        <v>6009</v>
      </c>
      <c r="N274" s="849">
        <v>1</v>
      </c>
      <c r="O274" s="849">
        <v>6063</v>
      </c>
      <c r="P274" s="837">
        <v>1.0089865202196704</v>
      </c>
      <c r="Q274" s="850">
        <v>6063</v>
      </c>
    </row>
    <row r="275" spans="1:17" ht="14.45" customHeight="1" x14ac:dyDescent="0.2">
      <c r="A275" s="831" t="s">
        <v>578</v>
      </c>
      <c r="B275" s="832" t="s">
        <v>4506</v>
      </c>
      <c r="C275" s="832" t="s">
        <v>4372</v>
      </c>
      <c r="D275" s="832" t="s">
        <v>4860</v>
      </c>
      <c r="E275" s="832" t="s">
        <v>4861</v>
      </c>
      <c r="F275" s="849">
        <v>4034</v>
      </c>
      <c r="G275" s="849">
        <v>701916</v>
      </c>
      <c r="H275" s="849">
        <v>1.0139075067024128</v>
      </c>
      <c r="I275" s="849">
        <v>174</v>
      </c>
      <c r="J275" s="849">
        <v>3956</v>
      </c>
      <c r="K275" s="849">
        <v>692288</v>
      </c>
      <c r="L275" s="849">
        <v>1</v>
      </c>
      <c r="M275" s="849">
        <v>174.9969666329626</v>
      </c>
      <c r="N275" s="849">
        <v>4003</v>
      </c>
      <c r="O275" s="849">
        <v>704500</v>
      </c>
      <c r="P275" s="837">
        <v>1.017640057317186</v>
      </c>
      <c r="Q275" s="850">
        <v>175.99300524606545</v>
      </c>
    </row>
    <row r="276" spans="1:17" ht="14.45" customHeight="1" x14ac:dyDescent="0.2">
      <c r="A276" s="831" t="s">
        <v>578</v>
      </c>
      <c r="B276" s="832" t="s">
        <v>4506</v>
      </c>
      <c r="C276" s="832" t="s">
        <v>4372</v>
      </c>
      <c r="D276" s="832" t="s">
        <v>4862</v>
      </c>
      <c r="E276" s="832" t="s">
        <v>4863</v>
      </c>
      <c r="F276" s="849">
        <v>12</v>
      </c>
      <c r="G276" s="849">
        <v>17988</v>
      </c>
      <c r="H276" s="849">
        <v>0.70447246808177333</v>
      </c>
      <c r="I276" s="849">
        <v>1499</v>
      </c>
      <c r="J276" s="849">
        <v>17</v>
      </c>
      <c r="K276" s="849">
        <v>25534</v>
      </c>
      <c r="L276" s="849">
        <v>1</v>
      </c>
      <c r="M276" s="849">
        <v>1502</v>
      </c>
      <c r="N276" s="849">
        <v>23</v>
      </c>
      <c r="O276" s="849">
        <v>34776</v>
      </c>
      <c r="P276" s="837">
        <v>1.3619487741834417</v>
      </c>
      <c r="Q276" s="850">
        <v>1512</v>
      </c>
    </row>
    <row r="277" spans="1:17" ht="14.45" customHeight="1" x14ac:dyDescent="0.2">
      <c r="A277" s="831" t="s">
        <v>578</v>
      </c>
      <c r="B277" s="832" t="s">
        <v>4506</v>
      </c>
      <c r="C277" s="832" t="s">
        <v>4372</v>
      </c>
      <c r="D277" s="832" t="s">
        <v>4864</v>
      </c>
      <c r="E277" s="832" t="s">
        <v>4865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3658</v>
      </c>
      <c r="P277" s="837"/>
      <c r="Q277" s="850">
        <v>3658</v>
      </c>
    </row>
    <row r="278" spans="1:17" ht="14.45" customHeight="1" x14ac:dyDescent="0.2">
      <c r="A278" s="831" t="s">
        <v>578</v>
      </c>
      <c r="B278" s="832" t="s">
        <v>4506</v>
      </c>
      <c r="C278" s="832" t="s">
        <v>4372</v>
      </c>
      <c r="D278" s="832" t="s">
        <v>4866</v>
      </c>
      <c r="E278" s="832" t="s">
        <v>4867</v>
      </c>
      <c r="F278" s="849">
        <v>44</v>
      </c>
      <c r="G278" s="849">
        <v>246659</v>
      </c>
      <c r="H278" s="849">
        <v>1.1251716320209471</v>
      </c>
      <c r="I278" s="849">
        <v>5605.886363636364</v>
      </c>
      <c r="J278" s="849">
        <v>39</v>
      </c>
      <c r="K278" s="849">
        <v>219219</v>
      </c>
      <c r="L278" s="849">
        <v>1</v>
      </c>
      <c r="M278" s="849">
        <v>5621</v>
      </c>
      <c r="N278" s="849">
        <v>45</v>
      </c>
      <c r="O278" s="849">
        <v>255105</v>
      </c>
      <c r="P278" s="837">
        <v>1.1636993143842458</v>
      </c>
      <c r="Q278" s="850">
        <v>5669</v>
      </c>
    </row>
    <row r="279" spans="1:17" ht="14.45" customHeight="1" x14ac:dyDescent="0.2">
      <c r="A279" s="831" t="s">
        <v>578</v>
      </c>
      <c r="B279" s="832" t="s">
        <v>4506</v>
      </c>
      <c r="C279" s="832" t="s">
        <v>4372</v>
      </c>
      <c r="D279" s="832" t="s">
        <v>4868</v>
      </c>
      <c r="E279" s="832" t="s">
        <v>4869</v>
      </c>
      <c r="F279" s="849">
        <v>1435</v>
      </c>
      <c r="G279" s="849">
        <v>5487416</v>
      </c>
      <c r="H279" s="849">
        <v>0.92842326529811181</v>
      </c>
      <c r="I279" s="849">
        <v>3823.9832752613243</v>
      </c>
      <c r="J279" s="849">
        <v>1542</v>
      </c>
      <c r="K279" s="849">
        <v>5910468</v>
      </c>
      <c r="L279" s="849">
        <v>1</v>
      </c>
      <c r="M279" s="849">
        <v>3832.988326848249</v>
      </c>
      <c r="N279" s="849">
        <v>1809</v>
      </c>
      <c r="O279" s="849">
        <v>6993363</v>
      </c>
      <c r="P279" s="837">
        <v>1.1832164559557721</v>
      </c>
      <c r="Q279" s="850">
        <v>3865.872305140962</v>
      </c>
    </row>
    <row r="280" spans="1:17" ht="14.45" customHeight="1" x14ac:dyDescent="0.2">
      <c r="A280" s="831" t="s">
        <v>578</v>
      </c>
      <c r="B280" s="832" t="s">
        <v>4506</v>
      </c>
      <c r="C280" s="832" t="s">
        <v>4372</v>
      </c>
      <c r="D280" s="832" t="s">
        <v>4870</v>
      </c>
      <c r="E280" s="832" t="s">
        <v>4871</v>
      </c>
      <c r="F280" s="849">
        <v>625</v>
      </c>
      <c r="G280" s="849">
        <v>996250</v>
      </c>
      <c r="H280" s="849">
        <v>0.93050428895929227</v>
      </c>
      <c r="I280" s="849">
        <v>1594</v>
      </c>
      <c r="J280" s="849">
        <v>670</v>
      </c>
      <c r="K280" s="849">
        <v>1070656</v>
      </c>
      <c r="L280" s="849">
        <v>1</v>
      </c>
      <c r="M280" s="849">
        <v>1597.9940298507463</v>
      </c>
      <c r="N280" s="849">
        <v>693</v>
      </c>
      <c r="O280" s="849">
        <v>1116384</v>
      </c>
      <c r="P280" s="837">
        <v>1.0427102636140833</v>
      </c>
      <c r="Q280" s="850">
        <v>1610.9437229437228</v>
      </c>
    </row>
    <row r="281" spans="1:17" ht="14.45" customHeight="1" x14ac:dyDescent="0.2">
      <c r="A281" s="831" t="s">
        <v>578</v>
      </c>
      <c r="B281" s="832" t="s">
        <v>4506</v>
      </c>
      <c r="C281" s="832" t="s">
        <v>4372</v>
      </c>
      <c r="D281" s="832" t="s">
        <v>4872</v>
      </c>
      <c r="E281" s="832" t="s">
        <v>4873</v>
      </c>
      <c r="F281" s="849">
        <v>239</v>
      </c>
      <c r="G281" s="849">
        <v>685452</v>
      </c>
      <c r="H281" s="849">
        <v>0.8000606944849723</v>
      </c>
      <c r="I281" s="849">
        <v>2868</v>
      </c>
      <c r="J281" s="849">
        <v>298</v>
      </c>
      <c r="K281" s="849">
        <v>856750</v>
      </c>
      <c r="L281" s="849">
        <v>1</v>
      </c>
      <c r="M281" s="849">
        <v>2875</v>
      </c>
      <c r="N281" s="849">
        <v>314</v>
      </c>
      <c r="O281" s="849">
        <v>910550</v>
      </c>
      <c r="P281" s="837">
        <v>1.062795447913627</v>
      </c>
      <c r="Q281" s="850">
        <v>2899.8407643312103</v>
      </c>
    </row>
    <row r="282" spans="1:17" ht="14.45" customHeight="1" x14ac:dyDescent="0.2">
      <c r="A282" s="831" t="s">
        <v>578</v>
      </c>
      <c r="B282" s="832" t="s">
        <v>4506</v>
      </c>
      <c r="C282" s="832" t="s">
        <v>4372</v>
      </c>
      <c r="D282" s="832" t="s">
        <v>4874</v>
      </c>
      <c r="E282" s="832" t="s">
        <v>4875</v>
      </c>
      <c r="F282" s="849">
        <v>286</v>
      </c>
      <c r="G282" s="849">
        <v>340626</v>
      </c>
      <c r="H282" s="849">
        <v>0.97284190383709146</v>
      </c>
      <c r="I282" s="849">
        <v>1191</v>
      </c>
      <c r="J282" s="849">
        <v>293</v>
      </c>
      <c r="K282" s="849">
        <v>350135</v>
      </c>
      <c r="L282" s="849">
        <v>1</v>
      </c>
      <c r="M282" s="849">
        <v>1195</v>
      </c>
      <c r="N282" s="849">
        <v>336</v>
      </c>
      <c r="O282" s="849">
        <v>405849</v>
      </c>
      <c r="P282" s="837">
        <v>1.1591214817141959</v>
      </c>
      <c r="Q282" s="850">
        <v>1207.8839285714287</v>
      </c>
    </row>
    <row r="283" spans="1:17" ht="14.45" customHeight="1" x14ac:dyDescent="0.2">
      <c r="A283" s="831" t="s">
        <v>578</v>
      </c>
      <c r="B283" s="832" t="s">
        <v>4506</v>
      </c>
      <c r="C283" s="832" t="s">
        <v>4372</v>
      </c>
      <c r="D283" s="832" t="s">
        <v>4876</v>
      </c>
      <c r="E283" s="832" t="s">
        <v>4877</v>
      </c>
      <c r="F283" s="849">
        <v>45</v>
      </c>
      <c r="G283" s="849">
        <v>288990</v>
      </c>
      <c r="H283" s="849">
        <v>0.67038911751469576</v>
      </c>
      <c r="I283" s="849">
        <v>6422</v>
      </c>
      <c r="J283" s="849">
        <v>67</v>
      </c>
      <c r="K283" s="849">
        <v>431078</v>
      </c>
      <c r="L283" s="849">
        <v>1</v>
      </c>
      <c r="M283" s="849">
        <v>6434</v>
      </c>
      <c r="N283" s="849">
        <v>76</v>
      </c>
      <c r="O283" s="849">
        <v>492024</v>
      </c>
      <c r="P283" s="837">
        <v>1.1413804462301487</v>
      </c>
      <c r="Q283" s="850">
        <v>6474</v>
      </c>
    </row>
    <row r="284" spans="1:17" ht="14.45" customHeight="1" x14ac:dyDescent="0.2">
      <c r="A284" s="831" t="s">
        <v>578</v>
      </c>
      <c r="B284" s="832" t="s">
        <v>4506</v>
      </c>
      <c r="C284" s="832" t="s">
        <v>4372</v>
      </c>
      <c r="D284" s="832" t="s">
        <v>4878</v>
      </c>
      <c r="E284" s="832" t="s">
        <v>4879</v>
      </c>
      <c r="F284" s="849">
        <v>565</v>
      </c>
      <c r="G284" s="849">
        <v>2249824</v>
      </c>
      <c r="H284" s="849">
        <v>0.95571101116187862</v>
      </c>
      <c r="I284" s="849">
        <v>3981.9893805309734</v>
      </c>
      <c r="J284" s="849">
        <v>590</v>
      </c>
      <c r="K284" s="849">
        <v>2354084</v>
      </c>
      <c r="L284" s="849">
        <v>1</v>
      </c>
      <c r="M284" s="849">
        <v>3989.9728813559323</v>
      </c>
      <c r="N284" s="849">
        <v>625</v>
      </c>
      <c r="O284" s="849">
        <v>2510598</v>
      </c>
      <c r="P284" s="837">
        <v>1.0664861576732181</v>
      </c>
      <c r="Q284" s="850">
        <v>4016.9567999999999</v>
      </c>
    </row>
    <row r="285" spans="1:17" ht="14.45" customHeight="1" x14ac:dyDescent="0.2">
      <c r="A285" s="831" t="s">
        <v>578</v>
      </c>
      <c r="B285" s="832" t="s">
        <v>4506</v>
      </c>
      <c r="C285" s="832" t="s">
        <v>4372</v>
      </c>
      <c r="D285" s="832" t="s">
        <v>4880</v>
      </c>
      <c r="E285" s="832" t="s">
        <v>4881</v>
      </c>
      <c r="F285" s="849">
        <v>3</v>
      </c>
      <c r="G285" s="849">
        <v>13197</v>
      </c>
      <c r="H285" s="849"/>
      <c r="I285" s="849">
        <v>4399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578</v>
      </c>
      <c r="B286" s="832" t="s">
        <v>4506</v>
      </c>
      <c r="C286" s="832" t="s">
        <v>4372</v>
      </c>
      <c r="D286" s="832" t="s">
        <v>4882</v>
      </c>
      <c r="E286" s="832" t="s">
        <v>4883</v>
      </c>
      <c r="F286" s="849"/>
      <c r="G286" s="849"/>
      <c r="H286" s="849"/>
      <c r="I286" s="849"/>
      <c r="J286" s="849"/>
      <c r="K286" s="849"/>
      <c r="L286" s="849"/>
      <c r="M286" s="849"/>
      <c r="N286" s="849">
        <v>4</v>
      </c>
      <c r="O286" s="849">
        <v>3748</v>
      </c>
      <c r="P286" s="837"/>
      <c r="Q286" s="850">
        <v>937</v>
      </c>
    </row>
    <row r="287" spans="1:17" ht="14.45" customHeight="1" x14ac:dyDescent="0.2">
      <c r="A287" s="831" t="s">
        <v>578</v>
      </c>
      <c r="B287" s="832" t="s">
        <v>4506</v>
      </c>
      <c r="C287" s="832" t="s">
        <v>4372</v>
      </c>
      <c r="D287" s="832" t="s">
        <v>4884</v>
      </c>
      <c r="E287" s="832" t="s">
        <v>4885</v>
      </c>
      <c r="F287" s="849">
        <v>1</v>
      </c>
      <c r="G287" s="849">
        <v>432</v>
      </c>
      <c r="H287" s="849"/>
      <c r="I287" s="849">
        <v>432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578</v>
      </c>
      <c r="B288" s="832" t="s">
        <v>4506</v>
      </c>
      <c r="C288" s="832" t="s">
        <v>4372</v>
      </c>
      <c r="D288" s="832" t="s">
        <v>4886</v>
      </c>
      <c r="E288" s="832" t="s">
        <v>4887</v>
      </c>
      <c r="F288" s="849">
        <v>1</v>
      </c>
      <c r="G288" s="849">
        <v>1603</v>
      </c>
      <c r="H288" s="849"/>
      <c r="I288" s="849">
        <v>1603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578</v>
      </c>
      <c r="B289" s="832" t="s">
        <v>4506</v>
      </c>
      <c r="C289" s="832" t="s">
        <v>4372</v>
      </c>
      <c r="D289" s="832" t="s">
        <v>4888</v>
      </c>
      <c r="E289" s="832" t="s">
        <v>4889</v>
      </c>
      <c r="F289" s="849">
        <v>1</v>
      </c>
      <c r="G289" s="849">
        <v>1955</v>
      </c>
      <c r="H289" s="849"/>
      <c r="I289" s="849">
        <v>1955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578</v>
      </c>
      <c r="B290" s="832" t="s">
        <v>4506</v>
      </c>
      <c r="C290" s="832" t="s">
        <v>4372</v>
      </c>
      <c r="D290" s="832" t="s">
        <v>4890</v>
      </c>
      <c r="E290" s="832" t="s">
        <v>4891</v>
      </c>
      <c r="F290" s="849"/>
      <c r="G290" s="849"/>
      <c r="H290" s="849"/>
      <c r="I290" s="849"/>
      <c r="J290" s="849">
        <v>1</v>
      </c>
      <c r="K290" s="849">
        <v>839</v>
      </c>
      <c r="L290" s="849">
        <v>1</v>
      </c>
      <c r="M290" s="849">
        <v>839</v>
      </c>
      <c r="N290" s="849"/>
      <c r="O290" s="849"/>
      <c r="P290" s="837"/>
      <c r="Q290" s="850"/>
    </row>
    <row r="291" spans="1:17" ht="14.45" customHeight="1" x14ac:dyDescent="0.2">
      <c r="A291" s="831" t="s">
        <v>578</v>
      </c>
      <c r="B291" s="832" t="s">
        <v>4506</v>
      </c>
      <c r="C291" s="832" t="s">
        <v>4372</v>
      </c>
      <c r="D291" s="832" t="s">
        <v>4892</v>
      </c>
      <c r="E291" s="832" t="s">
        <v>4893</v>
      </c>
      <c r="F291" s="849">
        <v>2</v>
      </c>
      <c r="G291" s="849">
        <v>4180</v>
      </c>
      <c r="H291" s="849">
        <v>0.99904397705544934</v>
      </c>
      <c r="I291" s="849">
        <v>2090</v>
      </c>
      <c r="J291" s="849">
        <v>2</v>
      </c>
      <c r="K291" s="849">
        <v>4184</v>
      </c>
      <c r="L291" s="849">
        <v>1</v>
      </c>
      <c r="M291" s="849">
        <v>2092</v>
      </c>
      <c r="N291" s="849"/>
      <c r="O291" s="849"/>
      <c r="P291" s="837"/>
      <c r="Q291" s="850"/>
    </row>
    <row r="292" spans="1:17" ht="14.45" customHeight="1" x14ac:dyDescent="0.2">
      <c r="A292" s="831" t="s">
        <v>578</v>
      </c>
      <c r="B292" s="832" t="s">
        <v>4506</v>
      </c>
      <c r="C292" s="832" t="s">
        <v>4372</v>
      </c>
      <c r="D292" s="832" t="s">
        <v>4894</v>
      </c>
      <c r="E292" s="832" t="s">
        <v>4895</v>
      </c>
      <c r="F292" s="849">
        <v>0</v>
      </c>
      <c r="G292" s="849">
        <v>0</v>
      </c>
      <c r="H292" s="849"/>
      <c r="I292" s="849"/>
      <c r="J292" s="849">
        <v>0</v>
      </c>
      <c r="K292" s="849">
        <v>0</v>
      </c>
      <c r="L292" s="849"/>
      <c r="M292" s="849"/>
      <c r="N292" s="849">
        <v>0</v>
      </c>
      <c r="O292" s="849">
        <v>0</v>
      </c>
      <c r="P292" s="837"/>
      <c r="Q292" s="850"/>
    </row>
    <row r="293" spans="1:17" ht="14.45" customHeight="1" x14ac:dyDescent="0.2">
      <c r="A293" s="831" t="s">
        <v>578</v>
      </c>
      <c r="B293" s="832" t="s">
        <v>4506</v>
      </c>
      <c r="C293" s="832" t="s">
        <v>4372</v>
      </c>
      <c r="D293" s="832" t="s">
        <v>4896</v>
      </c>
      <c r="E293" s="832" t="s">
        <v>4897</v>
      </c>
      <c r="F293" s="849">
        <v>1142</v>
      </c>
      <c r="G293" s="849">
        <v>0</v>
      </c>
      <c r="H293" s="849"/>
      <c r="I293" s="849">
        <v>0</v>
      </c>
      <c r="J293" s="849">
        <v>1629</v>
      </c>
      <c r="K293" s="849">
        <v>0</v>
      </c>
      <c r="L293" s="849"/>
      <c r="M293" s="849">
        <v>0</v>
      </c>
      <c r="N293" s="849">
        <v>1430</v>
      </c>
      <c r="O293" s="849">
        <v>0</v>
      </c>
      <c r="P293" s="837"/>
      <c r="Q293" s="850">
        <v>0</v>
      </c>
    </row>
    <row r="294" spans="1:17" ht="14.45" customHeight="1" x14ac:dyDescent="0.2">
      <c r="A294" s="831" t="s">
        <v>578</v>
      </c>
      <c r="B294" s="832" t="s">
        <v>4506</v>
      </c>
      <c r="C294" s="832" t="s">
        <v>4372</v>
      </c>
      <c r="D294" s="832" t="s">
        <v>4898</v>
      </c>
      <c r="E294" s="832" t="s">
        <v>4899</v>
      </c>
      <c r="F294" s="849">
        <v>89</v>
      </c>
      <c r="G294" s="849">
        <v>0</v>
      </c>
      <c r="H294" s="849"/>
      <c r="I294" s="849">
        <v>0</v>
      </c>
      <c r="J294" s="849">
        <v>66</v>
      </c>
      <c r="K294" s="849">
        <v>0</v>
      </c>
      <c r="L294" s="849"/>
      <c r="M294" s="849">
        <v>0</v>
      </c>
      <c r="N294" s="849">
        <v>77</v>
      </c>
      <c r="O294" s="849">
        <v>0</v>
      </c>
      <c r="P294" s="837"/>
      <c r="Q294" s="850">
        <v>0</v>
      </c>
    </row>
    <row r="295" spans="1:17" ht="14.45" customHeight="1" x14ac:dyDescent="0.2">
      <c r="A295" s="831" t="s">
        <v>578</v>
      </c>
      <c r="B295" s="832" t="s">
        <v>4506</v>
      </c>
      <c r="C295" s="832" t="s">
        <v>4372</v>
      </c>
      <c r="D295" s="832" t="s">
        <v>4413</v>
      </c>
      <c r="E295" s="832" t="s">
        <v>4414</v>
      </c>
      <c r="F295" s="849">
        <v>1355</v>
      </c>
      <c r="G295" s="849">
        <v>340105</v>
      </c>
      <c r="H295" s="849">
        <v>0.93528968528968526</v>
      </c>
      <c r="I295" s="849">
        <v>251</v>
      </c>
      <c r="J295" s="849">
        <v>1443</v>
      </c>
      <c r="K295" s="849">
        <v>363636</v>
      </c>
      <c r="L295" s="849">
        <v>1</v>
      </c>
      <c r="M295" s="849">
        <v>252</v>
      </c>
      <c r="N295" s="849">
        <v>1440</v>
      </c>
      <c r="O295" s="849">
        <v>365760</v>
      </c>
      <c r="P295" s="837">
        <v>1.0058410058410059</v>
      </c>
      <c r="Q295" s="850">
        <v>254</v>
      </c>
    </row>
    <row r="296" spans="1:17" ht="14.45" customHeight="1" x14ac:dyDescent="0.2">
      <c r="A296" s="831" t="s">
        <v>578</v>
      </c>
      <c r="B296" s="832" t="s">
        <v>4506</v>
      </c>
      <c r="C296" s="832" t="s">
        <v>4372</v>
      </c>
      <c r="D296" s="832" t="s">
        <v>4900</v>
      </c>
      <c r="E296" s="832" t="s">
        <v>4901</v>
      </c>
      <c r="F296" s="849">
        <v>187</v>
      </c>
      <c r="G296" s="849">
        <v>1038037</v>
      </c>
      <c r="H296" s="849">
        <v>0.91964795926051601</v>
      </c>
      <c r="I296" s="849">
        <v>5551</v>
      </c>
      <c r="J296" s="849">
        <v>203</v>
      </c>
      <c r="K296" s="849">
        <v>1128733</v>
      </c>
      <c r="L296" s="849">
        <v>1</v>
      </c>
      <c r="M296" s="849">
        <v>5560.2610837438424</v>
      </c>
      <c r="N296" s="849">
        <v>219</v>
      </c>
      <c r="O296" s="849">
        <v>1225020</v>
      </c>
      <c r="P296" s="837">
        <v>1.0853053822294556</v>
      </c>
      <c r="Q296" s="850">
        <v>5593.6986301369861</v>
      </c>
    </row>
    <row r="297" spans="1:17" ht="14.45" customHeight="1" x14ac:dyDescent="0.2">
      <c r="A297" s="831" t="s">
        <v>578</v>
      </c>
      <c r="B297" s="832" t="s">
        <v>4506</v>
      </c>
      <c r="C297" s="832" t="s">
        <v>4372</v>
      </c>
      <c r="D297" s="832" t="s">
        <v>4902</v>
      </c>
      <c r="E297" s="832" t="s">
        <v>4903</v>
      </c>
      <c r="F297" s="849">
        <v>5928</v>
      </c>
      <c r="G297" s="849">
        <v>6584085</v>
      </c>
      <c r="H297" s="849">
        <v>0.95774067469515689</v>
      </c>
      <c r="I297" s="849">
        <v>1110.6756072874493</v>
      </c>
      <c r="J297" s="849">
        <v>6233</v>
      </c>
      <c r="K297" s="849">
        <v>6874601</v>
      </c>
      <c r="L297" s="849">
        <v>1</v>
      </c>
      <c r="M297" s="849">
        <v>1102.9361463179848</v>
      </c>
      <c r="N297" s="849">
        <v>6069</v>
      </c>
      <c r="O297" s="849">
        <v>6799932</v>
      </c>
      <c r="P297" s="837">
        <v>0.98913842417909059</v>
      </c>
      <c r="Q297" s="850">
        <v>1120.4369747899159</v>
      </c>
    </row>
    <row r="298" spans="1:17" ht="14.45" customHeight="1" x14ac:dyDescent="0.2">
      <c r="A298" s="831" t="s">
        <v>578</v>
      </c>
      <c r="B298" s="832" t="s">
        <v>4506</v>
      </c>
      <c r="C298" s="832" t="s">
        <v>4372</v>
      </c>
      <c r="D298" s="832" t="s">
        <v>4904</v>
      </c>
      <c r="E298" s="832" t="s">
        <v>4905</v>
      </c>
      <c r="F298" s="849">
        <v>986</v>
      </c>
      <c r="G298" s="849">
        <v>1305460</v>
      </c>
      <c r="H298" s="849">
        <v>0.85620160148382218</v>
      </c>
      <c r="I298" s="849">
        <v>1323.9959432048681</v>
      </c>
      <c r="J298" s="849">
        <v>1149</v>
      </c>
      <c r="K298" s="849">
        <v>1524711</v>
      </c>
      <c r="L298" s="849">
        <v>1</v>
      </c>
      <c r="M298" s="849">
        <v>1326.9895561357703</v>
      </c>
      <c r="N298" s="849">
        <v>1249</v>
      </c>
      <c r="O298" s="849">
        <v>1671096</v>
      </c>
      <c r="P298" s="837">
        <v>1.0960083583052789</v>
      </c>
      <c r="Q298" s="850">
        <v>1337.9471577261809</v>
      </c>
    </row>
    <row r="299" spans="1:17" ht="14.45" customHeight="1" x14ac:dyDescent="0.2">
      <c r="A299" s="831" t="s">
        <v>578</v>
      </c>
      <c r="B299" s="832" t="s">
        <v>4506</v>
      </c>
      <c r="C299" s="832" t="s">
        <v>4372</v>
      </c>
      <c r="D299" s="832" t="s">
        <v>4906</v>
      </c>
      <c r="E299" s="832" t="s">
        <v>4907</v>
      </c>
      <c r="F299" s="849">
        <v>16</v>
      </c>
      <c r="G299" s="849">
        <v>0</v>
      </c>
      <c r="H299" s="849"/>
      <c r="I299" s="849">
        <v>0</v>
      </c>
      <c r="J299" s="849">
        <v>19</v>
      </c>
      <c r="K299" s="849">
        <v>0</v>
      </c>
      <c r="L299" s="849"/>
      <c r="M299" s="849">
        <v>0</v>
      </c>
      <c r="N299" s="849">
        <v>12</v>
      </c>
      <c r="O299" s="849">
        <v>0</v>
      </c>
      <c r="P299" s="837"/>
      <c r="Q299" s="850">
        <v>0</v>
      </c>
    </row>
    <row r="300" spans="1:17" ht="14.45" customHeight="1" x14ac:dyDescent="0.2">
      <c r="A300" s="831" t="s">
        <v>578</v>
      </c>
      <c r="B300" s="832" t="s">
        <v>4506</v>
      </c>
      <c r="C300" s="832" t="s">
        <v>4372</v>
      </c>
      <c r="D300" s="832" t="s">
        <v>4908</v>
      </c>
      <c r="E300" s="832" t="s">
        <v>4909</v>
      </c>
      <c r="F300" s="849">
        <v>525</v>
      </c>
      <c r="G300" s="849">
        <v>249900</v>
      </c>
      <c r="H300" s="849">
        <v>0.95776850286870641</v>
      </c>
      <c r="I300" s="849">
        <v>476</v>
      </c>
      <c r="J300" s="849">
        <v>547</v>
      </c>
      <c r="K300" s="849">
        <v>260919</v>
      </c>
      <c r="L300" s="849">
        <v>1</v>
      </c>
      <c r="M300" s="849">
        <v>477</v>
      </c>
      <c r="N300" s="849">
        <v>616</v>
      </c>
      <c r="O300" s="849">
        <v>297498</v>
      </c>
      <c r="P300" s="837">
        <v>1.1401929334391132</v>
      </c>
      <c r="Q300" s="850">
        <v>482.9512987012987</v>
      </c>
    </row>
    <row r="301" spans="1:17" ht="14.45" customHeight="1" x14ac:dyDescent="0.2">
      <c r="A301" s="831" t="s">
        <v>578</v>
      </c>
      <c r="B301" s="832" t="s">
        <v>4506</v>
      </c>
      <c r="C301" s="832" t="s">
        <v>4372</v>
      </c>
      <c r="D301" s="832" t="s">
        <v>4910</v>
      </c>
      <c r="E301" s="832" t="s">
        <v>4911</v>
      </c>
      <c r="F301" s="849">
        <v>12</v>
      </c>
      <c r="G301" s="849">
        <v>55188</v>
      </c>
      <c r="H301" s="849">
        <v>0.52044511505092417</v>
      </c>
      <c r="I301" s="849">
        <v>4599</v>
      </c>
      <c r="J301" s="849">
        <v>23</v>
      </c>
      <c r="K301" s="849">
        <v>106040</v>
      </c>
      <c r="L301" s="849">
        <v>1</v>
      </c>
      <c r="M301" s="849">
        <v>4610.434782608696</v>
      </c>
      <c r="N301" s="849">
        <v>25</v>
      </c>
      <c r="O301" s="849">
        <v>116210</v>
      </c>
      <c r="P301" s="837">
        <v>1.0959072048283667</v>
      </c>
      <c r="Q301" s="850">
        <v>4648.3999999999996</v>
      </c>
    </row>
    <row r="302" spans="1:17" ht="14.45" customHeight="1" x14ac:dyDescent="0.2">
      <c r="A302" s="831" t="s">
        <v>578</v>
      </c>
      <c r="B302" s="832" t="s">
        <v>4506</v>
      </c>
      <c r="C302" s="832" t="s">
        <v>4372</v>
      </c>
      <c r="D302" s="832" t="s">
        <v>4912</v>
      </c>
      <c r="E302" s="832" t="s">
        <v>4913</v>
      </c>
      <c r="F302" s="849">
        <v>139</v>
      </c>
      <c r="G302" s="849">
        <v>571844</v>
      </c>
      <c r="H302" s="849">
        <v>1.1376946247169908</v>
      </c>
      <c r="I302" s="849">
        <v>4113.9856115107914</v>
      </c>
      <c r="J302" s="849">
        <v>122</v>
      </c>
      <c r="K302" s="849">
        <v>502634</v>
      </c>
      <c r="L302" s="849">
        <v>1</v>
      </c>
      <c r="M302" s="849">
        <v>4119.9508196721308</v>
      </c>
      <c r="N302" s="849">
        <v>140</v>
      </c>
      <c r="O302" s="849">
        <v>579858</v>
      </c>
      <c r="P302" s="837">
        <v>1.1536386316882663</v>
      </c>
      <c r="Q302" s="850">
        <v>4141.8428571428567</v>
      </c>
    </row>
    <row r="303" spans="1:17" ht="14.45" customHeight="1" x14ac:dyDescent="0.2">
      <c r="A303" s="831" t="s">
        <v>578</v>
      </c>
      <c r="B303" s="832" t="s">
        <v>4506</v>
      </c>
      <c r="C303" s="832" t="s">
        <v>4372</v>
      </c>
      <c r="D303" s="832" t="s">
        <v>4914</v>
      </c>
      <c r="E303" s="832" t="s">
        <v>4915</v>
      </c>
      <c r="F303" s="849">
        <v>4</v>
      </c>
      <c r="G303" s="849">
        <v>41452</v>
      </c>
      <c r="H303" s="849">
        <v>0.28519140270247956</v>
      </c>
      <c r="I303" s="849">
        <v>10363</v>
      </c>
      <c r="J303" s="849">
        <v>14</v>
      </c>
      <c r="K303" s="849">
        <v>145348</v>
      </c>
      <c r="L303" s="849">
        <v>1</v>
      </c>
      <c r="M303" s="849">
        <v>10382</v>
      </c>
      <c r="N303" s="849">
        <v>10</v>
      </c>
      <c r="O303" s="849">
        <v>104470</v>
      </c>
      <c r="P303" s="837">
        <v>0.7187577400445827</v>
      </c>
      <c r="Q303" s="850">
        <v>10447</v>
      </c>
    </row>
    <row r="304" spans="1:17" ht="14.45" customHeight="1" x14ac:dyDescent="0.2">
      <c r="A304" s="831" t="s">
        <v>578</v>
      </c>
      <c r="B304" s="832" t="s">
        <v>4506</v>
      </c>
      <c r="C304" s="832" t="s">
        <v>4372</v>
      </c>
      <c r="D304" s="832" t="s">
        <v>4916</v>
      </c>
      <c r="E304" s="832" t="s">
        <v>4917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722</v>
      </c>
      <c r="P304" s="837"/>
      <c r="Q304" s="850">
        <v>722</v>
      </c>
    </row>
    <row r="305" spans="1:17" ht="14.45" customHeight="1" x14ac:dyDescent="0.2">
      <c r="A305" s="831" t="s">
        <v>578</v>
      </c>
      <c r="B305" s="832" t="s">
        <v>4506</v>
      </c>
      <c r="C305" s="832" t="s">
        <v>4372</v>
      </c>
      <c r="D305" s="832" t="s">
        <v>4918</v>
      </c>
      <c r="E305" s="832" t="s">
        <v>4919</v>
      </c>
      <c r="F305" s="849">
        <v>889</v>
      </c>
      <c r="G305" s="849">
        <v>317373</v>
      </c>
      <c r="H305" s="849">
        <v>0.91613240307481802</v>
      </c>
      <c r="I305" s="849">
        <v>357</v>
      </c>
      <c r="J305" s="849">
        <v>965</v>
      </c>
      <c r="K305" s="849">
        <v>346427</v>
      </c>
      <c r="L305" s="849">
        <v>1</v>
      </c>
      <c r="M305" s="849">
        <v>358.99170984455958</v>
      </c>
      <c r="N305" s="849">
        <v>1014</v>
      </c>
      <c r="O305" s="849">
        <v>368074</v>
      </c>
      <c r="P305" s="837">
        <v>1.0624864690107874</v>
      </c>
      <c r="Q305" s="850">
        <v>362.99211045364893</v>
      </c>
    </row>
    <row r="306" spans="1:17" ht="14.45" customHeight="1" x14ac:dyDescent="0.2">
      <c r="A306" s="831" t="s">
        <v>578</v>
      </c>
      <c r="B306" s="832" t="s">
        <v>4506</v>
      </c>
      <c r="C306" s="832" t="s">
        <v>4372</v>
      </c>
      <c r="D306" s="832" t="s">
        <v>4431</v>
      </c>
      <c r="E306" s="832" t="s">
        <v>4432</v>
      </c>
      <c r="F306" s="849">
        <v>1</v>
      </c>
      <c r="G306" s="849">
        <v>183</v>
      </c>
      <c r="H306" s="849"/>
      <c r="I306" s="849">
        <v>183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5" customHeight="1" x14ac:dyDescent="0.2">
      <c r="A307" s="831" t="s">
        <v>578</v>
      </c>
      <c r="B307" s="832" t="s">
        <v>4506</v>
      </c>
      <c r="C307" s="832" t="s">
        <v>4372</v>
      </c>
      <c r="D307" s="832" t="s">
        <v>4920</v>
      </c>
      <c r="E307" s="832" t="s">
        <v>4921</v>
      </c>
      <c r="F307" s="849">
        <v>9</v>
      </c>
      <c r="G307" s="849">
        <v>45486</v>
      </c>
      <c r="H307" s="849">
        <v>0.74866679834090455</v>
      </c>
      <c r="I307" s="849">
        <v>5054</v>
      </c>
      <c r="J307" s="849">
        <v>12</v>
      </c>
      <c r="K307" s="849">
        <v>60756</v>
      </c>
      <c r="L307" s="849">
        <v>1</v>
      </c>
      <c r="M307" s="849">
        <v>5063</v>
      </c>
      <c r="N307" s="849">
        <v>14</v>
      </c>
      <c r="O307" s="849">
        <v>71330</v>
      </c>
      <c r="P307" s="837">
        <v>1.1740404239910462</v>
      </c>
      <c r="Q307" s="850">
        <v>5095</v>
      </c>
    </row>
    <row r="308" spans="1:17" ht="14.45" customHeight="1" x14ac:dyDescent="0.2">
      <c r="A308" s="831" t="s">
        <v>578</v>
      </c>
      <c r="B308" s="832" t="s">
        <v>4506</v>
      </c>
      <c r="C308" s="832" t="s">
        <v>4372</v>
      </c>
      <c r="D308" s="832" t="s">
        <v>4433</v>
      </c>
      <c r="E308" s="832" t="s">
        <v>4434</v>
      </c>
      <c r="F308" s="849">
        <v>1222</v>
      </c>
      <c r="G308" s="849">
        <v>455801</v>
      </c>
      <c r="H308" s="849">
        <v>1.0328152651483393</v>
      </c>
      <c r="I308" s="849">
        <v>372.99590834697216</v>
      </c>
      <c r="J308" s="849">
        <v>1180</v>
      </c>
      <c r="K308" s="849">
        <v>441319</v>
      </c>
      <c r="L308" s="849">
        <v>1</v>
      </c>
      <c r="M308" s="849">
        <v>373.99915254237288</v>
      </c>
      <c r="N308" s="849">
        <v>1275</v>
      </c>
      <c r="O308" s="849">
        <v>479390</v>
      </c>
      <c r="P308" s="837">
        <v>1.0862663968693846</v>
      </c>
      <c r="Q308" s="850">
        <v>375.99215686274511</v>
      </c>
    </row>
    <row r="309" spans="1:17" ht="14.45" customHeight="1" x14ac:dyDescent="0.2">
      <c r="A309" s="831" t="s">
        <v>578</v>
      </c>
      <c r="B309" s="832" t="s">
        <v>4506</v>
      </c>
      <c r="C309" s="832" t="s">
        <v>4372</v>
      </c>
      <c r="D309" s="832" t="s">
        <v>4922</v>
      </c>
      <c r="E309" s="832" t="s">
        <v>4923</v>
      </c>
      <c r="F309" s="849">
        <v>295</v>
      </c>
      <c r="G309" s="849">
        <v>45135</v>
      </c>
      <c r="H309" s="849">
        <v>0.63028906577293675</v>
      </c>
      <c r="I309" s="849">
        <v>153</v>
      </c>
      <c r="J309" s="849">
        <v>465</v>
      </c>
      <c r="K309" s="849">
        <v>71610</v>
      </c>
      <c r="L309" s="849">
        <v>1</v>
      </c>
      <c r="M309" s="849">
        <v>154</v>
      </c>
      <c r="N309" s="849">
        <v>555</v>
      </c>
      <c r="O309" s="849">
        <v>86022</v>
      </c>
      <c r="P309" s="837">
        <v>1.2012568077084207</v>
      </c>
      <c r="Q309" s="850">
        <v>154.99459459459459</v>
      </c>
    </row>
    <row r="310" spans="1:17" ht="14.45" customHeight="1" x14ac:dyDescent="0.2">
      <c r="A310" s="831" t="s">
        <v>578</v>
      </c>
      <c r="B310" s="832" t="s">
        <v>4506</v>
      </c>
      <c r="C310" s="832" t="s">
        <v>4372</v>
      </c>
      <c r="D310" s="832" t="s">
        <v>4924</v>
      </c>
      <c r="E310" s="832" t="s">
        <v>4925</v>
      </c>
      <c r="F310" s="849">
        <v>8</v>
      </c>
      <c r="G310" s="849">
        <v>93992</v>
      </c>
      <c r="H310" s="849">
        <v>0.53233653328802422</v>
      </c>
      <c r="I310" s="849">
        <v>11749</v>
      </c>
      <c r="J310" s="849">
        <v>15</v>
      </c>
      <c r="K310" s="849">
        <v>176565</v>
      </c>
      <c r="L310" s="849">
        <v>1</v>
      </c>
      <c r="M310" s="849">
        <v>11771</v>
      </c>
      <c r="N310" s="849">
        <v>10</v>
      </c>
      <c r="O310" s="849">
        <v>118440</v>
      </c>
      <c r="P310" s="837">
        <v>0.67080112140005099</v>
      </c>
      <c r="Q310" s="850">
        <v>11844</v>
      </c>
    </row>
    <row r="311" spans="1:17" ht="14.45" customHeight="1" x14ac:dyDescent="0.2">
      <c r="A311" s="831" t="s">
        <v>578</v>
      </c>
      <c r="B311" s="832" t="s">
        <v>4506</v>
      </c>
      <c r="C311" s="832" t="s">
        <v>4372</v>
      </c>
      <c r="D311" s="832" t="s">
        <v>4481</v>
      </c>
      <c r="E311" s="832" t="s">
        <v>4482</v>
      </c>
      <c r="F311" s="849"/>
      <c r="G311" s="849"/>
      <c r="H311" s="849"/>
      <c r="I311" s="849"/>
      <c r="J311" s="849">
        <v>1</v>
      </c>
      <c r="K311" s="849">
        <v>7011</v>
      </c>
      <c r="L311" s="849">
        <v>1</v>
      </c>
      <c r="M311" s="849">
        <v>7011</v>
      </c>
      <c r="N311" s="849"/>
      <c r="O311" s="849"/>
      <c r="P311" s="837"/>
      <c r="Q311" s="850"/>
    </row>
    <row r="312" spans="1:17" ht="14.45" customHeight="1" x14ac:dyDescent="0.2">
      <c r="A312" s="831" t="s">
        <v>578</v>
      </c>
      <c r="B312" s="832" t="s">
        <v>4506</v>
      </c>
      <c r="C312" s="832" t="s">
        <v>4372</v>
      </c>
      <c r="D312" s="832" t="s">
        <v>4926</v>
      </c>
      <c r="E312" s="832" t="s">
        <v>4927</v>
      </c>
      <c r="F312" s="849">
        <v>1</v>
      </c>
      <c r="G312" s="849">
        <v>43</v>
      </c>
      <c r="H312" s="849"/>
      <c r="I312" s="849">
        <v>43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578</v>
      </c>
      <c r="B313" s="832" t="s">
        <v>4506</v>
      </c>
      <c r="C313" s="832" t="s">
        <v>4372</v>
      </c>
      <c r="D313" s="832" t="s">
        <v>4928</v>
      </c>
      <c r="E313" s="832" t="s">
        <v>4929</v>
      </c>
      <c r="F313" s="849">
        <v>18</v>
      </c>
      <c r="G313" s="849">
        <v>80748</v>
      </c>
      <c r="H313" s="849">
        <v>0.9979607726817693</v>
      </c>
      <c r="I313" s="849">
        <v>4486</v>
      </c>
      <c r="J313" s="849">
        <v>18</v>
      </c>
      <c r="K313" s="849">
        <v>80913</v>
      </c>
      <c r="L313" s="849">
        <v>1</v>
      </c>
      <c r="M313" s="849">
        <v>4495.166666666667</v>
      </c>
      <c r="N313" s="849">
        <v>14</v>
      </c>
      <c r="O313" s="849">
        <v>63392</v>
      </c>
      <c r="P313" s="837">
        <v>0.78345877671078812</v>
      </c>
      <c r="Q313" s="850">
        <v>4528</v>
      </c>
    </row>
    <row r="314" spans="1:17" ht="14.45" customHeight="1" x14ac:dyDescent="0.2">
      <c r="A314" s="831" t="s">
        <v>578</v>
      </c>
      <c r="B314" s="832" t="s">
        <v>4506</v>
      </c>
      <c r="C314" s="832" t="s">
        <v>4372</v>
      </c>
      <c r="D314" s="832" t="s">
        <v>4930</v>
      </c>
      <c r="E314" s="832" t="s">
        <v>4931</v>
      </c>
      <c r="F314" s="849">
        <v>152</v>
      </c>
      <c r="G314" s="849">
        <v>1960952</v>
      </c>
      <c r="H314" s="849">
        <v>1.004753352889185</v>
      </c>
      <c r="I314" s="849">
        <v>12901</v>
      </c>
      <c r="J314" s="849">
        <v>151</v>
      </c>
      <c r="K314" s="849">
        <v>1951675</v>
      </c>
      <c r="L314" s="849">
        <v>1</v>
      </c>
      <c r="M314" s="849">
        <v>12925</v>
      </c>
      <c r="N314" s="849">
        <v>133</v>
      </c>
      <c r="O314" s="849">
        <v>1729717</v>
      </c>
      <c r="P314" s="837">
        <v>0.88627307312949133</v>
      </c>
      <c r="Q314" s="850">
        <v>13005.390977443609</v>
      </c>
    </row>
    <row r="315" spans="1:17" ht="14.45" customHeight="1" x14ac:dyDescent="0.2">
      <c r="A315" s="831" t="s">
        <v>578</v>
      </c>
      <c r="B315" s="832" t="s">
        <v>4506</v>
      </c>
      <c r="C315" s="832" t="s">
        <v>4372</v>
      </c>
      <c r="D315" s="832" t="s">
        <v>4932</v>
      </c>
      <c r="E315" s="832" t="s">
        <v>4933</v>
      </c>
      <c r="F315" s="849">
        <v>235</v>
      </c>
      <c r="G315" s="849">
        <v>586316</v>
      </c>
      <c r="H315" s="849">
        <v>0.89443294376804872</v>
      </c>
      <c r="I315" s="849">
        <v>2494.9617021276595</v>
      </c>
      <c r="J315" s="849">
        <v>262</v>
      </c>
      <c r="K315" s="849">
        <v>655517</v>
      </c>
      <c r="L315" s="849">
        <v>1</v>
      </c>
      <c r="M315" s="849">
        <v>2501.9732824427483</v>
      </c>
      <c r="N315" s="849">
        <v>335</v>
      </c>
      <c r="O315" s="849">
        <v>846520</v>
      </c>
      <c r="P315" s="837">
        <v>1.2913776454310109</v>
      </c>
      <c r="Q315" s="850">
        <v>2526.9253731343283</v>
      </c>
    </row>
    <row r="316" spans="1:17" ht="14.45" customHeight="1" x14ac:dyDescent="0.2">
      <c r="A316" s="831" t="s">
        <v>578</v>
      </c>
      <c r="B316" s="832" t="s">
        <v>4506</v>
      </c>
      <c r="C316" s="832" t="s">
        <v>4372</v>
      </c>
      <c r="D316" s="832" t="s">
        <v>4934</v>
      </c>
      <c r="E316" s="832" t="s">
        <v>4935</v>
      </c>
      <c r="F316" s="849">
        <v>1</v>
      </c>
      <c r="G316" s="849">
        <v>1498</v>
      </c>
      <c r="H316" s="849"/>
      <c r="I316" s="849">
        <v>1498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578</v>
      </c>
      <c r="B317" s="832" t="s">
        <v>4506</v>
      </c>
      <c r="C317" s="832" t="s">
        <v>4372</v>
      </c>
      <c r="D317" s="832" t="s">
        <v>4936</v>
      </c>
      <c r="E317" s="832" t="s">
        <v>4937</v>
      </c>
      <c r="F317" s="849">
        <v>4</v>
      </c>
      <c r="G317" s="849">
        <v>23176</v>
      </c>
      <c r="H317" s="849">
        <v>0.79793423997245649</v>
      </c>
      <c r="I317" s="849">
        <v>5794</v>
      </c>
      <c r="J317" s="849">
        <v>5</v>
      </c>
      <c r="K317" s="849">
        <v>29045</v>
      </c>
      <c r="L317" s="849">
        <v>1</v>
      </c>
      <c r="M317" s="849">
        <v>5809</v>
      </c>
      <c r="N317" s="849">
        <v>6</v>
      </c>
      <c r="O317" s="849">
        <v>35178</v>
      </c>
      <c r="P317" s="837">
        <v>1.2111551041487347</v>
      </c>
      <c r="Q317" s="850">
        <v>5863</v>
      </c>
    </row>
    <row r="318" spans="1:17" ht="14.45" customHeight="1" x14ac:dyDescent="0.2">
      <c r="A318" s="831" t="s">
        <v>578</v>
      </c>
      <c r="B318" s="832" t="s">
        <v>4506</v>
      </c>
      <c r="C318" s="832" t="s">
        <v>4372</v>
      </c>
      <c r="D318" s="832" t="s">
        <v>4938</v>
      </c>
      <c r="E318" s="832" t="s">
        <v>4939</v>
      </c>
      <c r="F318" s="849">
        <v>139</v>
      </c>
      <c r="G318" s="849">
        <v>99245</v>
      </c>
      <c r="H318" s="849">
        <v>0.75717926025390625</v>
      </c>
      <c r="I318" s="849">
        <v>713.99280575539569</v>
      </c>
      <c r="J318" s="849">
        <v>183</v>
      </c>
      <c r="K318" s="849">
        <v>131072</v>
      </c>
      <c r="L318" s="849">
        <v>1</v>
      </c>
      <c r="M318" s="849">
        <v>716.24043715846994</v>
      </c>
      <c r="N318" s="849">
        <v>172</v>
      </c>
      <c r="O318" s="849">
        <v>124700</v>
      </c>
      <c r="P318" s="837">
        <v>0.951385498046875</v>
      </c>
      <c r="Q318" s="850">
        <v>725</v>
      </c>
    </row>
    <row r="319" spans="1:17" ht="14.45" customHeight="1" x14ac:dyDescent="0.2">
      <c r="A319" s="831" t="s">
        <v>578</v>
      </c>
      <c r="B319" s="832" t="s">
        <v>4506</v>
      </c>
      <c r="C319" s="832" t="s">
        <v>4372</v>
      </c>
      <c r="D319" s="832" t="s">
        <v>4940</v>
      </c>
      <c r="E319" s="832" t="s">
        <v>4941</v>
      </c>
      <c r="F319" s="849">
        <v>23</v>
      </c>
      <c r="G319" s="849">
        <v>0</v>
      </c>
      <c r="H319" s="849"/>
      <c r="I319" s="849">
        <v>0</v>
      </c>
      <c r="J319" s="849">
        <v>7</v>
      </c>
      <c r="K319" s="849">
        <v>0</v>
      </c>
      <c r="L319" s="849"/>
      <c r="M319" s="849">
        <v>0</v>
      </c>
      <c r="N319" s="849">
        <v>27</v>
      </c>
      <c r="O319" s="849">
        <v>0</v>
      </c>
      <c r="P319" s="837"/>
      <c r="Q319" s="850">
        <v>0</v>
      </c>
    </row>
    <row r="320" spans="1:17" ht="14.45" customHeight="1" x14ac:dyDescent="0.2">
      <c r="A320" s="831" t="s">
        <v>578</v>
      </c>
      <c r="B320" s="832" t="s">
        <v>4506</v>
      </c>
      <c r="C320" s="832" t="s">
        <v>4372</v>
      </c>
      <c r="D320" s="832" t="s">
        <v>4942</v>
      </c>
      <c r="E320" s="832" t="s">
        <v>4943</v>
      </c>
      <c r="F320" s="849">
        <v>418</v>
      </c>
      <c r="G320" s="849">
        <v>604427</v>
      </c>
      <c r="H320" s="849">
        <v>1.0051418926222488</v>
      </c>
      <c r="I320" s="849">
        <v>1445.9976076555024</v>
      </c>
      <c r="J320" s="849">
        <v>415</v>
      </c>
      <c r="K320" s="849">
        <v>601335</v>
      </c>
      <c r="L320" s="849">
        <v>1</v>
      </c>
      <c r="M320" s="849">
        <v>1449</v>
      </c>
      <c r="N320" s="849">
        <v>466</v>
      </c>
      <c r="O320" s="849">
        <v>680349</v>
      </c>
      <c r="P320" s="837">
        <v>1.1313976402504429</v>
      </c>
      <c r="Q320" s="850">
        <v>1459.9763948497855</v>
      </c>
    </row>
    <row r="321" spans="1:17" ht="14.45" customHeight="1" x14ac:dyDescent="0.2">
      <c r="A321" s="831" t="s">
        <v>578</v>
      </c>
      <c r="B321" s="832" t="s">
        <v>4506</v>
      </c>
      <c r="C321" s="832" t="s">
        <v>4372</v>
      </c>
      <c r="D321" s="832" t="s">
        <v>4944</v>
      </c>
      <c r="E321" s="832" t="s">
        <v>4945</v>
      </c>
      <c r="F321" s="849">
        <v>19</v>
      </c>
      <c r="G321" s="849">
        <v>105830</v>
      </c>
      <c r="H321" s="849">
        <v>0.63219832735961767</v>
      </c>
      <c r="I321" s="849">
        <v>5570</v>
      </c>
      <c r="J321" s="849">
        <v>30</v>
      </c>
      <c r="K321" s="849">
        <v>167400</v>
      </c>
      <c r="L321" s="849">
        <v>1</v>
      </c>
      <c r="M321" s="849">
        <v>5580</v>
      </c>
      <c r="N321" s="849">
        <v>25</v>
      </c>
      <c r="O321" s="849">
        <v>140450</v>
      </c>
      <c r="P321" s="837">
        <v>0.83900836320191163</v>
      </c>
      <c r="Q321" s="850">
        <v>5618</v>
      </c>
    </row>
    <row r="322" spans="1:17" ht="14.45" customHeight="1" x14ac:dyDescent="0.2">
      <c r="A322" s="831" t="s">
        <v>578</v>
      </c>
      <c r="B322" s="832" t="s">
        <v>4506</v>
      </c>
      <c r="C322" s="832" t="s">
        <v>4372</v>
      </c>
      <c r="D322" s="832" t="s">
        <v>4946</v>
      </c>
      <c r="E322" s="832" t="s">
        <v>4947</v>
      </c>
      <c r="F322" s="849">
        <v>17</v>
      </c>
      <c r="G322" s="849">
        <v>182410</v>
      </c>
      <c r="H322" s="849">
        <v>0.80809289014703467</v>
      </c>
      <c r="I322" s="849">
        <v>10730</v>
      </c>
      <c r="J322" s="849">
        <v>21</v>
      </c>
      <c r="K322" s="849">
        <v>225729</v>
      </c>
      <c r="L322" s="849">
        <v>1</v>
      </c>
      <c r="M322" s="849">
        <v>10749</v>
      </c>
      <c r="N322" s="849">
        <v>30</v>
      </c>
      <c r="O322" s="849">
        <v>324420</v>
      </c>
      <c r="P322" s="837">
        <v>1.4372101059234745</v>
      </c>
      <c r="Q322" s="850">
        <v>10814</v>
      </c>
    </row>
    <row r="323" spans="1:17" ht="14.45" customHeight="1" x14ac:dyDescent="0.2">
      <c r="A323" s="831" t="s">
        <v>578</v>
      </c>
      <c r="B323" s="832" t="s">
        <v>4506</v>
      </c>
      <c r="C323" s="832" t="s">
        <v>4372</v>
      </c>
      <c r="D323" s="832" t="s">
        <v>4948</v>
      </c>
      <c r="E323" s="832" t="s">
        <v>4949</v>
      </c>
      <c r="F323" s="849">
        <v>1</v>
      </c>
      <c r="G323" s="849">
        <v>3930</v>
      </c>
      <c r="H323" s="849"/>
      <c r="I323" s="849">
        <v>3930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578</v>
      </c>
      <c r="B324" s="832" t="s">
        <v>4506</v>
      </c>
      <c r="C324" s="832" t="s">
        <v>4372</v>
      </c>
      <c r="D324" s="832" t="s">
        <v>4950</v>
      </c>
      <c r="E324" s="832" t="s">
        <v>4951</v>
      </c>
      <c r="F324" s="849">
        <v>13</v>
      </c>
      <c r="G324" s="849">
        <v>43602</v>
      </c>
      <c r="H324" s="849">
        <v>0.72024183157686084</v>
      </c>
      <c r="I324" s="849">
        <v>3354</v>
      </c>
      <c r="J324" s="849">
        <v>18</v>
      </c>
      <c r="K324" s="849">
        <v>60538</v>
      </c>
      <c r="L324" s="849">
        <v>1</v>
      </c>
      <c r="M324" s="849">
        <v>3363.2222222222222</v>
      </c>
      <c r="N324" s="849">
        <v>17</v>
      </c>
      <c r="O324" s="849">
        <v>57749</v>
      </c>
      <c r="P324" s="837">
        <v>0.95392976312398825</v>
      </c>
      <c r="Q324" s="850">
        <v>3397</v>
      </c>
    </row>
    <row r="325" spans="1:17" ht="14.45" customHeight="1" x14ac:dyDescent="0.2">
      <c r="A325" s="831" t="s">
        <v>578</v>
      </c>
      <c r="B325" s="832" t="s">
        <v>4506</v>
      </c>
      <c r="C325" s="832" t="s">
        <v>4372</v>
      </c>
      <c r="D325" s="832" t="s">
        <v>4952</v>
      </c>
      <c r="E325" s="832" t="s">
        <v>4953</v>
      </c>
      <c r="F325" s="849">
        <v>21</v>
      </c>
      <c r="G325" s="849">
        <v>172137</v>
      </c>
      <c r="H325" s="849">
        <v>2.6195672023374725</v>
      </c>
      <c r="I325" s="849">
        <v>8197</v>
      </c>
      <c r="J325" s="849">
        <v>8</v>
      </c>
      <c r="K325" s="849">
        <v>65712</v>
      </c>
      <c r="L325" s="849">
        <v>1</v>
      </c>
      <c r="M325" s="849">
        <v>8214</v>
      </c>
      <c r="N325" s="849">
        <v>15</v>
      </c>
      <c r="O325" s="849">
        <v>124050</v>
      </c>
      <c r="P325" s="837">
        <v>1.887783053323594</v>
      </c>
      <c r="Q325" s="850">
        <v>8270</v>
      </c>
    </row>
    <row r="326" spans="1:17" ht="14.45" customHeight="1" x14ac:dyDescent="0.2">
      <c r="A326" s="831" t="s">
        <v>578</v>
      </c>
      <c r="B326" s="832" t="s">
        <v>4506</v>
      </c>
      <c r="C326" s="832" t="s">
        <v>4372</v>
      </c>
      <c r="D326" s="832" t="s">
        <v>4954</v>
      </c>
      <c r="E326" s="832" t="s">
        <v>4955</v>
      </c>
      <c r="F326" s="849">
        <v>6</v>
      </c>
      <c r="G326" s="849">
        <v>59754</v>
      </c>
      <c r="H326" s="849">
        <v>2.9933874361286446</v>
      </c>
      <c r="I326" s="849">
        <v>9959</v>
      </c>
      <c r="J326" s="849">
        <v>2</v>
      </c>
      <c r="K326" s="849">
        <v>19962</v>
      </c>
      <c r="L326" s="849">
        <v>1</v>
      </c>
      <c r="M326" s="849">
        <v>9981</v>
      </c>
      <c r="N326" s="849">
        <v>6</v>
      </c>
      <c r="O326" s="849">
        <v>60324</v>
      </c>
      <c r="P326" s="837">
        <v>3.0219416892094979</v>
      </c>
      <c r="Q326" s="850">
        <v>10054</v>
      </c>
    </row>
    <row r="327" spans="1:17" ht="14.45" customHeight="1" x14ac:dyDescent="0.2">
      <c r="A327" s="831" t="s">
        <v>578</v>
      </c>
      <c r="B327" s="832" t="s">
        <v>4506</v>
      </c>
      <c r="C327" s="832" t="s">
        <v>4372</v>
      </c>
      <c r="D327" s="832" t="s">
        <v>4956</v>
      </c>
      <c r="E327" s="832" t="s">
        <v>4957</v>
      </c>
      <c r="F327" s="849">
        <v>84</v>
      </c>
      <c r="G327" s="849">
        <v>387151</v>
      </c>
      <c r="H327" s="849">
        <v>0.96323231217453831</v>
      </c>
      <c r="I327" s="849">
        <v>4608.9404761904761</v>
      </c>
      <c r="J327" s="849">
        <v>87</v>
      </c>
      <c r="K327" s="849">
        <v>401929</v>
      </c>
      <c r="L327" s="849">
        <v>1</v>
      </c>
      <c r="M327" s="849">
        <v>4619.8735632183907</v>
      </c>
      <c r="N327" s="849">
        <v>76</v>
      </c>
      <c r="O327" s="849">
        <v>354008</v>
      </c>
      <c r="P327" s="837">
        <v>0.88077247474056364</v>
      </c>
      <c r="Q327" s="850">
        <v>4658</v>
      </c>
    </row>
    <row r="328" spans="1:17" ht="14.45" customHeight="1" x14ac:dyDescent="0.2">
      <c r="A328" s="831" t="s">
        <v>578</v>
      </c>
      <c r="B328" s="832" t="s">
        <v>4506</v>
      </c>
      <c r="C328" s="832" t="s">
        <v>4372</v>
      </c>
      <c r="D328" s="832" t="s">
        <v>4958</v>
      </c>
      <c r="E328" s="832" t="s">
        <v>4959</v>
      </c>
      <c r="F328" s="849">
        <v>12</v>
      </c>
      <c r="G328" s="849">
        <v>45888</v>
      </c>
      <c r="H328" s="849">
        <v>1.3302026263153317</v>
      </c>
      <c r="I328" s="849">
        <v>3824</v>
      </c>
      <c r="J328" s="849">
        <v>9</v>
      </c>
      <c r="K328" s="849">
        <v>34497</v>
      </c>
      <c r="L328" s="849">
        <v>1</v>
      </c>
      <c r="M328" s="849">
        <v>3833</v>
      </c>
      <c r="N328" s="849">
        <v>10</v>
      </c>
      <c r="O328" s="849">
        <v>38660</v>
      </c>
      <c r="P328" s="837">
        <v>1.1206771603327825</v>
      </c>
      <c r="Q328" s="850">
        <v>3866</v>
      </c>
    </row>
    <row r="329" spans="1:17" ht="14.45" customHeight="1" x14ac:dyDescent="0.2">
      <c r="A329" s="831" t="s">
        <v>578</v>
      </c>
      <c r="B329" s="832" t="s">
        <v>4506</v>
      </c>
      <c r="C329" s="832" t="s">
        <v>4372</v>
      </c>
      <c r="D329" s="832" t="s">
        <v>4960</v>
      </c>
      <c r="E329" s="832" t="s">
        <v>4961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2409</v>
      </c>
      <c r="P329" s="837"/>
      <c r="Q329" s="850">
        <v>2409</v>
      </c>
    </row>
    <row r="330" spans="1:17" ht="14.45" customHeight="1" x14ac:dyDescent="0.2">
      <c r="A330" s="831" t="s">
        <v>578</v>
      </c>
      <c r="B330" s="832" t="s">
        <v>4506</v>
      </c>
      <c r="C330" s="832" t="s">
        <v>4372</v>
      </c>
      <c r="D330" s="832" t="s">
        <v>4962</v>
      </c>
      <c r="E330" s="832" t="s">
        <v>4963</v>
      </c>
      <c r="F330" s="849">
        <v>4</v>
      </c>
      <c r="G330" s="849">
        <v>9456</v>
      </c>
      <c r="H330" s="849">
        <v>0.30691333982473223</v>
      </c>
      <c r="I330" s="849">
        <v>2364</v>
      </c>
      <c r="J330" s="849">
        <v>13</v>
      </c>
      <c r="K330" s="849">
        <v>30810</v>
      </c>
      <c r="L330" s="849">
        <v>1</v>
      </c>
      <c r="M330" s="849">
        <v>2370</v>
      </c>
      <c r="N330" s="849">
        <v>12</v>
      </c>
      <c r="O330" s="849">
        <v>28704</v>
      </c>
      <c r="P330" s="837">
        <v>0.93164556962025313</v>
      </c>
      <c r="Q330" s="850">
        <v>2392</v>
      </c>
    </row>
    <row r="331" spans="1:17" ht="14.45" customHeight="1" x14ac:dyDescent="0.2">
      <c r="A331" s="831" t="s">
        <v>578</v>
      </c>
      <c r="B331" s="832" t="s">
        <v>4506</v>
      </c>
      <c r="C331" s="832" t="s">
        <v>4372</v>
      </c>
      <c r="D331" s="832" t="s">
        <v>4964</v>
      </c>
      <c r="E331" s="832" t="s">
        <v>4965</v>
      </c>
      <c r="F331" s="849"/>
      <c r="G331" s="849"/>
      <c r="H331" s="849"/>
      <c r="I331" s="849"/>
      <c r="J331" s="849">
        <v>1</v>
      </c>
      <c r="K331" s="849">
        <v>1268</v>
      </c>
      <c r="L331" s="849">
        <v>1</v>
      </c>
      <c r="M331" s="849">
        <v>1268</v>
      </c>
      <c r="N331" s="849"/>
      <c r="O331" s="849"/>
      <c r="P331" s="837"/>
      <c r="Q331" s="850"/>
    </row>
    <row r="332" spans="1:17" ht="14.45" customHeight="1" x14ac:dyDescent="0.2">
      <c r="A332" s="831" t="s">
        <v>578</v>
      </c>
      <c r="B332" s="832" t="s">
        <v>4506</v>
      </c>
      <c r="C332" s="832" t="s">
        <v>4372</v>
      </c>
      <c r="D332" s="832" t="s">
        <v>4966</v>
      </c>
      <c r="E332" s="832" t="s">
        <v>4967</v>
      </c>
      <c r="F332" s="849">
        <v>13</v>
      </c>
      <c r="G332" s="849">
        <v>20761</v>
      </c>
      <c r="H332" s="849">
        <v>0.81148373983739841</v>
      </c>
      <c r="I332" s="849">
        <v>1597</v>
      </c>
      <c r="J332" s="849">
        <v>16</v>
      </c>
      <c r="K332" s="849">
        <v>25584</v>
      </c>
      <c r="L332" s="849">
        <v>1</v>
      </c>
      <c r="M332" s="849">
        <v>1599</v>
      </c>
      <c r="N332" s="849">
        <v>14</v>
      </c>
      <c r="O332" s="849">
        <v>22498</v>
      </c>
      <c r="P332" s="837">
        <v>0.87937773608505321</v>
      </c>
      <c r="Q332" s="850">
        <v>1607</v>
      </c>
    </row>
    <row r="333" spans="1:17" ht="14.45" customHeight="1" x14ac:dyDescent="0.2">
      <c r="A333" s="831" t="s">
        <v>578</v>
      </c>
      <c r="B333" s="832" t="s">
        <v>4506</v>
      </c>
      <c r="C333" s="832" t="s">
        <v>4372</v>
      </c>
      <c r="D333" s="832" t="s">
        <v>4968</v>
      </c>
      <c r="E333" s="832" t="s">
        <v>4969</v>
      </c>
      <c r="F333" s="849">
        <v>11</v>
      </c>
      <c r="G333" s="849">
        <v>112145</v>
      </c>
      <c r="H333" s="849">
        <v>3.6608017235751125</v>
      </c>
      <c r="I333" s="849">
        <v>10195</v>
      </c>
      <c r="J333" s="849">
        <v>3</v>
      </c>
      <c r="K333" s="849">
        <v>30634</v>
      </c>
      <c r="L333" s="849">
        <v>1</v>
      </c>
      <c r="M333" s="849">
        <v>10211.333333333334</v>
      </c>
      <c r="N333" s="849">
        <v>7</v>
      </c>
      <c r="O333" s="849">
        <v>71869</v>
      </c>
      <c r="P333" s="837">
        <v>2.3460534047137167</v>
      </c>
      <c r="Q333" s="850">
        <v>10267</v>
      </c>
    </row>
    <row r="334" spans="1:17" ht="14.45" customHeight="1" x14ac:dyDescent="0.2">
      <c r="A334" s="831" t="s">
        <v>578</v>
      </c>
      <c r="B334" s="832" t="s">
        <v>4506</v>
      </c>
      <c r="C334" s="832" t="s">
        <v>4372</v>
      </c>
      <c r="D334" s="832" t="s">
        <v>4970</v>
      </c>
      <c r="E334" s="832" t="s">
        <v>4971</v>
      </c>
      <c r="F334" s="849">
        <v>19</v>
      </c>
      <c r="G334" s="849">
        <v>87723</v>
      </c>
      <c r="H334" s="849">
        <v>1.1851896887159532</v>
      </c>
      <c r="I334" s="849">
        <v>4617</v>
      </c>
      <c r="J334" s="849">
        <v>16</v>
      </c>
      <c r="K334" s="849">
        <v>74016</v>
      </c>
      <c r="L334" s="849">
        <v>1</v>
      </c>
      <c r="M334" s="849">
        <v>4626</v>
      </c>
      <c r="N334" s="849">
        <v>15</v>
      </c>
      <c r="O334" s="849">
        <v>69885</v>
      </c>
      <c r="P334" s="837">
        <v>0.94418774319066145</v>
      </c>
      <c r="Q334" s="850">
        <v>4659</v>
      </c>
    </row>
    <row r="335" spans="1:17" ht="14.45" customHeight="1" x14ac:dyDescent="0.2">
      <c r="A335" s="831" t="s">
        <v>578</v>
      </c>
      <c r="B335" s="832" t="s">
        <v>4506</v>
      </c>
      <c r="C335" s="832" t="s">
        <v>4372</v>
      </c>
      <c r="D335" s="832" t="s">
        <v>4972</v>
      </c>
      <c r="E335" s="832" t="s">
        <v>4973</v>
      </c>
      <c r="F335" s="849">
        <v>3</v>
      </c>
      <c r="G335" s="849">
        <v>21498</v>
      </c>
      <c r="H335" s="849">
        <v>0.42780386850274615</v>
      </c>
      <c r="I335" s="849">
        <v>7166</v>
      </c>
      <c r="J335" s="849">
        <v>7</v>
      </c>
      <c r="K335" s="849">
        <v>50252</v>
      </c>
      <c r="L335" s="849">
        <v>1</v>
      </c>
      <c r="M335" s="849">
        <v>7178.8571428571431</v>
      </c>
      <c r="N335" s="849">
        <v>2</v>
      </c>
      <c r="O335" s="849">
        <v>14470</v>
      </c>
      <c r="P335" s="837">
        <v>0.2879487383586723</v>
      </c>
      <c r="Q335" s="850">
        <v>7235</v>
      </c>
    </row>
    <row r="336" spans="1:17" ht="14.45" customHeight="1" x14ac:dyDescent="0.2">
      <c r="A336" s="831" t="s">
        <v>578</v>
      </c>
      <c r="B336" s="832" t="s">
        <v>4506</v>
      </c>
      <c r="C336" s="832" t="s">
        <v>4372</v>
      </c>
      <c r="D336" s="832" t="s">
        <v>4974</v>
      </c>
      <c r="E336" s="832" t="s">
        <v>4975</v>
      </c>
      <c r="F336" s="849">
        <v>11</v>
      </c>
      <c r="G336" s="849">
        <v>19569</v>
      </c>
      <c r="H336" s="849">
        <v>1.2208497099008049</v>
      </c>
      <c r="I336" s="849">
        <v>1779</v>
      </c>
      <c r="J336" s="849">
        <v>9</v>
      </c>
      <c r="K336" s="849">
        <v>16029</v>
      </c>
      <c r="L336" s="849">
        <v>1</v>
      </c>
      <c r="M336" s="849">
        <v>1781</v>
      </c>
      <c r="N336" s="849">
        <v>4</v>
      </c>
      <c r="O336" s="849">
        <v>7144</v>
      </c>
      <c r="P336" s="837">
        <v>0.4456921829184603</v>
      </c>
      <c r="Q336" s="850">
        <v>1786</v>
      </c>
    </row>
    <row r="337" spans="1:17" ht="14.45" customHeight="1" x14ac:dyDescent="0.2">
      <c r="A337" s="831" t="s">
        <v>578</v>
      </c>
      <c r="B337" s="832" t="s">
        <v>4506</v>
      </c>
      <c r="C337" s="832" t="s">
        <v>4372</v>
      </c>
      <c r="D337" s="832" t="s">
        <v>4976</v>
      </c>
      <c r="E337" s="832" t="s">
        <v>4977</v>
      </c>
      <c r="F337" s="849">
        <v>1</v>
      </c>
      <c r="G337" s="849">
        <v>2328</v>
      </c>
      <c r="H337" s="849">
        <v>0.33290433290433291</v>
      </c>
      <c r="I337" s="849">
        <v>2328</v>
      </c>
      <c r="J337" s="849">
        <v>3</v>
      </c>
      <c r="K337" s="849">
        <v>6993</v>
      </c>
      <c r="L337" s="849">
        <v>1</v>
      </c>
      <c r="M337" s="849">
        <v>2331</v>
      </c>
      <c r="N337" s="849">
        <v>1</v>
      </c>
      <c r="O337" s="849">
        <v>2342</v>
      </c>
      <c r="P337" s="837">
        <v>0.33490633490633492</v>
      </c>
      <c r="Q337" s="850">
        <v>2342</v>
      </c>
    </row>
    <row r="338" spans="1:17" ht="14.45" customHeight="1" x14ac:dyDescent="0.2">
      <c r="A338" s="831" t="s">
        <v>578</v>
      </c>
      <c r="B338" s="832" t="s">
        <v>4506</v>
      </c>
      <c r="C338" s="832" t="s">
        <v>4372</v>
      </c>
      <c r="D338" s="832" t="s">
        <v>4978</v>
      </c>
      <c r="E338" s="832" t="s">
        <v>4979</v>
      </c>
      <c r="F338" s="849">
        <v>1</v>
      </c>
      <c r="G338" s="849">
        <v>14673</v>
      </c>
      <c r="H338" s="849"/>
      <c r="I338" s="849">
        <v>14673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5" customHeight="1" x14ac:dyDescent="0.2">
      <c r="A339" s="831" t="s">
        <v>578</v>
      </c>
      <c r="B339" s="832" t="s">
        <v>4506</v>
      </c>
      <c r="C339" s="832" t="s">
        <v>4372</v>
      </c>
      <c r="D339" s="832" t="s">
        <v>4980</v>
      </c>
      <c r="E339" s="832" t="s">
        <v>4981</v>
      </c>
      <c r="F339" s="849">
        <v>1</v>
      </c>
      <c r="G339" s="849">
        <v>5528</v>
      </c>
      <c r="H339" s="849">
        <v>0.24930098313339949</v>
      </c>
      <c r="I339" s="849">
        <v>5528</v>
      </c>
      <c r="J339" s="849">
        <v>4</v>
      </c>
      <c r="K339" s="849">
        <v>22174</v>
      </c>
      <c r="L339" s="849">
        <v>1</v>
      </c>
      <c r="M339" s="849">
        <v>5543.5</v>
      </c>
      <c r="N339" s="849">
        <v>1</v>
      </c>
      <c r="O339" s="849">
        <v>5592</v>
      </c>
      <c r="P339" s="837">
        <v>0.25218724632452422</v>
      </c>
      <c r="Q339" s="850">
        <v>5592</v>
      </c>
    </row>
    <row r="340" spans="1:17" ht="14.45" customHeight="1" x14ac:dyDescent="0.2">
      <c r="A340" s="831" t="s">
        <v>578</v>
      </c>
      <c r="B340" s="832" t="s">
        <v>4506</v>
      </c>
      <c r="C340" s="832" t="s">
        <v>4372</v>
      </c>
      <c r="D340" s="832" t="s">
        <v>4982</v>
      </c>
      <c r="E340" s="832" t="s">
        <v>4983</v>
      </c>
      <c r="F340" s="849">
        <v>236</v>
      </c>
      <c r="G340" s="849">
        <v>26432</v>
      </c>
      <c r="H340" s="849">
        <v>0.82654241846211574</v>
      </c>
      <c r="I340" s="849">
        <v>112</v>
      </c>
      <c r="J340" s="849">
        <v>283</v>
      </c>
      <c r="K340" s="849">
        <v>31979</v>
      </c>
      <c r="L340" s="849">
        <v>1</v>
      </c>
      <c r="M340" s="849">
        <v>113</v>
      </c>
      <c r="N340" s="849">
        <v>390</v>
      </c>
      <c r="O340" s="849">
        <v>44454</v>
      </c>
      <c r="P340" s="837">
        <v>1.3900997529628818</v>
      </c>
      <c r="Q340" s="850">
        <v>113.98461538461538</v>
      </c>
    </row>
    <row r="341" spans="1:17" ht="14.45" customHeight="1" x14ac:dyDescent="0.2">
      <c r="A341" s="831" t="s">
        <v>578</v>
      </c>
      <c r="B341" s="832" t="s">
        <v>4506</v>
      </c>
      <c r="C341" s="832" t="s">
        <v>4372</v>
      </c>
      <c r="D341" s="832" t="s">
        <v>4984</v>
      </c>
      <c r="E341" s="832" t="s">
        <v>4985</v>
      </c>
      <c r="F341" s="849">
        <v>2</v>
      </c>
      <c r="G341" s="849">
        <v>6050</v>
      </c>
      <c r="H341" s="849"/>
      <c r="I341" s="849">
        <v>3025</v>
      </c>
      <c r="J341" s="849"/>
      <c r="K341" s="849"/>
      <c r="L341" s="849"/>
      <c r="M341" s="849"/>
      <c r="N341" s="849">
        <v>1</v>
      </c>
      <c r="O341" s="849">
        <v>3067</v>
      </c>
      <c r="P341" s="837"/>
      <c r="Q341" s="850">
        <v>3067</v>
      </c>
    </row>
    <row r="342" spans="1:17" ht="14.45" customHeight="1" x14ac:dyDescent="0.2">
      <c r="A342" s="831" t="s">
        <v>578</v>
      </c>
      <c r="B342" s="832" t="s">
        <v>4506</v>
      </c>
      <c r="C342" s="832" t="s">
        <v>4372</v>
      </c>
      <c r="D342" s="832" t="s">
        <v>4986</v>
      </c>
      <c r="E342" s="832" t="s">
        <v>4987</v>
      </c>
      <c r="F342" s="849">
        <v>1</v>
      </c>
      <c r="G342" s="849">
        <v>2468</v>
      </c>
      <c r="H342" s="849"/>
      <c r="I342" s="849">
        <v>2468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578</v>
      </c>
      <c r="B343" s="832" t="s">
        <v>4506</v>
      </c>
      <c r="C343" s="832" t="s">
        <v>4372</v>
      </c>
      <c r="D343" s="832" t="s">
        <v>4988</v>
      </c>
      <c r="E343" s="832" t="s">
        <v>4989</v>
      </c>
      <c r="F343" s="849">
        <v>1</v>
      </c>
      <c r="G343" s="849">
        <v>2554</v>
      </c>
      <c r="H343" s="849"/>
      <c r="I343" s="849">
        <v>2554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578</v>
      </c>
      <c r="B344" s="832" t="s">
        <v>4506</v>
      </c>
      <c r="C344" s="832" t="s">
        <v>4372</v>
      </c>
      <c r="D344" s="832" t="s">
        <v>4990</v>
      </c>
      <c r="E344" s="832" t="s">
        <v>4991</v>
      </c>
      <c r="F344" s="849">
        <v>1</v>
      </c>
      <c r="G344" s="849">
        <v>11600</v>
      </c>
      <c r="H344" s="849"/>
      <c r="I344" s="849">
        <v>11600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578</v>
      </c>
      <c r="B345" s="832" t="s">
        <v>4506</v>
      </c>
      <c r="C345" s="832" t="s">
        <v>4372</v>
      </c>
      <c r="D345" s="832" t="s">
        <v>4992</v>
      </c>
      <c r="E345" s="832" t="s">
        <v>4993</v>
      </c>
      <c r="F345" s="849">
        <v>15</v>
      </c>
      <c r="G345" s="849">
        <v>4830</v>
      </c>
      <c r="H345" s="849">
        <v>5.2102997810163858E-2</v>
      </c>
      <c r="I345" s="849">
        <v>322</v>
      </c>
      <c r="J345" s="849">
        <v>287</v>
      </c>
      <c r="K345" s="849">
        <v>92701</v>
      </c>
      <c r="L345" s="849">
        <v>1</v>
      </c>
      <c r="M345" s="849">
        <v>323</v>
      </c>
      <c r="N345" s="849">
        <v>958</v>
      </c>
      <c r="O345" s="849">
        <v>309434</v>
      </c>
      <c r="P345" s="837">
        <v>3.3379790940766552</v>
      </c>
      <c r="Q345" s="850">
        <v>323</v>
      </c>
    </row>
    <row r="346" spans="1:17" ht="14.45" customHeight="1" x14ac:dyDescent="0.2">
      <c r="A346" s="831" t="s">
        <v>578</v>
      </c>
      <c r="B346" s="832" t="s">
        <v>4506</v>
      </c>
      <c r="C346" s="832" t="s">
        <v>4372</v>
      </c>
      <c r="D346" s="832" t="s">
        <v>4994</v>
      </c>
      <c r="E346" s="832" t="s">
        <v>4995</v>
      </c>
      <c r="F346" s="849"/>
      <c r="G346" s="849"/>
      <c r="H346" s="849"/>
      <c r="I346" s="849"/>
      <c r="J346" s="849">
        <v>1</v>
      </c>
      <c r="K346" s="849">
        <v>9995</v>
      </c>
      <c r="L346" s="849">
        <v>1</v>
      </c>
      <c r="M346" s="849">
        <v>9995</v>
      </c>
      <c r="N346" s="849">
        <v>2</v>
      </c>
      <c r="O346" s="849">
        <v>20136</v>
      </c>
      <c r="P346" s="837">
        <v>2.0146073036518257</v>
      </c>
      <c r="Q346" s="850">
        <v>10068</v>
      </c>
    </row>
    <row r="347" spans="1:17" ht="14.45" customHeight="1" x14ac:dyDescent="0.2">
      <c r="A347" s="831" t="s">
        <v>578</v>
      </c>
      <c r="B347" s="832" t="s">
        <v>4506</v>
      </c>
      <c r="C347" s="832" t="s">
        <v>4372</v>
      </c>
      <c r="D347" s="832" t="s">
        <v>4996</v>
      </c>
      <c r="E347" s="832" t="s">
        <v>4997</v>
      </c>
      <c r="F347" s="849"/>
      <c r="G347" s="849"/>
      <c r="H347" s="849"/>
      <c r="I347" s="849"/>
      <c r="J347" s="849">
        <v>1</v>
      </c>
      <c r="K347" s="849">
        <v>11438</v>
      </c>
      <c r="L347" s="849">
        <v>1</v>
      </c>
      <c r="M347" s="849">
        <v>11438</v>
      </c>
      <c r="N347" s="849"/>
      <c r="O347" s="849"/>
      <c r="P347" s="837"/>
      <c r="Q347" s="850"/>
    </row>
    <row r="348" spans="1:17" ht="14.45" customHeight="1" x14ac:dyDescent="0.2">
      <c r="A348" s="831" t="s">
        <v>578</v>
      </c>
      <c r="B348" s="832" t="s">
        <v>4506</v>
      </c>
      <c r="C348" s="832" t="s">
        <v>4372</v>
      </c>
      <c r="D348" s="832" t="s">
        <v>4998</v>
      </c>
      <c r="E348" s="832" t="s">
        <v>4999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0</v>
      </c>
      <c r="P348" s="837"/>
      <c r="Q348" s="850">
        <v>0</v>
      </c>
    </row>
    <row r="349" spans="1:17" ht="14.45" customHeight="1" x14ac:dyDescent="0.2">
      <c r="A349" s="831" t="s">
        <v>578</v>
      </c>
      <c r="B349" s="832" t="s">
        <v>4506</v>
      </c>
      <c r="C349" s="832" t="s">
        <v>4372</v>
      </c>
      <c r="D349" s="832" t="s">
        <v>5000</v>
      </c>
      <c r="E349" s="832" t="s">
        <v>5001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0</v>
      </c>
      <c r="P349" s="837"/>
      <c r="Q349" s="850">
        <v>0</v>
      </c>
    </row>
    <row r="350" spans="1:17" ht="14.45" customHeight="1" x14ac:dyDescent="0.2">
      <c r="A350" s="831" t="s">
        <v>578</v>
      </c>
      <c r="B350" s="832" t="s">
        <v>4506</v>
      </c>
      <c r="C350" s="832" t="s">
        <v>4372</v>
      </c>
      <c r="D350" s="832" t="s">
        <v>5002</v>
      </c>
      <c r="E350" s="832" t="s">
        <v>5003</v>
      </c>
      <c r="F350" s="849"/>
      <c r="G350" s="849"/>
      <c r="H350" s="849"/>
      <c r="I350" s="849"/>
      <c r="J350" s="849"/>
      <c r="K350" s="849"/>
      <c r="L350" s="849"/>
      <c r="M350" s="849"/>
      <c r="N350" s="849">
        <v>4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578</v>
      </c>
      <c r="B351" s="832" t="s">
        <v>4506</v>
      </c>
      <c r="C351" s="832" t="s">
        <v>4372</v>
      </c>
      <c r="D351" s="832" t="s">
        <v>5004</v>
      </c>
      <c r="E351" s="832" t="s">
        <v>5005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0</v>
      </c>
      <c r="P351" s="837"/>
      <c r="Q351" s="850">
        <v>0</v>
      </c>
    </row>
    <row r="352" spans="1:17" ht="14.45" customHeight="1" x14ac:dyDescent="0.2">
      <c r="A352" s="831" t="s">
        <v>578</v>
      </c>
      <c r="B352" s="832" t="s">
        <v>4506</v>
      </c>
      <c r="C352" s="832" t="s">
        <v>4372</v>
      </c>
      <c r="D352" s="832" t="s">
        <v>5006</v>
      </c>
      <c r="E352" s="832" t="s">
        <v>5007</v>
      </c>
      <c r="F352" s="849"/>
      <c r="G352" s="849"/>
      <c r="H352" s="849"/>
      <c r="I352" s="849"/>
      <c r="J352" s="849"/>
      <c r="K352" s="849"/>
      <c r="L352" s="849"/>
      <c r="M352" s="849"/>
      <c r="N352" s="849">
        <v>4</v>
      </c>
      <c r="O352" s="849">
        <v>0</v>
      </c>
      <c r="P352" s="837"/>
      <c r="Q352" s="850">
        <v>0</v>
      </c>
    </row>
    <row r="353" spans="1:17" ht="14.45" customHeight="1" x14ac:dyDescent="0.2">
      <c r="A353" s="831" t="s">
        <v>578</v>
      </c>
      <c r="B353" s="832" t="s">
        <v>4506</v>
      </c>
      <c r="C353" s="832" t="s">
        <v>4372</v>
      </c>
      <c r="D353" s="832" t="s">
        <v>5008</v>
      </c>
      <c r="E353" s="832" t="s">
        <v>5009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0</v>
      </c>
      <c r="P353" s="837"/>
      <c r="Q353" s="850">
        <v>0</v>
      </c>
    </row>
    <row r="354" spans="1:17" ht="14.45" customHeight="1" x14ac:dyDescent="0.2">
      <c r="A354" s="831" t="s">
        <v>578</v>
      </c>
      <c r="B354" s="832" t="s">
        <v>4506</v>
      </c>
      <c r="C354" s="832" t="s">
        <v>4372</v>
      </c>
      <c r="D354" s="832" t="s">
        <v>5010</v>
      </c>
      <c r="E354" s="832" t="s">
        <v>5011</v>
      </c>
      <c r="F354" s="849"/>
      <c r="G354" s="849"/>
      <c r="H354" s="849"/>
      <c r="I354" s="849"/>
      <c r="J354" s="849"/>
      <c r="K354" s="849"/>
      <c r="L354" s="849"/>
      <c r="M354" s="849"/>
      <c r="N354" s="849">
        <v>7</v>
      </c>
      <c r="O354" s="849">
        <v>0</v>
      </c>
      <c r="P354" s="837"/>
      <c r="Q354" s="850">
        <v>0</v>
      </c>
    </row>
    <row r="355" spans="1:17" ht="14.45" customHeight="1" x14ac:dyDescent="0.2">
      <c r="A355" s="831" t="s">
        <v>578</v>
      </c>
      <c r="B355" s="832" t="s">
        <v>4506</v>
      </c>
      <c r="C355" s="832" t="s">
        <v>4372</v>
      </c>
      <c r="D355" s="832" t="s">
        <v>5012</v>
      </c>
      <c r="E355" s="832" t="s">
        <v>5013</v>
      </c>
      <c r="F355" s="849"/>
      <c r="G355" s="849"/>
      <c r="H355" s="849"/>
      <c r="I355" s="849"/>
      <c r="J355" s="849">
        <v>1</v>
      </c>
      <c r="K355" s="849">
        <v>11139</v>
      </c>
      <c r="L355" s="849">
        <v>1</v>
      </c>
      <c r="M355" s="849">
        <v>11139</v>
      </c>
      <c r="N355" s="849"/>
      <c r="O355" s="849"/>
      <c r="P355" s="837"/>
      <c r="Q355" s="850"/>
    </row>
    <row r="356" spans="1:17" ht="14.45" customHeight="1" x14ac:dyDescent="0.2">
      <c r="A356" s="831" t="s">
        <v>578</v>
      </c>
      <c r="B356" s="832" t="s">
        <v>4506</v>
      </c>
      <c r="C356" s="832" t="s">
        <v>4372</v>
      </c>
      <c r="D356" s="832" t="s">
        <v>5014</v>
      </c>
      <c r="E356" s="832" t="s">
        <v>5015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3132</v>
      </c>
      <c r="P356" s="837"/>
      <c r="Q356" s="850">
        <v>1566</v>
      </c>
    </row>
    <row r="357" spans="1:17" ht="14.45" customHeight="1" x14ac:dyDescent="0.2">
      <c r="A357" s="831" t="s">
        <v>578</v>
      </c>
      <c r="B357" s="832" t="s">
        <v>4506</v>
      </c>
      <c r="C357" s="832" t="s">
        <v>4372</v>
      </c>
      <c r="D357" s="832" t="s">
        <v>5016</v>
      </c>
      <c r="E357" s="832" t="s">
        <v>4955</v>
      </c>
      <c r="F357" s="849"/>
      <c r="G357" s="849"/>
      <c r="H357" s="849"/>
      <c r="I357" s="849"/>
      <c r="J357" s="849">
        <v>1</v>
      </c>
      <c r="K357" s="849">
        <v>11467</v>
      </c>
      <c r="L357" s="849">
        <v>1</v>
      </c>
      <c r="M357" s="849">
        <v>11467</v>
      </c>
      <c r="N357" s="849"/>
      <c r="O357" s="849"/>
      <c r="P357" s="837"/>
      <c r="Q357" s="850"/>
    </row>
    <row r="358" spans="1:17" ht="14.45" customHeight="1" x14ac:dyDescent="0.2">
      <c r="A358" s="831" t="s">
        <v>578</v>
      </c>
      <c r="B358" s="832" t="s">
        <v>4371</v>
      </c>
      <c r="C358" s="832" t="s">
        <v>4376</v>
      </c>
      <c r="D358" s="832" t="s">
        <v>5017</v>
      </c>
      <c r="E358" s="832" t="s">
        <v>1533</v>
      </c>
      <c r="F358" s="849"/>
      <c r="G358" s="849"/>
      <c r="H358" s="849"/>
      <c r="I358" s="849"/>
      <c r="J358" s="849"/>
      <c r="K358" s="849"/>
      <c r="L358" s="849"/>
      <c r="M358" s="849"/>
      <c r="N358" s="849">
        <v>1.2000000000000002</v>
      </c>
      <c r="O358" s="849">
        <v>1349.48</v>
      </c>
      <c r="P358" s="837"/>
      <c r="Q358" s="850">
        <v>1124.5666666666666</v>
      </c>
    </row>
    <row r="359" spans="1:17" ht="14.45" customHeight="1" x14ac:dyDescent="0.2">
      <c r="A359" s="831" t="s">
        <v>578</v>
      </c>
      <c r="B359" s="832" t="s">
        <v>4371</v>
      </c>
      <c r="C359" s="832" t="s">
        <v>4376</v>
      </c>
      <c r="D359" s="832" t="s">
        <v>4508</v>
      </c>
      <c r="E359" s="832" t="s">
        <v>899</v>
      </c>
      <c r="F359" s="849"/>
      <c r="G359" s="849"/>
      <c r="H359" s="849"/>
      <c r="I359" s="849"/>
      <c r="J359" s="849">
        <v>22</v>
      </c>
      <c r="K359" s="849">
        <v>116761.5</v>
      </c>
      <c r="L359" s="849">
        <v>1</v>
      </c>
      <c r="M359" s="849">
        <v>5307.340909090909</v>
      </c>
      <c r="N359" s="849">
        <v>19</v>
      </c>
      <c r="O359" s="849">
        <v>81405.08</v>
      </c>
      <c r="P359" s="837">
        <v>0.69719111179626847</v>
      </c>
      <c r="Q359" s="850">
        <v>4284.4778947368422</v>
      </c>
    </row>
    <row r="360" spans="1:17" ht="14.45" customHeight="1" x14ac:dyDescent="0.2">
      <c r="A360" s="831" t="s">
        <v>578</v>
      </c>
      <c r="B360" s="832" t="s">
        <v>4371</v>
      </c>
      <c r="C360" s="832" t="s">
        <v>4376</v>
      </c>
      <c r="D360" s="832" t="s">
        <v>4509</v>
      </c>
      <c r="E360" s="832" t="s">
        <v>2253</v>
      </c>
      <c r="F360" s="849">
        <v>18</v>
      </c>
      <c r="G360" s="849">
        <v>1441.44</v>
      </c>
      <c r="H360" s="849">
        <v>0.75815783383476054</v>
      </c>
      <c r="I360" s="849">
        <v>80.08</v>
      </c>
      <c r="J360" s="849">
        <v>23</v>
      </c>
      <c r="K360" s="849">
        <v>1901.24</v>
      </c>
      <c r="L360" s="849">
        <v>1</v>
      </c>
      <c r="M360" s="849">
        <v>82.662608695652168</v>
      </c>
      <c r="N360" s="849"/>
      <c r="O360" s="849"/>
      <c r="P360" s="837"/>
      <c r="Q360" s="850"/>
    </row>
    <row r="361" spans="1:17" ht="14.45" customHeight="1" x14ac:dyDescent="0.2">
      <c r="A361" s="831" t="s">
        <v>578</v>
      </c>
      <c r="B361" s="832" t="s">
        <v>4371</v>
      </c>
      <c r="C361" s="832" t="s">
        <v>4376</v>
      </c>
      <c r="D361" s="832" t="s">
        <v>4510</v>
      </c>
      <c r="E361" s="832" t="s">
        <v>2253</v>
      </c>
      <c r="F361" s="849">
        <v>26</v>
      </c>
      <c r="G361" s="849">
        <v>1979.38</v>
      </c>
      <c r="H361" s="849"/>
      <c r="I361" s="849">
        <v>76.13000000000001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578</v>
      </c>
      <c r="B362" s="832" t="s">
        <v>4371</v>
      </c>
      <c r="C362" s="832" t="s">
        <v>4376</v>
      </c>
      <c r="D362" s="832" t="s">
        <v>4511</v>
      </c>
      <c r="E362" s="832" t="s">
        <v>1739</v>
      </c>
      <c r="F362" s="849">
        <v>3.6999999999999997</v>
      </c>
      <c r="G362" s="849">
        <v>1632.65</v>
      </c>
      <c r="H362" s="849">
        <v>0.20524963353892028</v>
      </c>
      <c r="I362" s="849">
        <v>441.25675675675683</v>
      </c>
      <c r="J362" s="849">
        <v>20.8</v>
      </c>
      <c r="K362" s="849">
        <v>7954.4600000000009</v>
      </c>
      <c r="L362" s="849">
        <v>1</v>
      </c>
      <c r="M362" s="849">
        <v>382.42596153846159</v>
      </c>
      <c r="N362" s="849">
        <v>15.500000000000002</v>
      </c>
      <c r="O362" s="849">
        <v>5760.3599999999988</v>
      </c>
      <c r="P362" s="837">
        <v>0.72416732248323556</v>
      </c>
      <c r="Q362" s="850">
        <v>371.63612903225794</v>
      </c>
    </row>
    <row r="363" spans="1:17" ht="14.45" customHeight="1" x14ac:dyDescent="0.2">
      <c r="A363" s="831" t="s">
        <v>578</v>
      </c>
      <c r="B363" s="832" t="s">
        <v>4371</v>
      </c>
      <c r="C363" s="832" t="s">
        <v>4376</v>
      </c>
      <c r="D363" s="832" t="s">
        <v>4512</v>
      </c>
      <c r="E363" s="832" t="s">
        <v>951</v>
      </c>
      <c r="F363" s="849">
        <v>339</v>
      </c>
      <c r="G363" s="849">
        <v>19797.600000000002</v>
      </c>
      <c r="H363" s="849">
        <v>1.5502275900356834</v>
      </c>
      <c r="I363" s="849">
        <v>58.400000000000006</v>
      </c>
      <c r="J363" s="849">
        <v>374.5</v>
      </c>
      <c r="K363" s="849">
        <v>12770.769999999999</v>
      </c>
      <c r="L363" s="849">
        <v>1</v>
      </c>
      <c r="M363" s="849">
        <v>34.100854472630168</v>
      </c>
      <c r="N363" s="849">
        <v>770</v>
      </c>
      <c r="O363" s="849">
        <v>27408.850000000006</v>
      </c>
      <c r="P363" s="837">
        <v>2.1462174951079698</v>
      </c>
      <c r="Q363" s="850">
        <v>35.595909090909096</v>
      </c>
    </row>
    <row r="364" spans="1:17" ht="14.45" customHeight="1" x14ac:dyDescent="0.2">
      <c r="A364" s="831" t="s">
        <v>578</v>
      </c>
      <c r="B364" s="832" t="s">
        <v>4371</v>
      </c>
      <c r="C364" s="832" t="s">
        <v>4376</v>
      </c>
      <c r="D364" s="832" t="s">
        <v>5018</v>
      </c>
      <c r="E364" s="832" t="s">
        <v>5019</v>
      </c>
      <c r="F364" s="849">
        <v>214</v>
      </c>
      <c r="G364" s="849">
        <v>148149.75</v>
      </c>
      <c r="H364" s="849">
        <v>5.0117030144015242</v>
      </c>
      <c r="I364" s="849">
        <v>692.2885514018692</v>
      </c>
      <c r="J364" s="849">
        <v>42.7</v>
      </c>
      <c r="K364" s="849">
        <v>29560.760000000002</v>
      </c>
      <c r="L364" s="849">
        <v>1</v>
      </c>
      <c r="M364" s="849">
        <v>692.28946135831382</v>
      </c>
      <c r="N364" s="849"/>
      <c r="O364" s="849"/>
      <c r="P364" s="837"/>
      <c r="Q364" s="850"/>
    </row>
    <row r="365" spans="1:17" ht="14.45" customHeight="1" x14ac:dyDescent="0.2">
      <c r="A365" s="831" t="s">
        <v>578</v>
      </c>
      <c r="B365" s="832" t="s">
        <v>4371</v>
      </c>
      <c r="C365" s="832" t="s">
        <v>4376</v>
      </c>
      <c r="D365" s="832" t="s">
        <v>5020</v>
      </c>
      <c r="E365" s="832" t="s">
        <v>1706</v>
      </c>
      <c r="F365" s="849">
        <v>7.2</v>
      </c>
      <c r="G365" s="849">
        <v>86496.48</v>
      </c>
      <c r="H365" s="849"/>
      <c r="I365" s="849">
        <v>12013.4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578</v>
      </c>
      <c r="B366" s="832" t="s">
        <v>4371</v>
      </c>
      <c r="C366" s="832" t="s">
        <v>4376</v>
      </c>
      <c r="D366" s="832" t="s">
        <v>4513</v>
      </c>
      <c r="E366" s="832" t="s">
        <v>1264</v>
      </c>
      <c r="F366" s="849">
        <v>332.15</v>
      </c>
      <c r="G366" s="849">
        <v>51678.75</v>
      </c>
      <c r="H366" s="849">
        <v>1.0033989797624208</v>
      </c>
      <c r="I366" s="849">
        <v>155.5885894926991</v>
      </c>
      <c r="J366" s="849">
        <v>331.9</v>
      </c>
      <c r="K366" s="849">
        <v>51503.69</v>
      </c>
      <c r="L366" s="849">
        <v>1</v>
      </c>
      <c r="M366" s="849">
        <v>155.17833684844834</v>
      </c>
      <c r="N366" s="849">
        <v>330.20000000000005</v>
      </c>
      <c r="O366" s="849">
        <v>50868.35</v>
      </c>
      <c r="P366" s="837">
        <v>0.98766418483801832</v>
      </c>
      <c r="Q366" s="850">
        <v>154.0531496062992</v>
      </c>
    </row>
    <row r="367" spans="1:17" ht="14.45" customHeight="1" x14ac:dyDescent="0.2">
      <c r="A367" s="831" t="s">
        <v>578</v>
      </c>
      <c r="B367" s="832" t="s">
        <v>4371</v>
      </c>
      <c r="C367" s="832" t="s">
        <v>4376</v>
      </c>
      <c r="D367" s="832" t="s">
        <v>4513</v>
      </c>
      <c r="E367" s="832"/>
      <c r="F367" s="849">
        <v>12.600000000000001</v>
      </c>
      <c r="G367" s="849">
        <v>1960.3899999999999</v>
      </c>
      <c r="H367" s="849">
        <v>0.13484777614219484</v>
      </c>
      <c r="I367" s="849">
        <v>155.5865079365079</v>
      </c>
      <c r="J367" s="849">
        <v>94.300000000000011</v>
      </c>
      <c r="K367" s="849">
        <v>14537.8</v>
      </c>
      <c r="L367" s="849">
        <v>1</v>
      </c>
      <c r="M367" s="849">
        <v>154.16542948038173</v>
      </c>
      <c r="N367" s="849">
        <v>8.8999999999999986</v>
      </c>
      <c r="O367" s="849">
        <v>1369.71</v>
      </c>
      <c r="P367" s="837">
        <v>9.4217144272173245E-2</v>
      </c>
      <c r="Q367" s="850">
        <v>153.90000000000003</v>
      </c>
    </row>
    <row r="368" spans="1:17" ht="14.45" customHeight="1" x14ac:dyDescent="0.2">
      <c r="A368" s="831" t="s">
        <v>578</v>
      </c>
      <c r="B368" s="832" t="s">
        <v>4371</v>
      </c>
      <c r="C368" s="832" t="s">
        <v>4376</v>
      </c>
      <c r="D368" s="832" t="s">
        <v>4514</v>
      </c>
      <c r="E368" s="832" t="s">
        <v>897</v>
      </c>
      <c r="F368" s="849">
        <v>2</v>
      </c>
      <c r="G368" s="849">
        <v>18316.54</v>
      </c>
      <c r="H368" s="849">
        <v>0.33333333333333331</v>
      </c>
      <c r="I368" s="849">
        <v>9158.27</v>
      </c>
      <c r="J368" s="849">
        <v>6</v>
      </c>
      <c r="K368" s="849">
        <v>54949.62</v>
      </c>
      <c r="L368" s="849">
        <v>1</v>
      </c>
      <c r="M368" s="849">
        <v>9158.27</v>
      </c>
      <c r="N368" s="849">
        <v>4</v>
      </c>
      <c r="O368" s="849">
        <v>36633.08</v>
      </c>
      <c r="P368" s="837">
        <v>0.66666666666666663</v>
      </c>
      <c r="Q368" s="850">
        <v>9158.27</v>
      </c>
    </row>
    <row r="369" spans="1:17" ht="14.45" customHeight="1" x14ac:dyDescent="0.2">
      <c r="A369" s="831" t="s">
        <v>578</v>
      </c>
      <c r="B369" s="832" t="s">
        <v>4371</v>
      </c>
      <c r="C369" s="832" t="s">
        <v>4376</v>
      </c>
      <c r="D369" s="832" t="s">
        <v>4515</v>
      </c>
      <c r="E369" s="832" t="s">
        <v>1716</v>
      </c>
      <c r="F369" s="849">
        <v>10.3</v>
      </c>
      <c r="G369" s="849">
        <v>5261.92</v>
      </c>
      <c r="H369" s="849">
        <v>1.3108135039260234</v>
      </c>
      <c r="I369" s="849">
        <v>510.86601941747568</v>
      </c>
      <c r="J369" s="849">
        <v>7.4</v>
      </c>
      <c r="K369" s="849">
        <v>4014.24</v>
      </c>
      <c r="L369" s="849">
        <v>1</v>
      </c>
      <c r="M369" s="849">
        <v>542.46486486486481</v>
      </c>
      <c r="N369" s="849">
        <v>5.8</v>
      </c>
      <c r="O369" s="849">
        <v>1153.45</v>
      </c>
      <c r="P369" s="837">
        <v>0.28733957112678865</v>
      </c>
      <c r="Q369" s="850">
        <v>198.87068965517244</v>
      </c>
    </row>
    <row r="370" spans="1:17" ht="14.45" customHeight="1" x14ac:dyDescent="0.2">
      <c r="A370" s="831" t="s">
        <v>578</v>
      </c>
      <c r="B370" s="832" t="s">
        <v>4371</v>
      </c>
      <c r="C370" s="832" t="s">
        <v>4376</v>
      </c>
      <c r="D370" s="832" t="s">
        <v>4516</v>
      </c>
      <c r="E370" s="832" t="s">
        <v>4517</v>
      </c>
      <c r="F370" s="849">
        <v>18</v>
      </c>
      <c r="G370" s="849">
        <v>771.84</v>
      </c>
      <c r="H370" s="849">
        <v>0.37500000000000006</v>
      </c>
      <c r="I370" s="849">
        <v>42.88</v>
      </c>
      <c r="J370" s="849">
        <v>48</v>
      </c>
      <c r="K370" s="849">
        <v>2058.2399999999998</v>
      </c>
      <c r="L370" s="849">
        <v>1</v>
      </c>
      <c r="M370" s="849">
        <v>42.879999999999995</v>
      </c>
      <c r="N370" s="849">
        <v>2</v>
      </c>
      <c r="O370" s="849">
        <v>85.76</v>
      </c>
      <c r="P370" s="837">
        <v>4.1666666666666671E-2</v>
      </c>
      <c r="Q370" s="850">
        <v>42.88</v>
      </c>
    </row>
    <row r="371" spans="1:17" ht="14.45" customHeight="1" x14ac:dyDescent="0.2">
      <c r="A371" s="831" t="s">
        <v>578</v>
      </c>
      <c r="B371" s="832" t="s">
        <v>4371</v>
      </c>
      <c r="C371" s="832" t="s">
        <v>4376</v>
      </c>
      <c r="D371" s="832" t="s">
        <v>4518</v>
      </c>
      <c r="E371" s="832" t="s">
        <v>1524</v>
      </c>
      <c r="F371" s="849">
        <v>34</v>
      </c>
      <c r="G371" s="849">
        <v>2625.48</v>
      </c>
      <c r="H371" s="849">
        <v>0.70833333333333337</v>
      </c>
      <c r="I371" s="849">
        <v>77.22</v>
      </c>
      <c r="J371" s="849">
        <v>48</v>
      </c>
      <c r="K371" s="849">
        <v>3706.56</v>
      </c>
      <c r="L371" s="849">
        <v>1</v>
      </c>
      <c r="M371" s="849">
        <v>77.22</v>
      </c>
      <c r="N371" s="849">
        <v>39</v>
      </c>
      <c r="O371" s="849">
        <v>2917.59</v>
      </c>
      <c r="P371" s="837">
        <v>0.78714225589225595</v>
      </c>
      <c r="Q371" s="850">
        <v>74.81</v>
      </c>
    </row>
    <row r="372" spans="1:17" ht="14.45" customHeight="1" x14ac:dyDescent="0.2">
      <c r="A372" s="831" t="s">
        <v>578</v>
      </c>
      <c r="B372" s="832" t="s">
        <v>4371</v>
      </c>
      <c r="C372" s="832" t="s">
        <v>4376</v>
      </c>
      <c r="D372" s="832" t="s">
        <v>4518</v>
      </c>
      <c r="E372" s="832" t="s">
        <v>5021</v>
      </c>
      <c r="F372" s="849"/>
      <c r="G372" s="849"/>
      <c r="H372" s="849"/>
      <c r="I372" s="849"/>
      <c r="J372" s="849">
        <v>40</v>
      </c>
      <c r="K372" s="849">
        <v>2992.4</v>
      </c>
      <c r="L372" s="849">
        <v>1</v>
      </c>
      <c r="M372" s="849">
        <v>74.81</v>
      </c>
      <c r="N372" s="849"/>
      <c r="O372" s="849"/>
      <c r="P372" s="837"/>
      <c r="Q372" s="850"/>
    </row>
    <row r="373" spans="1:17" ht="14.45" customHeight="1" x14ac:dyDescent="0.2">
      <c r="A373" s="831" t="s">
        <v>578</v>
      </c>
      <c r="B373" s="832" t="s">
        <v>4371</v>
      </c>
      <c r="C373" s="832" t="s">
        <v>4376</v>
      </c>
      <c r="D373" s="832" t="s">
        <v>4519</v>
      </c>
      <c r="E373" s="832" t="s">
        <v>4520</v>
      </c>
      <c r="F373" s="849">
        <v>175.29999999999998</v>
      </c>
      <c r="G373" s="849">
        <v>47632.45</v>
      </c>
      <c r="H373" s="849">
        <v>1.2540511693958802</v>
      </c>
      <c r="I373" s="849">
        <v>271.71962350256706</v>
      </c>
      <c r="J373" s="849">
        <v>168.54</v>
      </c>
      <c r="K373" s="849">
        <v>37982.859999999993</v>
      </c>
      <c r="L373" s="849">
        <v>1</v>
      </c>
      <c r="M373" s="849">
        <v>225.36406787706179</v>
      </c>
      <c r="N373" s="849">
        <v>186.79999999999995</v>
      </c>
      <c r="O373" s="849">
        <v>34357.929999999993</v>
      </c>
      <c r="P373" s="837">
        <v>0.90456405863065603</v>
      </c>
      <c r="Q373" s="850">
        <v>183.9289614561028</v>
      </c>
    </row>
    <row r="374" spans="1:17" ht="14.45" customHeight="1" x14ac:dyDescent="0.2">
      <c r="A374" s="831" t="s">
        <v>578</v>
      </c>
      <c r="B374" s="832" t="s">
        <v>4371</v>
      </c>
      <c r="C374" s="832" t="s">
        <v>4376</v>
      </c>
      <c r="D374" s="832" t="s">
        <v>5022</v>
      </c>
      <c r="E374" s="832" t="s">
        <v>4522</v>
      </c>
      <c r="F374" s="849">
        <v>9</v>
      </c>
      <c r="G374" s="849">
        <v>591.75</v>
      </c>
      <c r="H374" s="849"/>
      <c r="I374" s="849">
        <v>65.75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5" customHeight="1" x14ac:dyDescent="0.2">
      <c r="A375" s="831" t="s">
        <v>578</v>
      </c>
      <c r="B375" s="832" t="s">
        <v>4371</v>
      </c>
      <c r="C375" s="832" t="s">
        <v>4376</v>
      </c>
      <c r="D375" s="832" t="s">
        <v>4521</v>
      </c>
      <c r="E375" s="832" t="s">
        <v>4522</v>
      </c>
      <c r="F375" s="849"/>
      <c r="G375" s="849"/>
      <c r="H375" s="849"/>
      <c r="I375" s="849"/>
      <c r="J375" s="849">
        <v>10</v>
      </c>
      <c r="K375" s="849">
        <v>799.8</v>
      </c>
      <c r="L375" s="849">
        <v>1</v>
      </c>
      <c r="M375" s="849">
        <v>79.97999999999999</v>
      </c>
      <c r="N375" s="849"/>
      <c r="O375" s="849"/>
      <c r="P375" s="837"/>
      <c r="Q375" s="850"/>
    </row>
    <row r="376" spans="1:17" ht="14.45" customHeight="1" x14ac:dyDescent="0.2">
      <c r="A376" s="831" t="s">
        <v>578</v>
      </c>
      <c r="B376" s="832" t="s">
        <v>4371</v>
      </c>
      <c r="C376" s="832" t="s">
        <v>4376</v>
      </c>
      <c r="D376" s="832" t="s">
        <v>5023</v>
      </c>
      <c r="E376" s="832" t="s">
        <v>4526</v>
      </c>
      <c r="F376" s="849">
        <v>3.7</v>
      </c>
      <c r="G376" s="849">
        <v>12075.82</v>
      </c>
      <c r="H376" s="849">
        <v>37.000398320924106</v>
      </c>
      <c r="I376" s="849">
        <v>3263.7351351351349</v>
      </c>
      <c r="J376" s="849">
        <v>0.1</v>
      </c>
      <c r="K376" s="849">
        <v>326.37</v>
      </c>
      <c r="L376" s="849">
        <v>1</v>
      </c>
      <c r="M376" s="849">
        <v>3263.7</v>
      </c>
      <c r="N376" s="849">
        <v>0.6</v>
      </c>
      <c r="O376" s="849">
        <v>1958.25</v>
      </c>
      <c r="P376" s="837">
        <v>6.0000919202132552</v>
      </c>
      <c r="Q376" s="850">
        <v>3263.75</v>
      </c>
    </row>
    <row r="377" spans="1:17" ht="14.45" customHeight="1" x14ac:dyDescent="0.2">
      <c r="A377" s="831" t="s">
        <v>578</v>
      </c>
      <c r="B377" s="832" t="s">
        <v>4371</v>
      </c>
      <c r="C377" s="832" t="s">
        <v>4376</v>
      </c>
      <c r="D377" s="832" t="s">
        <v>5024</v>
      </c>
      <c r="E377" s="832" t="s">
        <v>5025</v>
      </c>
      <c r="F377" s="849">
        <v>21</v>
      </c>
      <c r="G377" s="849">
        <v>4603.2</v>
      </c>
      <c r="H377" s="849"/>
      <c r="I377" s="849">
        <v>219.2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578</v>
      </c>
      <c r="B378" s="832" t="s">
        <v>4371</v>
      </c>
      <c r="C378" s="832" t="s">
        <v>4376</v>
      </c>
      <c r="D378" s="832" t="s">
        <v>5026</v>
      </c>
      <c r="E378" s="832" t="s">
        <v>5027</v>
      </c>
      <c r="F378" s="849"/>
      <c r="G378" s="849"/>
      <c r="H378" s="849"/>
      <c r="I378" s="849"/>
      <c r="J378" s="849"/>
      <c r="K378" s="849"/>
      <c r="L378" s="849"/>
      <c r="M378" s="849"/>
      <c r="N378" s="849">
        <v>0.2</v>
      </c>
      <c r="O378" s="849">
        <v>64.099999999999994</v>
      </c>
      <c r="P378" s="837"/>
      <c r="Q378" s="850">
        <v>320.49999999999994</v>
      </c>
    </row>
    <row r="379" spans="1:17" ht="14.45" customHeight="1" x14ac:dyDescent="0.2">
      <c r="A379" s="831" t="s">
        <v>578</v>
      </c>
      <c r="B379" s="832" t="s">
        <v>4371</v>
      </c>
      <c r="C379" s="832" t="s">
        <v>4376</v>
      </c>
      <c r="D379" s="832" t="s">
        <v>4527</v>
      </c>
      <c r="E379" s="832" t="s">
        <v>4528</v>
      </c>
      <c r="F379" s="849">
        <v>188</v>
      </c>
      <c r="G379" s="849">
        <v>11920.140000000001</v>
      </c>
      <c r="H379" s="849">
        <v>13.945761918689676</v>
      </c>
      <c r="I379" s="849">
        <v>63.405000000000008</v>
      </c>
      <c r="J379" s="849">
        <v>13</v>
      </c>
      <c r="K379" s="849">
        <v>854.75</v>
      </c>
      <c r="L379" s="849">
        <v>1</v>
      </c>
      <c r="M379" s="849">
        <v>65.75</v>
      </c>
      <c r="N379" s="849"/>
      <c r="O379" s="849"/>
      <c r="P379" s="837"/>
      <c r="Q379" s="850"/>
    </row>
    <row r="380" spans="1:17" ht="14.45" customHeight="1" x14ac:dyDescent="0.2">
      <c r="A380" s="831" t="s">
        <v>578</v>
      </c>
      <c r="B380" s="832" t="s">
        <v>4371</v>
      </c>
      <c r="C380" s="832" t="s">
        <v>4376</v>
      </c>
      <c r="D380" s="832" t="s">
        <v>4529</v>
      </c>
      <c r="E380" s="832" t="s">
        <v>4530</v>
      </c>
      <c r="F380" s="849">
        <v>37.9</v>
      </c>
      <c r="G380" s="849">
        <v>2986.62</v>
      </c>
      <c r="H380" s="849">
        <v>1.031783101063352</v>
      </c>
      <c r="I380" s="849">
        <v>78.802638522427443</v>
      </c>
      <c r="J380" s="849">
        <v>43.4</v>
      </c>
      <c r="K380" s="849">
        <v>2894.62</v>
      </c>
      <c r="L380" s="849">
        <v>1</v>
      </c>
      <c r="M380" s="849">
        <v>66.6963133640553</v>
      </c>
      <c r="N380" s="849">
        <v>13.2</v>
      </c>
      <c r="O380" s="849">
        <v>780.05</v>
      </c>
      <c r="P380" s="837">
        <v>0.26948269548334497</v>
      </c>
      <c r="Q380" s="850">
        <v>59.094696969696969</v>
      </c>
    </row>
    <row r="381" spans="1:17" ht="14.45" customHeight="1" x14ac:dyDescent="0.2">
      <c r="A381" s="831" t="s">
        <v>578</v>
      </c>
      <c r="B381" s="832" t="s">
        <v>4371</v>
      </c>
      <c r="C381" s="832" t="s">
        <v>4376</v>
      </c>
      <c r="D381" s="832" t="s">
        <v>4531</v>
      </c>
      <c r="E381" s="832" t="s">
        <v>4532</v>
      </c>
      <c r="F381" s="849">
        <v>244.8</v>
      </c>
      <c r="G381" s="849">
        <v>12364.210000000001</v>
      </c>
      <c r="H381" s="849">
        <v>4.3777652673917968</v>
      </c>
      <c r="I381" s="849">
        <v>50.507393790849676</v>
      </c>
      <c r="J381" s="849">
        <v>64</v>
      </c>
      <c r="K381" s="849">
        <v>2824.32</v>
      </c>
      <c r="L381" s="849">
        <v>1</v>
      </c>
      <c r="M381" s="849">
        <v>44.13</v>
      </c>
      <c r="N381" s="849"/>
      <c r="O381" s="849"/>
      <c r="P381" s="837"/>
      <c r="Q381" s="850"/>
    </row>
    <row r="382" spans="1:17" ht="14.45" customHeight="1" x14ac:dyDescent="0.2">
      <c r="A382" s="831" t="s">
        <v>578</v>
      </c>
      <c r="B382" s="832" t="s">
        <v>4371</v>
      </c>
      <c r="C382" s="832" t="s">
        <v>4376</v>
      </c>
      <c r="D382" s="832" t="s">
        <v>4533</v>
      </c>
      <c r="E382" s="832" t="s">
        <v>4534</v>
      </c>
      <c r="F382" s="849"/>
      <c r="G382" s="849"/>
      <c r="H382" s="849"/>
      <c r="I382" s="849"/>
      <c r="J382" s="849">
        <v>0.9</v>
      </c>
      <c r="K382" s="849">
        <v>607.12</v>
      </c>
      <c r="L382" s="849">
        <v>1</v>
      </c>
      <c r="M382" s="849">
        <v>674.57777777777778</v>
      </c>
      <c r="N382" s="849">
        <v>4.4499999999999993</v>
      </c>
      <c r="O382" s="849">
        <v>3061.67</v>
      </c>
      <c r="P382" s="837">
        <v>5.0429404401106863</v>
      </c>
      <c r="Q382" s="850">
        <v>688.01573033707882</v>
      </c>
    </row>
    <row r="383" spans="1:17" ht="14.45" customHeight="1" x14ac:dyDescent="0.2">
      <c r="A383" s="831" t="s">
        <v>578</v>
      </c>
      <c r="B383" s="832" t="s">
        <v>4371</v>
      </c>
      <c r="C383" s="832" t="s">
        <v>4376</v>
      </c>
      <c r="D383" s="832" t="s">
        <v>4535</v>
      </c>
      <c r="E383" s="832" t="s">
        <v>4534</v>
      </c>
      <c r="F383" s="849"/>
      <c r="G383" s="849"/>
      <c r="H383" s="849"/>
      <c r="I383" s="849"/>
      <c r="J383" s="849">
        <v>0.95</v>
      </c>
      <c r="K383" s="849">
        <v>323.05</v>
      </c>
      <c r="L383" s="849">
        <v>1</v>
      </c>
      <c r="M383" s="849">
        <v>340.0526315789474</v>
      </c>
      <c r="N383" s="849">
        <v>0.3</v>
      </c>
      <c r="O383" s="849">
        <v>110.06</v>
      </c>
      <c r="P383" s="837">
        <v>0.34069029561987307</v>
      </c>
      <c r="Q383" s="850">
        <v>366.86666666666667</v>
      </c>
    </row>
    <row r="384" spans="1:17" ht="14.45" customHeight="1" x14ac:dyDescent="0.2">
      <c r="A384" s="831" t="s">
        <v>578</v>
      </c>
      <c r="B384" s="832" t="s">
        <v>4371</v>
      </c>
      <c r="C384" s="832" t="s">
        <v>4376</v>
      </c>
      <c r="D384" s="832" t="s">
        <v>5028</v>
      </c>
      <c r="E384" s="832" t="s">
        <v>5029</v>
      </c>
      <c r="F384" s="849"/>
      <c r="G384" s="849"/>
      <c r="H384" s="849"/>
      <c r="I384" s="849"/>
      <c r="J384" s="849"/>
      <c r="K384" s="849"/>
      <c r="L384" s="849"/>
      <c r="M384" s="849"/>
      <c r="N384" s="849">
        <v>0.6</v>
      </c>
      <c r="O384" s="849">
        <v>530.37</v>
      </c>
      <c r="P384" s="837"/>
      <c r="Q384" s="850">
        <v>883.95</v>
      </c>
    </row>
    <row r="385" spans="1:17" ht="14.45" customHeight="1" x14ac:dyDescent="0.2">
      <c r="A385" s="831" t="s">
        <v>578</v>
      </c>
      <c r="B385" s="832" t="s">
        <v>4371</v>
      </c>
      <c r="C385" s="832" t="s">
        <v>4376</v>
      </c>
      <c r="D385" s="832" t="s">
        <v>5030</v>
      </c>
      <c r="E385" s="832" t="s">
        <v>5029</v>
      </c>
      <c r="F385" s="849"/>
      <c r="G385" s="849"/>
      <c r="H385" s="849"/>
      <c r="I385" s="849"/>
      <c r="J385" s="849">
        <v>0.3</v>
      </c>
      <c r="K385" s="849">
        <v>112.2</v>
      </c>
      <c r="L385" s="849">
        <v>1</v>
      </c>
      <c r="M385" s="849">
        <v>374</v>
      </c>
      <c r="N385" s="849"/>
      <c r="O385" s="849"/>
      <c r="P385" s="837"/>
      <c r="Q385" s="850"/>
    </row>
    <row r="386" spans="1:17" ht="14.45" customHeight="1" x14ac:dyDescent="0.2">
      <c r="A386" s="831" t="s">
        <v>578</v>
      </c>
      <c r="B386" s="832" t="s">
        <v>4371</v>
      </c>
      <c r="C386" s="832" t="s">
        <v>4376</v>
      </c>
      <c r="D386" s="832" t="s">
        <v>5031</v>
      </c>
      <c r="E386" s="832" t="s">
        <v>5032</v>
      </c>
      <c r="F386" s="849">
        <v>0.6</v>
      </c>
      <c r="G386" s="849">
        <v>359.88</v>
      </c>
      <c r="H386" s="849">
        <v>7.0586435432083983E-2</v>
      </c>
      <c r="I386" s="849">
        <v>599.80000000000007</v>
      </c>
      <c r="J386" s="849">
        <v>8.5</v>
      </c>
      <c r="K386" s="849">
        <v>5098.43</v>
      </c>
      <c r="L386" s="849">
        <v>1</v>
      </c>
      <c r="M386" s="849">
        <v>599.81529411764711</v>
      </c>
      <c r="N386" s="849"/>
      <c r="O386" s="849"/>
      <c r="P386" s="837"/>
      <c r="Q386" s="850"/>
    </row>
    <row r="387" spans="1:17" ht="14.45" customHeight="1" x14ac:dyDescent="0.2">
      <c r="A387" s="831" t="s">
        <v>578</v>
      </c>
      <c r="B387" s="832" t="s">
        <v>4371</v>
      </c>
      <c r="C387" s="832" t="s">
        <v>4376</v>
      </c>
      <c r="D387" s="832" t="s">
        <v>5033</v>
      </c>
      <c r="E387" s="832" t="s">
        <v>5032</v>
      </c>
      <c r="F387" s="849">
        <v>3.1</v>
      </c>
      <c r="G387" s="849">
        <v>2479.2600000000002</v>
      </c>
      <c r="H387" s="849">
        <v>0.93940186193491193</v>
      </c>
      <c r="I387" s="849">
        <v>799.76129032258075</v>
      </c>
      <c r="J387" s="849">
        <v>3.3</v>
      </c>
      <c r="K387" s="849">
        <v>2639.19</v>
      </c>
      <c r="L387" s="849">
        <v>1</v>
      </c>
      <c r="M387" s="849">
        <v>799.75454545454556</v>
      </c>
      <c r="N387" s="849"/>
      <c r="O387" s="849"/>
      <c r="P387" s="837"/>
      <c r="Q387" s="850"/>
    </row>
    <row r="388" spans="1:17" ht="14.45" customHeight="1" x14ac:dyDescent="0.2">
      <c r="A388" s="831" t="s">
        <v>578</v>
      </c>
      <c r="B388" s="832" t="s">
        <v>4371</v>
      </c>
      <c r="C388" s="832" t="s">
        <v>4376</v>
      </c>
      <c r="D388" s="832" t="s">
        <v>4536</v>
      </c>
      <c r="E388" s="832" t="s">
        <v>1519</v>
      </c>
      <c r="F388" s="849">
        <v>29</v>
      </c>
      <c r="G388" s="849">
        <v>2682.21</v>
      </c>
      <c r="H388" s="849">
        <v>0.56862745098039225</v>
      </c>
      <c r="I388" s="849">
        <v>92.49</v>
      </c>
      <c r="J388" s="849">
        <v>51</v>
      </c>
      <c r="K388" s="849">
        <v>4716.99</v>
      </c>
      <c r="L388" s="849">
        <v>1</v>
      </c>
      <c r="M388" s="849">
        <v>92.49</v>
      </c>
      <c r="N388" s="849"/>
      <c r="O388" s="849"/>
      <c r="P388" s="837"/>
      <c r="Q388" s="850"/>
    </row>
    <row r="389" spans="1:17" ht="14.45" customHeight="1" x14ac:dyDescent="0.2">
      <c r="A389" s="831" t="s">
        <v>578</v>
      </c>
      <c r="B389" s="832" t="s">
        <v>4371</v>
      </c>
      <c r="C389" s="832" t="s">
        <v>4376</v>
      </c>
      <c r="D389" s="832" t="s">
        <v>5034</v>
      </c>
      <c r="E389" s="832" t="s">
        <v>5035</v>
      </c>
      <c r="F389" s="849"/>
      <c r="G389" s="849"/>
      <c r="H389" s="849"/>
      <c r="I389" s="849"/>
      <c r="J389" s="849">
        <v>3.8</v>
      </c>
      <c r="K389" s="849">
        <v>6201.09</v>
      </c>
      <c r="L389" s="849">
        <v>1</v>
      </c>
      <c r="M389" s="849">
        <v>1631.8657894736843</v>
      </c>
      <c r="N389" s="849"/>
      <c r="O389" s="849"/>
      <c r="P389" s="837"/>
      <c r="Q389" s="850"/>
    </row>
    <row r="390" spans="1:17" ht="14.45" customHeight="1" x14ac:dyDescent="0.2">
      <c r="A390" s="831" t="s">
        <v>578</v>
      </c>
      <c r="B390" s="832" t="s">
        <v>4371</v>
      </c>
      <c r="C390" s="832" t="s">
        <v>4376</v>
      </c>
      <c r="D390" s="832" t="s">
        <v>4537</v>
      </c>
      <c r="E390" s="832" t="s">
        <v>4538</v>
      </c>
      <c r="F390" s="849">
        <v>13.3</v>
      </c>
      <c r="G390" s="849">
        <v>5210.9400000000005</v>
      </c>
      <c r="H390" s="849">
        <v>3.9117647058823537</v>
      </c>
      <c r="I390" s="849">
        <v>391.8</v>
      </c>
      <c r="J390" s="849">
        <v>3.4000000000000004</v>
      </c>
      <c r="K390" s="849">
        <v>1332.12</v>
      </c>
      <c r="L390" s="849">
        <v>1</v>
      </c>
      <c r="M390" s="849">
        <v>391.79999999999995</v>
      </c>
      <c r="N390" s="849"/>
      <c r="O390" s="849"/>
      <c r="P390" s="837"/>
      <c r="Q390" s="850"/>
    </row>
    <row r="391" spans="1:17" ht="14.45" customHeight="1" x14ac:dyDescent="0.2">
      <c r="A391" s="831" t="s">
        <v>578</v>
      </c>
      <c r="B391" s="832" t="s">
        <v>4371</v>
      </c>
      <c r="C391" s="832" t="s">
        <v>4376</v>
      </c>
      <c r="D391" s="832" t="s">
        <v>5036</v>
      </c>
      <c r="E391" s="832" t="s">
        <v>4540</v>
      </c>
      <c r="F391" s="849">
        <v>3</v>
      </c>
      <c r="G391" s="849">
        <v>328.8</v>
      </c>
      <c r="H391" s="849"/>
      <c r="I391" s="849">
        <v>109.60000000000001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5" customHeight="1" x14ac:dyDescent="0.2">
      <c r="A392" s="831" t="s">
        <v>578</v>
      </c>
      <c r="B392" s="832" t="s">
        <v>4371</v>
      </c>
      <c r="C392" s="832" t="s">
        <v>4376</v>
      </c>
      <c r="D392" s="832" t="s">
        <v>4539</v>
      </c>
      <c r="E392" s="832" t="s">
        <v>4540</v>
      </c>
      <c r="F392" s="849">
        <v>6</v>
      </c>
      <c r="G392" s="849">
        <v>1315.2</v>
      </c>
      <c r="H392" s="849"/>
      <c r="I392" s="849">
        <v>219.20000000000002</v>
      </c>
      <c r="J392" s="849"/>
      <c r="K392" s="849"/>
      <c r="L392" s="849"/>
      <c r="M392" s="849"/>
      <c r="N392" s="849">
        <v>5</v>
      </c>
      <c r="O392" s="849">
        <v>1096</v>
      </c>
      <c r="P392" s="837"/>
      <c r="Q392" s="850">
        <v>219.2</v>
      </c>
    </row>
    <row r="393" spans="1:17" ht="14.45" customHeight="1" x14ac:dyDescent="0.2">
      <c r="A393" s="831" t="s">
        <v>578</v>
      </c>
      <c r="B393" s="832" t="s">
        <v>4371</v>
      </c>
      <c r="C393" s="832" t="s">
        <v>4376</v>
      </c>
      <c r="D393" s="832" t="s">
        <v>4543</v>
      </c>
      <c r="E393" s="832" t="s">
        <v>4542</v>
      </c>
      <c r="F393" s="849">
        <v>1.8</v>
      </c>
      <c r="G393" s="849">
        <v>1389.87</v>
      </c>
      <c r="H393" s="849">
        <v>0.81817700177778818</v>
      </c>
      <c r="I393" s="849">
        <v>772.14999999999986</v>
      </c>
      <c r="J393" s="849">
        <v>2.2000000000000002</v>
      </c>
      <c r="K393" s="849">
        <v>1698.74</v>
      </c>
      <c r="L393" s="849">
        <v>1</v>
      </c>
      <c r="M393" s="849">
        <v>772.15454545454543</v>
      </c>
      <c r="N393" s="849">
        <v>5.1000000000000005</v>
      </c>
      <c r="O393" s="849">
        <v>1761.6399999999999</v>
      </c>
      <c r="P393" s="837">
        <v>1.0370274438701625</v>
      </c>
      <c r="Q393" s="850">
        <v>345.41960784313721</v>
      </c>
    </row>
    <row r="394" spans="1:17" ht="14.45" customHeight="1" x14ac:dyDescent="0.2">
      <c r="A394" s="831" t="s">
        <v>578</v>
      </c>
      <c r="B394" s="832" t="s">
        <v>4371</v>
      </c>
      <c r="C394" s="832" t="s">
        <v>4376</v>
      </c>
      <c r="D394" s="832" t="s">
        <v>4544</v>
      </c>
      <c r="E394" s="832" t="s">
        <v>1993</v>
      </c>
      <c r="F394" s="849">
        <v>5.8999999999999995</v>
      </c>
      <c r="G394" s="849">
        <v>2271.17</v>
      </c>
      <c r="H394" s="849">
        <v>3.6349770330180378</v>
      </c>
      <c r="I394" s="849">
        <v>384.94406779661023</v>
      </c>
      <c r="J394" s="849">
        <v>2.6</v>
      </c>
      <c r="K394" s="849">
        <v>624.80999999999995</v>
      </c>
      <c r="L394" s="849">
        <v>1</v>
      </c>
      <c r="M394" s="849">
        <v>240.31153846153842</v>
      </c>
      <c r="N394" s="849">
        <v>10.399999999999997</v>
      </c>
      <c r="O394" s="849">
        <v>2574.2199999999998</v>
      </c>
      <c r="P394" s="837">
        <v>4.1200044813623338</v>
      </c>
      <c r="Q394" s="850">
        <v>247.52115384615391</v>
      </c>
    </row>
    <row r="395" spans="1:17" ht="14.45" customHeight="1" x14ac:dyDescent="0.2">
      <c r="A395" s="831" t="s">
        <v>578</v>
      </c>
      <c r="B395" s="832" t="s">
        <v>4371</v>
      </c>
      <c r="C395" s="832" t="s">
        <v>4376</v>
      </c>
      <c r="D395" s="832" t="s">
        <v>4545</v>
      </c>
      <c r="E395" s="832" t="s">
        <v>1859</v>
      </c>
      <c r="F395" s="849"/>
      <c r="G395" s="849"/>
      <c r="H395" s="849"/>
      <c r="I395" s="849"/>
      <c r="J395" s="849">
        <v>1</v>
      </c>
      <c r="K395" s="849">
        <v>219.2</v>
      </c>
      <c r="L395" s="849">
        <v>1</v>
      </c>
      <c r="M395" s="849">
        <v>219.2</v>
      </c>
      <c r="N395" s="849">
        <v>39</v>
      </c>
      <c r="O395" s="849">
        <v>2062.3200000000002</v>
      </c>
      <c r="P395" s="837">
        <v>9.4083941605839421</v>
      </c>
      <c r="Q395" s="850">
        <v>52.88</v>
      </c>
    </row>
    <row r="396" spans="1:17" ht="14.45" customHeight="1" x14ac:dyDescent="0.2">
      <c r="A396" s="831" t="s">
        <v>578</v>
      </c>
      <c r="B396" s="832" t="s">
        <v>4371</v>
      </c>
      <c r="C396" s="832" t="s">
        <v>4376</v>
      </c>
      <c r="D396" s="832" t="s">
        <v>5037</v>
      </c>
      <c r="E396" s="832" t="s">
        <v>5038</v>
      </c>
      <c r="F396" s="849">
        <v>6</v>
      </c>
      <c r="G396" s="849">
        <v>59803.57</v>
      </c>
      <c r="H396" s="849"/>
      <c r="I396" s="849">
        <v>9967.2616666666672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5" customHeight="1" x14ac:dyDescent="0.2">
      <c r="A397" s="831" t="s">
        <v>578</v>
      </c>
      <c r="B397" s="832" t="s">
        <v>4371</v>
      </c>
      <c r="C397" s="832" t="s">
        <v>4376</v>
      </c>
      <c r="D397" s="832" t="s">
        <v>4546</v>
      </c>
      <c r="E397" s="832" t="s">
        <v>1993</v>
      </c>
      <c r="F397" s="849">
        <v>18.799999999999997</v>
      </c>
      <c r="G397" s="849">
        <v>15124.39</v>
      </c>
      <c r="H397" s="849">
        <v>3.1032601447357351</v>
      </c>
      <c r="I397" s="849">
        <v>804.48882978723418</v>
      </c>
      <c r="J397" s="849">
        <v>10.6</v>
      </c>
      <c r="K397" s="849">
        <v>4873.71</v>
      </c>
      <c r="L397" s="849">
        <v>1</v>
      </c>
      <c r="M397" s="849">
        <v>459.78396226415094</v>
      </c>
      <c r="N397" s="849">
        <v>0.8</v>
      </c>
      <c r="O397" s="849">
        <v>241.56</v>
      </c>
      <c r="P397" s="837">
        <v>4.9563884597154939E-2</v>
      </c>
      <c r="Q397" s="850">
        <v>301.95</v>
      </c>
    </row>
    <row r="398" spans="1:17" ht="14.45" customHeight="1" x14ac:dyDescent="0.2">
      <c r="A398" s="831" t="s">
        <v>578</v>
      </c>
      <c r="B398" s="832" t="s">
        <v>4371</v>
      </c>
      <c r="C398" s="832" t="s">
        <v>4376</v>
      </c>
      <c r="D398" s="832" t="s">
        <v>4547</v>
      </c>
      <c r="E398" s="832" t="s">
        <v>1724</v>
      </c>
      <c r="F398" s="849"/>
      <c r="G398" s="849"/>
      <c r="H398" s="849"/>
      <c r="I398" s="849"/>
      <c r="J398" s="849"/>
      <c r="K398" s="849"/>
      <c r="L398" s="849"/>
      <c r="M398" s="849"/>
      <c r="N398" s="849">
        <v>2.8</v>
      </c>
      <c r="O398" s="849">
        <v>96.57</v>
      </c>
      <c r="P398" s="837"/>
      <c r="Q398" s="850">
        <v>34.489285714285714</v>
      </c>
    </row>
    <row r="399" spans="1:17" ht="14.45" customHeight="1" x14ac:dyDescent="0.2">
      <c r="A399" s="831" t="s">
        <v>578</v>
      </c>
      <c r="B399" s="832" t="s">
        <v>4371</v>
      </c>
      <c r="C399" s="832" t="s">
        <v>4376</v>
      </c>
      <c r="D399" s="832" t="s">
        <v>4548</v>
      </c>
      <c r="E399" s="832" t="s">
        <v>910</v>
      </c>
      <c r="F399" s="849"/>
      <c r="G399" s="849"/>
      <c r="H399" s="849"/>
      <c r="I399" s="849"/>
      <c r="J399" s="849"/>
      <c r="K399" s="849"/>
      <c r="L399" s="849"/>
      <c r="M399" s="849"/>
      <c r="N399" s="849">
        <v>15.7</v>
      </c>
      <c r="O399" s="849">
        <v>6457.5999999999995</v>
      </c>
      <c r="P399" s="837"/>
      <c r="Q399" s="850">
        <v>411.31210191082801</v>
      </c>
    </row>
    <row r="400" spans="1:17" ht="14.45" customHeight="1" x14ac:dyDescent="0.2">
      <c r="A400" s="831" t="s">
        <v>578</v>
      </c>
      <c r="B400" s="832" t="s">
        <v>4371</v>
      </c>
      <c r="C400" s="832" t="s">
        <v>4376</v>
      </c>
      <c r="D400" s="832" t="s">
        <v>4549</v>
      </c>
      <c r="E400" s="832" t="s">
        <v>1720</v>
      </c>
      <c r="F400" s="849">
        <v>116</v>
      </c>
      <c r="G400" s="849">
        <v>7627</v>
      </c>
      <c r="H400" s="849">
        <v>0.31258312018364004</v>
      </c>
      <c r="I400" s="849">
        <v>65.75</v>
      </c>
      <c r="J400" s="849">
        <v>698.1</v>
      </c>
      <c r="K400" s="849">
        <v>24399.91</v>
      </c>
      <c r="L400" s="849">
        <v>1</v>
      </c>
      <c r="M400" s="849">
        <v>34.951883684285917</v>
      </c>
      <c r="N400" s="849">
        <v>188</v>
      </c>
      <c r="O400" s="849">
        <v>6067.74</v>
      </c>
      <c r="P400" s="837">
        <v>0.24867878611027663</v>
      </c>
      <c r="Q400" s="850">
        <v>32.275212765957448</v>
      </c>
    </row>
    <row r="401" spans="1:17" ht="14.45" customHeight="1" x14ac:dyDescent="0.2">
      <c r="A401" s="831" t="s">
        <v>578</v>
      </c>
      <c r="B401" s="832" t="s">
        <v>4371</v>
      </c>
      <c r="C401" s="832" t="s">
        <v>4376</v>
      </c>
      <c r="D401" s="832" t="s">
        <v>5039</v>
      </c>
      <c r="E401" s="832" t="s">
        <v>5040</v>
      </c>
      <c r="F401" s="849">
        <v>1.7</v>
      </c>
      <c r="G401" s="849">
        <v>1342.75</v>
      </c>
      <c r="H401" s="849"/>
      <c r="I401" s="849">
        <v>789.85294117647061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578</v>
      </c>
      <c r="B402" s="832" t="s">
        <v>4371</v>
      </c>
      <c r="C402" s="832" t="s">
        <v>4376</v>
      </c>
      <c r="D402" s="832" t="s">
        <v>4553</v>
      </c>
      <c r="E402" s="832" t="s">
        <v>1980</v>
      </c>
      <c r="F402" s="849">
        <v>11.9</v>
      </c>
      <c r="G402" s="849">
        <v>25294.639999999999</v>
      </c>
      <c r="H402" s="849">
        <v>2.4225728194858269</v>
      </c>
      <c r="I402" s="849">
        <v>2125.6</v>
      </c>
      <c r="J402" s="849">
        <v>7.5</v>
      </c>
      <c r="K402" s="849">
        <v>10441.23</v>
      </c>
      <c r="L402" s="849">
        <v>1</v>
      </c>
      <c r="M402" s="849">
        <v>1392.164</v>
      </c>
      <c r="N402" s="849">
        <v>6.1999999999999993</v>
      </c>
      <c r="O402" s="849">
        <v>2852.71</v>
      </c>
      <c r="P402" s="837">
        <v>0.27321589506217181</v>
      </c>
      <c r="Q402" s="850">
        <v>460.11451612903232</v>
      </c>
    </row>
    <row r="403" spans="1:17" ht="14.45" customHeight="1" x14ac:dyDescent="0.2">
      <c r="A403" s="831" t="s">
        <v>578</v>
      </c>
      <c r="B403" s="832" t="s">
        <v>4371</v>
      </c>
      <c r="C403" s="832" t="s">
        <v>4376</v>
      </c>
      <c r="D403" s="832" t="s">
        <v>5041</v>
      </c>
      <c r="E403" s="832" t="s">
        <v>5042</v>
      </c>
      <c r="F403" s="849"/>
      <c r="G403" s="849"/>
      <c r="H403" s="849"/>
      <c r="I403" s="849"/>
      <c r="J403" s="849">
        <v>0.3</v>
      </c>
      <c r="K403" s="849">
        <v>979.12</v>
      </c>
      <c r="L403" s="849">
        <v>1</v>
      </c>
      <c r="M403" s="849">
        <v>3263.7333333333336</v>
      </c>
      <c r="N403" s="849"/>
      <c r="O403" s="849"/>
      <c r="P403" s="837"/>
      <c r="Q403" s="850"/>
    </row>
    <row r="404" spans="1:17" ht="14.45" customHeight="1" x14ac:dyDescent="0.2">
      <c r="A404" s="831" t="s">
        <v>578</v>
      </c>
      <c r="B404" s="832" t="s">
        <v>4371</v>
      </c>
      <c r="C404" s="832" t="s">
        <v>4376</v>
      </c>
      <c r="D404" s="832" t="s">
        <v>4554</v>
      </c>
      <c r="E404" s="832" t="s">
        <v>1733</v>
      </c>
      <c r="F404" s="849">
        <v>2.7</v>
      </c>
      <c r="G404" s="849">
        <v>1081.08</v>
      </c>
      <c r="H404" s="849">
        <v>0.26470588235294118</v>
      </c>
      <c r="I404" s="849">
        <v>400.39999999999992</v>
      </c>
      <c r="J404" s="849">
        <v>10.199999999999999</v>
      </c>
      <c r="K404" s="849">
        <v>4084.08</v>
      </c>
      <c r="L404" s="849">
        <v>1</v>
      </c>
      <c r="M404" s="849">
        <v>400.40000000000003</v>
      </c>
      <c r="N404" s="849">
        <v>1.5</v>
      </c>
      <c r="O404" s="849">
        <v>228.16</v>
      </c>
      <c r="P404" s="837">
        <v>5.5865702924526452E-2</v>
      </c>
      <c r="Q404" s="850">
        <v>152.10666666666665</v>
      </c>
    </row>
    <row r="405" spans="1:17" ht="14.45" customHeight="1" x14ac:dyDescent="0.2">
      <c r="A405" s="831" t="s">
        <v>578</v>
      </c>
      <c r="B405" s="832" t="s">
        <v>4371</v>
      </c>
      <c r="C405" s="832" t="s">
        <v>4376</v>
      </c>
      <c r="D405" s="832" t="s">
        <v>4555</v>
      </c>
      <c r="E405" s="832" t="s">
        <v>1733</v>
      </c>
      <c r="F405" s="849">
        <v>9.0500000000000007</v>
      </c>
      <c r="G405" s="849">
        <v>7247.24</v>
      </c>
      <c r="H405" s="849">
        <v>1.5725265044503174</v>
      </c>
      <c r="I405" s="849">
        <v>800.8</v>
      </c>
      <c r="J405" s="849">
        <v>7.95</v>
      </c>
      <c r="K405" s="849">
        <v>4608.66</v>
      </c>
      <c r="L405" s="849">
        <v>1</v>
      </c>
      <c r="M405" s="849">
        <v>579.70566037735841</v>
      </c>
      <c r="N405" s="849">
        <v>29.9</v>
      </c>
      <c r="O405" s="849">
        <v>7882.9599999999991</v>
      </c>
      <c r="P405" s="837">
        <v>1.7104668168187716</v>
      </c>
      <c r="Q405" s="850">
        <v>263.64414715719062</v>
      </c>
    </row>
    <row r="406" spans="1:17" ht="14.45" customHeight="1" x14ac:dyDescent="0.2">
      <c r="A406" s="831" t="s">
        <v>578</v>
      </c>
      <c r="B406" s="832" t="s">
        <v>4371</v>
      </c>
      <c r="C406" s="832" t="s">
        <v>4376</v>
      </c>
      <c r="D406" s="832" t="s">
        <v>4556</v>
      </c>
      <c r="E406" s="832" t="s">
        <v>1727</v>
      </c>
      <c r="F406" s="849"/>
      <c r="G406" s="849"/>
      <c r="H406" s="849"/>
      <c r="I406" s="849"/>
      <c r="J406" s="849"/>
      <c r="K406" s="849"/>
      <c r="L406" s="849"/>
      <c r="M406" s="849"/>
      <c r="N406" s="849">
        <v>9.0000000000000018</v>
      </c>
      <c r="O406" s="849">
        <v>1314.4199999999998</v>
      </c>
      <c r="P406" s="837"/>
      <c r="Q406" s="850">
        <v>146.04666666666662</v>
      </c>
    </row>
    <row r="407" spans="1:17" ht="14.45" customHeight="1" x14ac:dyDescent="0.2">
      <c r="A407" s="831" t="s">
        <v>578</v>
      </c>
      <c r="B407" s="832" t="s">
        <v>4371</v>
      </c>
      <c r="C407" s="832" t="s">
        <v>4376</v>
      </c>
      <c r="D407" s="832" t="s">
        <v>5043</v>
      </c>
      <c r="E407" s="832" t="s">
        <v>1859</v>
      </c>
      <c r="F407" s="849">
        <v>24</v>
      </c>
      <c r="G407" s="849">
        <v>2630.4</v>
      </c>
      <c r="H407" s="849">
        <v>1.5811208021014287</v>
      </c>
      <c r="I407" s="849">
        <v>109.60000000000001</v>
      </c>
      <c r="J407" s="849">
        <v>27</v>
      </c>
      <c r="K407" s="849">
        <v>1663.63</v>
      </c>
      <c r="L407" s="849">
        <v>1</v>
      </c>
      <c r="M407" s="849">
        <v>61.615925925925929</v>
      </c>
      <c r="N407" s="849">
        <v>8</v>
      </c>
      <c r="O407" s="849">
        <v>267.12</v>
      </c>
      <c r="P407" s="837">
        <v>0.16056454860756297</v>
      </c>
      <c r="Q407" s="850">
        <v>33.39</v>
      </c>
    </row>
    <row r="408" spans="1:17" ht="14.45" customHeight="1" x14ac:dyDescent="0.2">
      <c r="A408" s="831" t="s">
        <v>578</v>
      </c>
      <c r="B408" s="832" t="s">
        <v>4371</v>
      </c>
      <c r="C408" s="832" t="s">
        <v>4376</v>
      </c>
      <c r="D408" s="832" t="s">
        <v>5044</v>
      </c>
      <c r="E408" s="832" t="s">
        <v>5045</v>
      </c>
      <c r="F408" s="849">
        <v>20.9</v>
      </c>
      <c r="G408" s="849">
        <v>44425.04</v>
      </c>
      <c r="H408" s="849">
        <v>3.8000000000000003</v>
      </c>
      <c r="I408" s="849">
        <v>2125.6000000000004</v>
      </c>
      <c r="J408" s="849">
        <v>5.5</v>
      </c>
      <c r="K408" s="849">
        <v>11690.8</v>
      </c>
      <c r="L408" s="849">
        <v>1</v>
      </c>
      <c r="M408" s="849">
        <v>2125.6</v>
      </c>
      <c r="N408" s="849"/>
      <c r="O408" s="849"/>
      <c r="P408" s="837"/>
      <c r="Q408" s="850"/>
    </row>
    <row r="409" spans="1:17" ht="14.45" customHeight="1" x14ac:dyDescent="0.2">
      <c r="A409" s="831" t="s">
        <v>578</v>
      </c>
      <c r="B409" s="832" t="s">
        <v>4371</v>
      </c>
      <c r="C409" s="832" t="s">
        <v>4376</v>
      </c>
      <c r="D409" s="832" t="s">
        <v>4559</v>
      </c>
      <c r="E409" s="832" t="s">
        <v>4560</v>
      </c>
      <c r="F409" s="849">
        <v>29</v>
      </c>
      <c r="G409" s="849">
        <v>6164.24</v>
      </c>
      <c r="H409" s="849">
        <v>1.5896721751150171</v>
      </c>
      <c r="I409" s="849">
        <v>212.56</v>
      </c>
      <c r="J409" s="849">
        <v>24</v>
      </c>
      <c r="K409" s="849">
        <v>3877.68</v>
      </c>
      <c r="L409" s="849">
        <v>1</v>
      </c>
      <c r="M409" s="849">
        <v>161.57</v>
      </c>
      <c r="N409" s="849">
        <v>105.3</v>
      </c>
      <c r="O409" s="849">
        <v>17016.25</v>
      </c>
      <c r="P409" s="837">
        <v>4.388255348558932</v>
      </c>
      <c r="Q409" s="850">
        <v>161.59781576448245</v>
      </c>
    </row>
    <row r="410" spans="1:17" ht="14.45" customHeight="1" x14ac:dyDescent="0.2">
      <c r="A410" s="831" t="s">
        <v>578</v>
      </c>
      <c r="B410" s="832" t="s">
        <v>4371</v>
      </c>
      <c r="C410" s="832" t="s">
        <v>4376</v>
      </c>
      <c r="D410" s="832" t="s">
        <v>5046</v>
      </c>
      <c r="E410" s="832" t="s">
        <v>1983</v>
      </c>
      <c r="F410" s="849">
        <v>0.5</v>
      </c>
      <c r="G410" s="849">
        <v>394.9</v>
      </c>
      <c r="H410" s="849">
        <v>0.12506452746890803</v>
      </c>
      <c r="I410" s="849">
        <v>789.8</v>
      </c>
      <c r="J410" s="849">
        <v>4.0999999999999996</v>
      </c>
      <c r="K410" s="849">
        <v>3157.57</v>
      </c>
      <c r="L410" s="849">
        <v>1</v>
      </c>
      <c r="M410" s="849">
        <v>770.139024390244</v>
      </c>
      <c r="N410" s="849">
        <v>1</v>
      </c>
      <c r="O410" s="849">
        <v>789.8</v>
      </c>
      <c r="P410" s="837">
        <v>0.25012905493781606</v>
      </c>
      <c r="Q410" s="850">
        <v>789.8</v>
      </c>
    </row>
    <row r="411" spans="1:17" ht="14.45" customHeight="1" x14ac:dyDescent="0.2">
      <c r="A411" s="831" t="s">
        <v>578</v>
      </c>
      <c r="B411" s="832" t="s">
        <v>4371</v>
      </c>
      <c r="C411" s="832" t="s">
        <v>4376</v>
      </c>
      <c r="D411" s="832" t="s">
        <v>4562</v>
      </c>
      <c r="E411" s="832" t="s">
        <v>1856</v>
      </c>
      <c r="F411" s="849">
        <v>15.1</v>
      </c>
      <c r="G411" s="849">
        <v>49282.439999999995</v>
      </c>
      <c r="H411" s="849">
        <v>0.88264279685051095</v>
      </c>
      <c r="I411" s="849">
        <v>3263.7377483443706</v>
      </c>
      <c r="J411" s="849">
        <v>23.000000000000004</v>
      </c>
      <c r="K411" s="849">
        <v>55835.09</v>
      </c>
      <c r="L411" s="849">
        <v>1</v>
      </c>
      <c r="M411" s="849">
        <v>2427.6126086956515</v>
      </c>
      <c r="N411" s="849">
        <v>12.8</v>
      </c>
      <c r="O411" s="849">
        <v>17316.460000000003</v>
      </c>
      <c r="P411" s="837">
        <v>0.31013579453350937</v>
      </c>
      <c r="Q411" s="850">
        <v>1352.8484375</v>
      </c>
    </row>
    <row r="412" spans="1:17" ht="14.45" customHeight="1" x14ac:dyDescent="0.2">
      <c r="A412" s="831" t="s">
        <v>578</v>
      </c>
      <c r="B412" s="832" t="s">
        <v>4371</v>
      </c>
      <c r="C412" s="832" t="s">
        <v>4376</v>
      </c>
      <c r="D412" s="832" t="s">
        <v>4563</v>
      </c>
      <c r="E412" s="832"/>
      <c r="F412" s="849"/>
      <c r="G412" s="849"/>
      <c r="H412" s="849"/>
      <c r="I412" s="849"/>
      <c r="J412" s="849">
        <v>0.6</v>
      </c>
      <c r="K412" s="849">
        <v>355.02</v>
      </c>
      <c r="L412" s="849">
        <v>1</v>
      </c>
      <c r="M412" s="849">
        <v>591.70000000000005</v>
      </c>
      <c r="N412" s="849"/>
      <c r="O412" s="849"/>
      <c r="P412" s="837"/>
      <c r="Q412" s="850"/>
    </row>
    <row r="413" spans="1:17" ht="14.45" customHeight="1" x14ac:dyDescent="0.2">
      <c r="A413" s="831" t="s">
        <v>578</v>
      </c>
      <c r="B413" s="832" t="s">
        <v>4371</v>
      </c>
      <c r="C413" s="832" t="s">
        <v>4376</v>
      </c>
      <c r="D413" s="832" t="s">
        <v>4563</v>
      </c>
      <c r="E413" s="832" t="s">
        <v>4528</v>
      </c>
      <c r="F413" s="849"/>
      <c r="G413" s="849"/>
      <c r="H413" s="849"/>
      <c r="I413" s="849"/>
      <c r="J413" s="849">
        <v>3.4000000000000004</v>
      </c>
      <c r="K413" s="849">
        <v>2011.78</v>
      </c>
      <c r="L413" s="849">
        <v>1</v>
      </c>
      <c r="M413" s="849">
        <v>591.69999999999993</v>
      </c>
      <c r="N413" s="849"/>
      <c r="O413" s="849"/>
      <c r="P413" s="837"/>
      <c r="Q413" s="850"/>
    </row>
    <row r="414" spans="1:17" ht="14.45" customHeight="1" x14ac:dyDescent="0.2">
      <c r="A414" s="831" t="s">
        <v>578</v>
      </c>
      <c r="B414" s="832" t="s">
        <v>4371</v>
      </c>
      <c r="C414" s="832" t="s">
        <v>4376</v>
      </c>
      <c r="D414" s="832" t="s">
        <v>4566</v>
      </c>
      <c r="E414" s="832" t="s">
        <v>4567</v>
      </c>
      <c r="F414" s="849"/>
      <c r="G414" s="849"/>
      <c r="H414" s="849"/>
      <c r="I414" s="849"/>
      <c r="J414" s="849">
        <v>1</v>
      </c>
      <c r="K414" s="849">
        <v>26143.46</v>
      </c>
      <c r="L414" s="849">
        <v>1</v>
      </c>
      <c r="M414" s="849">
        <v>26143.46</v>
      </c>
      <c r="N414" s="849">
        <v>1</v>
      </c>
      <c r="O414" s="849">
        <v>29579.9</v>
      </c>
      <c r="P414" s="837">
        <v>1.1314454934427196</v>
      </c>
      <c r="Q414" s="850">
        <v>29579.9</v>
      </c>
    </row>
    <row r="415" spans="1:17" ht="14.45" customHeight="1" x14ac:dyDescent="0.2">
      <c r="A415" s="831" t="s">
        <v>578</v>
      </c>
      <c r="B415" s="832" t="s">
        <v>4371</v>
      </c>
      <c r="C415" s="832" t="s">
        <v>4376</v>
      </c>
      <c r="D415" s="832" t="s">
        <v>5047</v>
      </c>
      <c r="E415" s="832" t="s">
        <v>2160</v>
      </c>
      <c r="F415" s="849"/>
      <c r="G415" s="849"/>
      <c r="H415" s="849"/>
      <c r="I415" s="849"/>
      <c r="J415" s="849"/>
      <c r="K415" s="849"/>
      <c r="L415" s="849"/>
      <c r="M415" s="849"/>
      <c r="N415" s="849">
        <v>3</v>
      </c>
      <c r="O415" s="849">
        <v>277.47000000000003</v>
      </c>
      <c r="P415" s="837"/>
      <c r="Q415" s="850">
        <v>92.490000000000009</v>
      </c>
    </row>
    <row r="416" spans="1:17" ht="14.45" customHeight="1" x14ac:dyDescent="0.2">
      <c r="A416" s="831" t="s">
        <v>578</v>
      </c>
      <c r="B416" s="832" t="s">
        <v>4371</v>
      </c>
      <c r="C416" s="832" t="s">
        <v>4376</v>
      </c>
      <c r="D416" s="832" t="s">
        <v>4568</v>
      </c>
      <c r="E416" s="832" t="s">
        <v>899</v>
      </c>
      <c r="F416" s="849"/>
      <c r="G416" s="849"/>
      <c r="H416" s="849"/>
      <c r="I416" s="849"/>
      <c r="J416" s="849">
        <v>5</v>
      </c>
      <c r="K416" s="849">
        <v>49620</v>
      </c>
      <c r="L416" s="849">
        <v>1</v>
      </c>
      <c r="M416" s="849">
        <v>9924</v>
      </c>
      <c r="N416" s="849">
        <v>2</v>
      </c>
      <c r="O416" s="849">
        <v>18552.72</v>
      </c>
      <c r="P416" s="837">
        <v>0.37389600967351877</v>
      </c>
      <c r="Q416" s="850">
        <v>9276.36</v>
      </c>
    </row>
    <row r="417" spans="1:17" ht="14.45" customHeight="1" x14ac:dyDescent="0.2">
      <c r="A417" s="831" t="s">
        <v>578</v>
      </c>
      <c r="B417" s="832" t="s">
        <v>4371</v>
      </c>
      <c r="C417" s="832" t="s">
        <v>4376</v>
      </c>
      <c r="D417" s="832" t="s">
        <v>5048</v>
      </c>
      <c r="E417" s="832" t="s">
        <v>5049</v>
      </c>
      <c r="F417" s="849"/>
      <c r="G417" s="849"/>
      <c r="H417" s="849"/>
      <c r="I417" s="849"/>
      <c r="J417" s="849"/>
      <c r="K417" s="849"/>
      <c r="L417" s="849"/>
      <c r="M417" s="849"/>
      <c r="N417" s="849">
        <v>0.2</v>
      </c>
      <c r="O417" s="849">
        <v>1353.85</v>
      </c>
      <c r="P417" s="837"/>
      <c r="Q417" s="850">
        <v>6769.2499999999991</v>
      </c>
    </row>
    <row r="418" spans="1:17" ht="14.45" customHeight="1" x14ac:dyDescent="0.2">
      <c r="A418" s="831" t="s">
        <v>578</v>
      </c>
      <c r="B418" s="832" t="s">
        <v>4371</v>
      </c>
      <c r="C418" s="832" t="s">
        <v>4376</v>
      </c>
      <c r="D418" s="832" t="s">
        <v>5050</v>
      </c>
      <c r="E418" s="832" t="s">
        <v>899</v>
      </c>
      <c r="F418" s="849"/>
      <c r="G418" s="849"/>
      <c r="H418" s="849"/>
      <c r="I418" s="849"/>
      <c r="J418" s="849"/>
      <c r="K418" s="849"/>
      <c r="L418" s="849"/>
      <c r="M418" s="849"/>
      <c r="N418" s="849">
        <v>7</v>
      </c>
      <c r="O418" s="849">
        <v>66229.8</v>
      </c>
      <c r="P418" s="837"/>
      <c r="Q418" s="850">
        <v>9461.4</v>
      </c>
    </row>
    <row r="419" spans="1:17" ht="14.45" customHeight="1" x14ac:dyDescent="0.2">
      <c r="A419" s="831" t="s">
        <v>578</v>
      </c>
      <c r="B419" s="832" t="s">
        <v>4371</v>
      </c>
      <c r="C419" s="832" t="s">
        <v>4376</v>
      </c>
      <c r="D419" s="832" t="s">
        <v>5051</v>
      </c>
      <c r="E419" s="832" t="s">
        <v>5019</v>
      </c>
      <c r="F419" s="849"/>
      <c r="G419" s="849"/>
      <c r="H419" s="849"/>
      <c r="I419" s="849"/>
      <c r="J419" s="849"/>
      <c r="K419" s="849"/>
      <c r="L419" s="849"/>
      <c r="M419" s="849"/>
      <c r="N419" s="849">
        <v>6</v>
      </c>
      <c r="O419" s="849">
        <v>4048.62</v>
      </c>
      <c r="P419" s="837"/>
      <c r="Q419" s="850">
        <v>674.77</v>
      </c>
    </row>
    <row r="420" spans="1:17" ht="14.45" customHeight="1" x14ac:dyDescent="0.2">
      <c r="A420" s="831" t="s">
        <v>578</v>
      </c>
      <c r="B420" s="832" t="s">
        <v>4371</v>
      </c>
      <c r="C420" s="832" t="s">
        <v>4376</v>
      </c>
      <c r="D420" s="832" t="s">
        <v>4571</v>
      </c>
      <c r="E420" s="832" t="s">
        <v>899</v>
      </c>
      <c r="F420" s="849"/>
      <c r="G420" s="849"/>
      <c r="H420" s="849"/>
      <c r="I420" s="849"/>
      <c r="J420" s="849"/>
      <c r="K420" s="849"/>
      <c r="L420" s="849"/>
      <c r="M420" s="849"/>
      <c r="N420" s="849">
        <v>47</v>
      </c>
      <c r="O420" s="849">
        <v>227791.93999999997</v>
      </c>
      <c r="P420" s="837"/>
      <c r="Q420" s="850">
        <v>4846.6370212765951</v>
      </c>
    </row>
    <row r="421" spans="1:17" ht="14.45" customHeight="1" x14ac:dyDescent="0.2">
      <c r="A421" s="831" t="s">
        <v>578</v>
      </c>
      <c r="B421" s="832" t="s">
        <v>4371</v>
      </c>
      <c r="C421" s="832" t="s">
        <v>4376</v>
      </c>
      <c r="D421" s="832" t="s">
        <v>5052</v>
      </c>
      <c r="E421" s="832" t="s">
        <v>1522</v>
      </c>
      <c r="F421" s="849"/>
      <c r="G421" s="849"/>
      <c r="H421" s="849"/>
      <c r="I421" s="849"/>
      <c r="J421" s="849"/>
      <c r="K421" s="849"/>
      <c r="L421" s="849"/>
      <c r="M421" s="849"/>
      <c r="N421" s="849">
        <v>2.3499999999999996</v>
      </c>
      <c r="O421" s="849">
        <v>889.83</v>
      </c>
      <c r="P421" s="837"/>
      <c r="Q421" s="850">
        <v>378.65106382978729</v>
      </c>
    </row>
    <row r="422" spans="1:17" ht="14.45" customHeight="1" x14ac:dyDescent="0.2">
      <c r="A422" s="831" t="s">
        <v>578</v>
      </c>
      <c r="B422" s="832" t="s">
        <v>4371</v>
      </c>
      <c r="C422" s="832" t="s">
        <v>4572</v>
      </c>
      <c r="D422" s="832" t="s">
        <v>5053</v>
      </c>
      <c r="E422" s="832" t="s">
        <v>5054</v>
      </c>
      <c r="F422" s="849">
        <v>1</v>
      </c>
      <c r="G422" s="849">
        <v>1406.61</v>
      </c>
      <c r="H422" s="849"/>
      <c r="I422" s="849">
        <v>1406.61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578</v>
      </c>
      <c r="B423" s="832" t="s">
        <v>4371</v>
      </c>
      <c r="C423" s="832" t="s">
        <v>4572</v>
      </c>
      <c r="D423" s="832" t="s">
        <v>4573</v>
      </c>
      <c r="E423" s="832" t="s">
        <v>4574</v>
      </c>
      <c r="F423" s="849">
        <v>208</v>
      </c>
      <c r="G423" s="849">
        <v>448425.25999999995</v>
      </c>
      <c r="H423" s="849">
        <v>1.5107279223122616</v>
      </c>
      <c r="I423" s="849">
        <v>2155.8906730769227</v>
      </c>
      <c r="J423" s="849">
        <v>137</v>
      </c>
      <c r="K423" s="849">
        <v>296827.28000000003</v>
      </c>
      <c r="L423" s="849">
        <v>1</v>
      </c>
      <c r="M423" s="849">
        <v>2166.622481751825</v>
      </c>
      <c r="N423" s="849">
        <v>87</v>
      </c>
      <c r="O423" s="849">
        <v>189822.64000000004</v>
      </c>
      <c r="P423" s="837">
        <v>0.63950537160870125</v>
      </c>
      <c r="Q423" s="850">
        <v>2181.869425287357</v>
      </c>
    </row>
    <row r="424" spans="1:17" ht="14.45" customHeight="1" x14ac:dyDescent="0.2">
      <c r="A424" s="831" t="s">
        <v>578</v>
      </c>
      <c r="B424" s="832" t="s">
        <v>4371</v>
      </c>
      <c r="C424" s="832" t="s">
        <v>4572</v>
      </c>
      <c r="D424" s="832" t="s">
        <v>4575</v>
      </c>
      <c r="E424" s="832" t="s">
        <v>4576</v>
      </c>
      <c r="F424" s="849">
        <v>56</v>
      </c>
      <c r="G424" s="849">
        <v>147904.4</v>
      </c>
      <c r="H424" s="849">
        <v>0.70643758518254229</v>
      </c>
      <c r="I424" s="849">
        <v>2641.15</v>
      </c>
      <c r="J424" s="849">
        <v>79</v>
      </c>
      <c r="K424" s="849">
        <v>209366.55</v>
      </c>
      <c r="L424" s="849">
        <v>1</v>
      </c>
      <c r="M424" s="849">
        <v>2650.2094936708859</v>
      </c>
      <c r="N424" s="849">
        <v>119</v>
      </c>
      <c r="O424" s="849">
        <v>317412.29999999993</v>
      </c>
      <c r="P424" s="837">
        <v>1.5160602302516804</v>
      </c>
      <c r="Q424" s="850">
        <v>2667.33025210084</v>
      </c>
    </row>
    <row r="425" spans="1:17" ht="14.45" customHeight="1" x14ac:dyDescent="0.2">
      <c r="A425" s="831" t="s">
        <v>578</v>
      </c>
      <c r="B425" s="832" t="s">
        <v>4371</v>
      </c>
      <c r="C425" s="832" t="s">
        <v>4572</v>
      </c>
      <c r="D425" s="832" t="s">
        <v>5055</v>
      </c>
      <c r="E425" s="832" t="s">
        <v>5056</v>
      </c>
      <c r="F425" s="849">
        <v>1</v>
      </c>
      <c r="G425" s="849">
        <v>2159.5700000000002</v>
      </c>
      <c r="H425" s="849">
        <v>0.33146794327699819</v>
      </c>
      <c r="I425" s="849">
        <v>2159.5700000000002</v>
      </c>
      <c r="J425" s="849">
        <v>3</v>
      </c>
      <c r="K425" s="849">
        <v>6515.17</v>
      </c>
      <c r="L425" s="849">
        <v>1</v>
      </c>
      <c r="M425" s="849">
        <v>2171.7233333333334</v>
      </c>
      <c r="N425" s="849"/>
      <c r="O425" s="849"/>
      <c r="P425" s="837"/>
      <c r="Q425" s="850"/>
    </row>
    <row r="426" spans="1:17" ht="14.45" customHeight="1" x14ac:dyDescent="0.2">
      <c r="A426" s="831" t="s">
        <v>578</v>
      </c>
      <c r="B426" s="832" t="s">
        <v>4371</v>
      </c>
      <c r="C426" s="832" t="s">
        <v>4572</v>
      </c>
      <c r="D426" s="832" t="s">
        <v>4577</v>
      </c>
      <c r="E426" s="832" t="s">
        <v>4578</v>
      </c>
      <c r="F426" s="849">
        <v>16</v>
      </c>
      <c r="G426" s="849">
        <v>142437.76000000001</v>
      </c>
      <c r="H426" s="849">
        <v>3.2</v>
      </c>
      <c r="I426" s="849">
        <v>8902.36</v>
      </c>
      <c r="J426" s="849">
        <v>5</v>
      </c>
      <c r="K426" s="849">
        <v>44511.8</v>
      </c>
      <c r="L426" s="849">
        <v>1</v>
      </c>
      <c r="M426" s="849">
        <v>8902.36</v>
      </c>
      <c r="N426" s="849">
        <v>6</v>
      </c>
      <c r="O426" s="849">
        <v>53841.689999999995</v>
      </c>
      <c r="P426" s="837">
        <v>1.209604868821301</v>
      </c>
      <c r="Q426" s="850">
        <v>8973.6149999999998</v>
      </c>
    </row>
    <row r="427" spans="1:17" ht="14.45" customHeight="1" x14ac:dyDescent="0.2">
      <c r="A427" s="831" t="s">
        <v>578</v>
      </c>
      <c r="B427" s="832" t="s">
        <v>4371</v>
      </c>
      <c r="C427" s="832" t="s">
        <v>4572</v>
      </c>
      <c r="D427" s="832" t="s">
        <v>4579</v>
      </c>
      <c r="E427" s="832" t="s">
        <v>4580</v>
      </c>
      <c r="F427" s="849">
        <v>9</v>
      </c>
      <c r="G427" s="849">
        <v>92782.35</v>
      </c>
      <c r="H427" s="849">
        <v>1.1221019952543472</v>
      </c>
      <c r="I427" s="849">
        <v>10309.150000000001</v>
      </c>
      <c r="J427" s="849">
        <v>8</v>
      </c>
      <c r="K427" s="849">
        <v>82686.2</v>
      </c>
      <c r="L427" s="849">
        <v>1</v>
      </c>
      <c r="M427" s="849">
        <v>10335.775</v>
      </c>
      <c r="N427" s="849">
        <v>11</v>
      </c>
      <c r="O427" s="849">
        <v>113806.75999999998</v>
      </c>
      <c r="P427" s="837">
        <v>1.3763694546369283</v>
      </c>
      <c r="Q427" s="850">
        <v>10346.06909090909</v>
      </c>
    </row>
    <row r="428" spans="1:17" ht="14.45" customHeight="1" x14ac:dyDescent="0.2">
      <c r="A428" s="831" t="s">
        <v>578</v>
      </c>
      <c r="B428" s="832" t="s">
        <v>4371</v>
      </c>
      <c r="C428" s="832" t="s">
        <v>4572</v>
      </c>
      <c r="D428" s="832" t="s">
        <v>4581</v>
      </c>
      <c r="E428" s="832" t="s">
        <v>4582</v>
      </c>
      <c r="F428" s="849">
        <v>168</v>
      </c>
      <c r="G428" s="849">
        <v>202956.16000000003</v>
      </c>
      <c r="H428" s="849">
        <v>1.5021219650489515</v>
      </c>
      <c r="I428" s="849">
        <v>1208.0723809523811</v>
      </c>
      <c r="J428" s="849">
        <v>111</v>
      </c>
      <c r="K428" s="849">
        <v>135112.97</v>
      </c>
      <c r="L428" s="849">
        <v>1</v>
      </c>
      <c r="M428" s="849">
        <v>1217.233963963964</v>
      </c>
      <c r="N428" s="849">
        <v>112</v>
      </c>
      <c r="O428" s="849">
        <v>137397.88000000003</v>
      </c>
      <c r="P428" s="837">
        <v>1.0169111077937227</v>
      </c>
      <c r="Q428" s="850">
        <v>1226.766785714286</v>
      </c>
    </row>
    <row r="429" spans="1:17" ht="14.45" customHeight="1" x14ac:dyDescent="0.2">
      <c r="A429" s="831" t="s">
        <v>578</v>
      </c>
      <c r="B429" s="832" t="s">
        <v>4371</v>
      </c>
      <c r="C429" s="832" t="s">
        <v>4572</v>
      </c>
      <c r="D429" s="832" t="s">
        <v>5057</v>
      </c>
      <c r="E429" s="832" t="s">
        <v>5058</v>
      </c>
      <c r="F429" s="849"/>
      <c r="G429" s="849"/>
      <c r="H429" s="849"/>
      <c r="I429" s="849"/>
      <c r="J429" s="849">
        <v>2</v>
      </c>
      <c r="K429" s="849">
        <v>491.22</v>
      </c>
      <c r="L429" s="849">
        <v>1</v>
      </c>
      <c r="M429" s="849">
        <v>245.61</v>
      </c>
      <c r="N429" s="849">
        <v>3</v>
      </c>
      <c r="O429" s="849">
        <v>749.88</v>
      </c>
      <c r="P429" s="837">
        <v>1.5265665078783437</v>
      </c>
      <c r="Q429" s="850">
        <v>249.96</v>
      </c>
    </row>
    <row r="430" spans="1:17" ht="14.45" customHeight="1" x14ac:dyDescent="0.2">
      <c r="A430" s="831" t="s">
        <v>578</v>
      </c>
      <c r="B430" s="832" t="s">
        <v>4371</v>
      </c>
      <c r="C430" s="832" t="s">
        <v>4583</v>
      </c>
      <c r="D430" s="832" t="s">
        <v>5059</v>
      </c>
      <c r="E430" s="832" t="s">
        <v>5060</v>
      </c>
      <c r="F430" s="849">
        <v>0.8</v>
      </c>
      <c r="G430" s="849">
        <v>503.67</v>
      </c>
      <c r="H430" s="849">
        <v>1</v>
      </c>
      <c r="I430" s="849">
        <v>629.58749999999998</v>
      </c>
      <c r="J430" s="849">
        <v>0.8</v>
      </c>
      <c r="K430" s="849">
        <v>503.67</v>
      </c>
      <c r="L430" s="849">
        <v>1</v>
      </c>
      <c r="M430" s="849">
        <v>629.58749999999998</v>
      </c>
      <c r="N430" s="849"/>
      <c r="O430" s="849"/>
      <c r="P430" s="837"/>
      <c r="Q430" s="850"/>
    </row>
    <row r="431" spans="1:17" ht="14.45" customHeight="1" x14ac:dyDescent="0.2">
      <c r="A431" s="831" t="s">
        <v>578</v>
      </c>
      <c r="B431" s="832" t="s">
        <v>4371</v>
      </c>
      <c r="C431" s="832" t="s">
        <v>4583</v>
      </c>
      <c r="D431" s="832" t="s">
        <v>4584</v>
      </c>
      <c r="E431" s="832" t="s">
        <v>4585</v>
      </c>
      <c r="F431" s="849">
        <v>72</v>
      </c>
      <c r="G431" s="849">
        <v>49464</v>
      </c>
      <c r="H431" s="849">
        <v>0.91139240506329111</v>
      </c>
      <c r="I431" s="849">
        <v>687</v>
      </c>
      <c r="J431" s="849">
        <v>79</v>
      </c>
      <c r="K431" s="849">
        <v>54273</v>
      </c>
      <c r="L431" s="849">
        <v>1</v>
      </c>
      <c r="M431" s="849">
        <v>687</v>
      </c>
      <c r="N431" s="849">
        <v>95</v>
      </c>
      <c r="O431" s="849">
        <v>65265</v>
      </c>
      <c r="P431" s="837">
        <v>1.2025316455696202</v>
      </c>
      <c r="Q431" s="850">
        <v>687</v>
      </c>
    </row>
    <row r="432" spans="1:17" ht="14.45" customHeight="1" x14ac:dyDescent="0.2">
      <c r="A432" s="831" t="s">
        <v>578</v>
      </c>
      <c r="B432" s="832" t="s">
        <v>4371</v>
      </c>
      <c r="C432" s="832" t="s">
        <v>4583</v>
      </c>
      <c r="D432" s="832" t="s">
        <v>4586</v>
      </c>
      <c r="E432" s="832" t="s">
        <v>4587</v>
      </c>
      <c r="F432" s="849">
        <v>322</v>
      </c>
      <c r="G432" s="849">
        <v>77280</v>
      </c>
      <c r="H432" s="849">
        <v>1.2627450980392156</v>
      </c>
      <c r="I432" s="849">
        <v>240</v>
      </c>
      <c r="J432" s="849">
        <v>255</v>
      </c>
      <c r="K432" s="849">
        <v>61200</v>
      </c>
      <c r="L432" s="849">
        <v>1</v>
      </c>
      <c r="M432" s="849">
        <v>240</v>
      </c>
      <c r="N432" s="849">
        <v>422</v>
      </c>
      <c r="O432" s="849">
        <v>101280</v>
      </c>
      <c r="P432" s="837">
        <v>1.6549019607843136</v>
      </c>
      <c r="Q432" s="850">
        <v>240</v>
      </c>
    </row>
    <row r="433" spans="1:17" ht="14.45" customHeight="1" x14ac:dyDescent="0.2">
      <c r="A433" s="831" t="s">
        <v>578</v>
      </c>
      <c r="B433" s="832" t="s">
        <v>4371</v>
      </c>
      <c r="C433" s="832" t="s">
        <v>4583</v>
      </c>
      <c r="D433" s="832" t="s">
        <v>4589</v>
      </c>
      <c r="E433" s="832" t="s">
        <v>4587</v>
      </c>
      <c r="F433" s="849">
        <v>16.84</v>
      </c>
      <c r="G433" s="849">
        <v>20477.439999999999</v>
      </c>
      <c r="H433" s="849">
        <v>1.3791973791973791</v>
      </c>
      <c r="I433" s="849">
        <v>1216</v>
      </c>
      <c r="J433" s="849">
        <v>12.21</v>
      </c>
      <c r="K433" s="849">
        <v>14847.36</v>
      </c>
      <c r="L433" s="849">
        <v>1</v>
      </c>
      <c r="M433" s="849">
        <v>1216</v>
      </c>
      <c r="N433" s="849">
        <v>21.43</v>
      </c>
      <c r="O433" s="849">
        <v>26056.440000000002</v>
      </c>
      <c r="P433" s="837">
        <v>1.7549544161386268</v>
      </c>
      <c r="Q433" s="850">
        <v>1215.8861409239385</v>
      </c>
    </row>
    <row r="434" spans="1:17" ht="14.45" customHeight="1" x14ac:dyDescent="0.2">
      <c r="A434" s="831" t="s">
        <v>578</v>
      </c>
      <c r="B434" s="832" t="s">
        <v>4371</v>
      </c>
      <c r="C434" s="832" t="s">
        <v>4583</v>
      </c>
      <c r="D434" s="832" t="s">
        <v>4590</v>
      </c>
      <c r="E434" s="832" t="s">
        <v>4591</v>
      </c>
      <c r="F434" s="849">
        <v>3</v>
      </c>
      <c r="G434" s="849">
        <v>13356.18</v>
      </c>
      <c r="H434" s="849">
        <v>3.2128367407321878</v>
      </c>
      <c r="I434" s="849">
        <v>4452.0600000000004</v>
      </c>
      <c r="J434" s="849">
        <v>1</v>
      </c>
      <c r="K434" s="849">
        <v>4157.13</v>
      </c>
      <c r="L434" s="849">
        <v>1</v>
      </c>
      <c r="M434" s="849">
        <v>4157.13</v>
      </c>
      <c r="N434" s="849">
        <v>1</v>
      </c>
      <c r="O434" s="849">
        <v>4157.13</v>
      </c>
      <c r="P434" s="837">
        <v>1</v>
      </c>
      <c r="Q434" s="850">
        <v>4157.13</v>
      </c>
    </row>
    <row r="435" spans="1:17" ht="14.45" customHeight="1" x14ac:dyDescent="0.2">
      <c r="A435" s="831" t="s">
        <v>578</v>
      </c>
      <c r="B435" s="832" t="s">
        <v>4371</v>
      </c>
      <c r="C435" s="832" t="s">
        <v>4583</v>
      </c>
      <c r="D435" s="832" t="s">
        <v>5061</v>
      </c>
      <c r="E435" s="832" t="s">
        <v>5062</v>
      </c>
      <c r="F435" s="849">
        <v>28</v>
      </c>
      <c r="G435" s="849">
        <v>15758.4</v>
      </c>
      <c r="H435" s="849">
        <v>1.3333333333333333</v>
      </c>
      <c r="I435" s="849">
        <v>562.79999999999995</v>
      </c>
      <c r="J435" s="849">
        <v>21</v>
      </c>
      <c r="K435" s="849">
        <v>11818.800000000001</v>
      </c>
      <c r="L435" s="849">
        <v>1</v>
      </c>
      <c r="M435" s="849">
        <v>562.80000000000007</v>
      </c>
      <c r="N435" s="849">
        <v>18</v>
      </c>
      <c r="O435" s="849">
        <v>10130.399999999998</v>
      </c>
      <c r="P435" s="837">
        <v>0.85714285714285687</v>
      </c>
      <c r="Q435" s="850">
        <v>562.79999999999984</v>
      </c>
    </row>
    <row r="436" spans="1:17" ht="14.45" customHeight="1" x14ac:dyDescent="0.2">
      <c r="A436" s="831" t="s">
        <v>578</v>
      </c>
      <c r="B436" s="832" t="s">
        <v>4371</v>
      </c>
      <c r="C436" s="832" t="s">
        <v>4583</v>
      </c>
      <c r="D436" s="832" t="s">
        <v>5063</v>
      </c>
      <c r="E436" s="832" t="s">
        <v>5064</v>
      </c>
      <c r="F436" s="849"/>
      <c r="G436" s="849"/>
      <c r="H436" s="849"/>
      <c r="I436" s="849"/>
      <c r="J436" s="849">
        <v>1</v>
      </c>
      <c r="K436" s="849">
        <v>1419.82</v>
      </c>
      <c r="L436" s="849">
        <v>1</v>
      </c>
      <c r="M436" s="849">
        <v>1419.82</v>
      </c>
      <c r="N436" s="849"/>
      <c r="O436" s="849"/>
      <c r="P436" s="837"/>
      <c r="Q436" s="850"/>
    </row>
    <row r="437" spans="1:17" ht="14.45" customHeight="1" x14ac:dyDescent="0.2">
      <c r="A437" s="831" t="s">
        <v>578</v>
      </c>
      <c r="B437" s="832" t="s">
        <v>4371</v>
      </c>
      <c r="C437" s="832" t="s">
        <v>4583</v>
      </c>
      <c r="D437" s="832" t="s">
        <v>5065</v>
      </c>
      <c r="E437" s="832" t="s">
        <v>5064</v>
      </c>
      <c r="F437" s="849"/>
      <c r="G437" s="849"/>
      <c r="H437" s="849"/>
      <c r="I437" s="849"/>
      <c r="J437" s="849">
        <v>6</v>
      </c>
      <c r="K437" s="849">
        <v>9283.74</v>
      </c>
      <c r="L437" s="849">
        <v>1</v>
      </c>
      <c r="M437" s="849">
        <v>1547.29</v>
      </c>
      <c r="N437" s="849"/>
      <c r="O437" s="849"/>
      <c r="P437" s="837"/>
      <c r="Q437" s="850"/>
    </row>
    <row r="438" spans="1:17" ht="14.45" customHeight="1" x14ac:dyDescent="0.2">
      <c r="A438" s="831" t="s">
        <v>578</v>
      </c>
      <c r="B438" s="832" t="s">
        <v>4371</v>
      </c>
      <c r="C438" s="832" t="s">
        <v>4583</v>
      </c>
      <c r="D438" s="832" t="s">
        <v>5066</v>
      </c>
      <c r="E438" s="832" t="s">
        <v>5067</v>
      </c>
      <c r="F438" s="849">
        <v>6</v>
      </c>
      <c r="G438" s="849">
        <v>3570</v>
      </c>
      <c r="H438" s="849">
        <v>6</v>
      </c>
      <c r="I438" s="849">
        <v>595</v>
      </c>
      <c r="J438" s="849">
        <v>1</v>
      </c>
      <c r="K438" s="849">
        <v>595</v>
      </c>
      <c r="L438" s="849">
        <v>1</v>
      </c>
      <c r="M438" s="849">
        <v>595</v>
      </c>
      <c r="N438" s="849">
        <v>3</v>
      </c>
      <c r="O438" s="849">
        <v>1785</v>
      </c>
      <c r="P438" s="837">
        <v>3</v>
      </c>
      <c r="Q438" s="850">
        <v>595</v>
      </c>
    </row>
    <row r="439" spans="1:17" ht="14.45" customHeight="1" x14ac:dyDescent="0.2">
      <c r="A439" s="831" t="s">
        <v>578</v>
      </c>
      <c r="B439" s="832" t="s">
        <v>4371</v>
      </c>
      <c r="C439" s="832" t="s">
        <v>4583</v>
      </c>
      <c r="D439" s="832" t="s">
        <v>4513</v>
      </c>
      <c r="E439" s="832" t="s">
        <v>5068</v>
      </c>
      <c r="F439" s="849"/>
      <c r="G439" s="849"/>
      <c r="H439" s="849"/>
      <c r="I439" s="849"/>
      <c r="J439" s="849">
        <v>2.8</v>
      </c>
      <c r="K439" s="849">
        <v>22846.01</v>
      </c>
      <c r="L439" s="849">
        <v>1</v>
      </c>
      <c r="M439" s="849">
        <v>8159.2892857142861</v>
      </c>
      <c r="N439" s="849"/>
      <c r="O439" s="849"/>
      <c r="P439" s="837"/>
      <c r="Q439" s="850"/>
    </row>
    <row r="440" spans="1:17" ht="14.45" customHeight="1" x14ac:dyDescent="0.2">
      <c r="A440" s="831" t="s">
        <v>578</v>
      </c>
      <c r="B440" s="832" t="s">
        <v>4371</v>
      </c>
      <c r="C440" s="832" t="s">
        <v>4583</v>
      </c>
      <c r="D440" s="832" t="s">
        <v>4596</v>
      </c>
      <c r="E440" s="832" t="s">
        <v>4597</v>
      </c>
      <c r="F440" s="849">
        <v>108</v>
      </c>
      <c r="G440" s="849">
        <v>24175.800000000003</v>
      </c>
      <c r="H440" s="849">
        <v>1.0093457943925233</v>
      </c>
      <c r="I440" s="849">
        <v>223.85000000000002</v>
      </c>
      <c r="J440" s="849">
        <v>107</v>
      </c>
      <c r="K440" s="849">
        <v>23951.950000000004</v>
      </c>
      <c r="L440" s="849">
        <v>1</v>
      </c>
      <c r="M440" s="849">
        <v>223.85000000000005</v>
      </c>
      <c r="N440" s="849">
        <v>140</v>
      </c>
      <c r="O440" s="849">
        <v>31338.999999999996</v>
      </c>
      <c r="P440" s="837">
        <v>1.3084112149532707</v>
      </c>
      <c r="Q440" s="850">
        <v>223.84999999999997</v>
      </c>
    </row>
    <row r="441" spans="1:17" ht="14.45" customHeight="1" x14ac:dyDescent="0.2">
      <c r="A441" s="831" t="s">
        <v>578</v>
      </c>
      <c r="B441" s="832" t="s">
        <v>4371</v>
      </c>
      <c r="C441" s="832" t="s">
        <v>4583</v>
      </c>
      <c r="D441" s="832" t="s">
        <v>4602</v>
      </c>
      <c r="E441" s="832" t="s">
        <v>4603</v>
      </c>
      <c r="F441" s="849">
        <v>12</v>
      </c>
      <c r="G441" s="849">
        <v>25880.04</v>
      </c>
      <c r="H441" s="849">
        <v>0.54545454545454541</v>
      </c>
      <c r="I441" s="849">
        <v>2156.67</v>
      </c>
      <c r="J441" s="849">
        <v>22</v>
      </c>
      <c r="K441" s="849">
        <v>47446.740000000005</v>
      </c>
      <c r="L441" s="849">
        <v>1</v>
      </c>
      <c r="M441" s="849">
        <v>2156.67</v>
      </c>
      <c r="N441" s="849">
        <v>24</v>
      </c>
      <c r="O441" s="849">
        <v>51760.079999999987</v>
      </c>
      <c r="P441" s="837">
        <v>1.0909090909090906</v>
      </c>
      <c r="Q441" s="850">
        <v>2156.6699999999996</v>
      </c>
    </row>
    <row r="442" spans="1:17" ht="14.45" customHeight="1" x14ac:dyDescent="0.2">
      <c r="A442" s="831" t="s">
        <v>578</v>
      </c>
      <c r="B442" s="832" t="s">
        <v>4371</v>
      </c>
      <c r="C442" s="832" t="s">
        <v>4583</v>
      </c>
      <c r="D442" s="832" t="s">
        <v>5069</v>
      </c>
      <c r="E442" s="832" t="s">
        <v>4603</v>
      </c>
      <c r="F442" s="849">
        <v>4</v>
      </c>
      <c r="G442" s="849">
        <v>14422.04</v>
      </c>
      <c r="H442" s="849">
        <v>1.3333333333333333</v>
      </c>
      <c r="I442" s="849">
        <v>3605.51</v>
      </c>
      <c r="J442" s="849">
        <v>3</v>
      </c>
      <c r="K442" s="849">
        <v>10816.53</v>
      </c>
      <c r="L442" s="849">
        <v>1</v>
      </c>
      <c r="M442" s="849">
        <v>3605.51</v>
      </c>
      <c r="N442" s="849">
        <v>2</v>
      </c>
      <c r="O442" s="849">
        <v>7211.02</v>
      </c>
      <c r="P442" s="837">
        <v>0.66666666666666663</v>
      </c>
      <c r="Q442" s="850">
        <v>3605.51</v>
      </c>
    </row>
    <row r="443" spans="1:17" ht="14.45" customHeight="1" x14ac:dyDescent="0.2">
      <c r="A443" s="831" t="s">
        <v>578</v>
      </c>
      <c r="B443" s="832" t="s">
        <v>4371</v>
      </c>
      <c r="C443" s="832" t="s">
        <v>4583</v>
      </c>
      <c r="D443" s="832" t="s">
        <v>4604</v>
      </c>
      <c r="E443" s="832" t="s">
        <v>4603</v>
      </c>
      <c r="F443" s="849">
        <v>19</v>
      </c>
      <c r="G443" s="849">
        <v>108457.51000000001</v>
      </c>
      <c r="H443" s="849">
        <v>0.86363636363636387</v>
      </c>
      <c r="I443" s="849">
        <v>5708.2900000000009</v>
      </c>
      <c r="J443" s="849">
        <v>22</v>
      </c>
      <c r="K443" s="849">
        <v>125582.37999999998</v>
      </c>
      <c r="L443" s="849">
        <v>1</v>
      </c>
      <c r="M443" s="849">
        <v>5708.2899999999991</v>
      </c>
      <c r="N443" s="849">
        <v>19</v>
      </c>
      <c r="O443" s="849">
        <v>108457.50999999998</v>
      </c>
      <c r="P443" s="837">
        <v>0.86363636363636365</v>
      </c>
      <c r="Q443" s="850">
        <v>5708.2899999999991</v>
      </c>
    </row>
    <row r="444" spans="1:17" ht="14.45" customHeight="1" x14ac:dyDescent="0.2">
      <c r="A444" s="831" t="s">
        <v>578</v>
      </c>
      <c r="B444" s="832" t="s">
        <v>4371</v>
      </c>
      <c r="C444" s="832" t="s">
        <v>4583</v>
      </c>
      <c r="D444" s="832" t="s">
        <v>5070</v>
      </c>
      <c r="E444" s="832" t="s">
        <v>4606</v>
      </c>
      <c r="F444" s="849"/>
      <c r="G444" s="849"/>
      <c r="H444" s="849"/>
      <c r="I444" s="849"/>
      <c r="J444" s="849">
        <v>1</v>
      </c>
      <c r="K444" s="849">
        <v>4093.64</v>
      </c>
      <c r="L444" s="849">
        <v>1</v>
      </c>
      <c r="M444" s="849">
        <v>4093.64</v>
      </c>
      <c r="N444" s="849"/>
      <c r="O444" s="849"/>
      <c r="P444" s="837"/>
      <c r="Q444" s="850"/>
    </row>
    <row r="445" spans="1:17" ht="14.45" customHeight="1" x14ac:dyDescent="0.2">
      <c r="A445" s="831" t="s">
        <v>578</v>
      </c>
      <c r="B445" s="832" t="s">
        <v>4371</v>
      </c>
      <c r="C445" s="832" t="s">
        <v>4583</v>
      </c>
      <c r="D445" s="832" t="s">
        <v>4605</v>
      </c>
      <c r="E445" s="832" t="s">
        <v>4606</v>
      </c>
      <c r="F445" s="849">
        <v>10</v>
      </c>
      <c r="G445" s="849">
        <v>39381.800000000003</v>
      </c>
      <c r="H445" s="849">
        <v>0.41666666666666669</v>
      </c>
      <c r="I445" s="849">
        <v>3938.1800000000003</v>
      </c>
      <c r="J445" s="849">
        <v>24</v>
      </c>
      <c r="K445" s="849">
        <v>94516.32</v>
      </c>
      <c r="L445" s="849">
        <v>1</v>
      </c>
      <c r="M445" s="849">
        <v>3938.1800000000003</v>
      </c>
      <c r="N445" s="849">
        <v>24</v>
      </c>
      <c r="O445" s="849">
        <v>94516.239999999991</v>
      </c>
      <c r="P445" s="837">
        <v>0.99999915358532776</v>
      </c>
      <c r="Q445" s="850">
        <v>3938.1766666666663</v>
      </c>
    </row>
    <row r="446" spans="1:17" ht="14.45" customHeight="1" x14ac:dyDescent="0.2">
      <c r="A446" s="831" t="s">
        <v>578</v>
      </c>
      <c r="B446" s="832" t="s">
        <v>4371</v>
      </c>
      <c r="C446" s="832" t="s">
        <v>4583</v>
      </c>
      <c r="D446" s="832" t="s">
        <v>4607</v>
      </c>
      <c r="E446" s="832" t="s">
        <v>4608</v>
      </c>
      <c r="F446" s="849">
        <v>3</v>
      </c>
      <c r="G446" s="849">
        <v>11785.02</v>
      </c>
      <c r="H446" s="849">
        <v>0.5</v>
      </c>
      <c r="I446" s="849">
        <v>3928.34</v>
      </c>
      <c r="J446" s="849">
        <v>6</v>
      </c>
      <c r="K446" s="849">
        <v>23570.04</v>
      </c>
      <c r="L446" s="849">
        <v>1</v>
      </c>
      <c r="M446" s="849">
        <v>3928.34</v>
      </c>
      <c r="N446" s="849">
        <v>6</v>
      </c>
      <c r="O446" s="849">
        <v>23570.04</v>
      </c>
      <c r="P446" s="837">
        <v>1</v>
      </c>
      <c r="Q446" s="850">
        <v>3928.34</v>
      </c>
    </row>
    <row r="447" spans="1:17" ht="14.45" customHeight="1" x14ac:dyDescent="0.2">
      <c r="A447" s="831" t="s">
        <v>578</v>
      </c>
      <c r="B447" s="832" t="s">
        <v>4371</v>
      </c>
      <c r="C447" s="832" t="s">
        <v>4583</v>
      </c>
      <c r="D447" s="832" t="s">
        <v>4609</v>
      </c>
      <c r="E447" s="832" t="s">
        <v>4610</v>
      </c>
      <c r="F447" s="849">
        <v>5</v>
      </c>
      <c r="G447" s="849">
        <v>21926.85</v>
      </c>
      <c r="H447" s="849">
        <v>2.5</v>
      </c>
      <c r="I447" s="849">
        <v>4385.37</v>
      </c>
      <c r="J447" s="849">
        <v>2</v>
      </c>
      <c r="K447" s="849">
        <v>8770.74</v>
      </c>
      <c r="L447" s="849">
        <v>1</v>
      </c>
      <c r="M447" s="849">
        <v>4385.37</v>
      </c>
      <c r="N447" s="849">
        <v>1</v>
      </c>
      <c r="O447" s="849">
        <v>4385.37</v>
      </c>
      <c r="P447" s="837">
        <v>0.5</v>
      </c>
      <c r="Q447" s="850">
        <v>4385.37</v>
      </c>
    </row>
    <row r="448" spans="1:17" ht="14.45" customHeight="1" x14ac:dyDescent="0.2">
      <c r="A448" s="831" t="s">
        <v>578</v>
      </c>
      <c r="B448" s="832" t="s">
        <v>4371</v>
      </c>
      <c r="C448" s="832" t="s">
        <v>4583</v>
      </c>
      <c r="D448" s="832" t="s">
        <v>4611</v>
      </c>
      <c r="E448" s="832" t="s">
        <v>4612</v>
      </c>
      <c r="F448" s="849"/>
      <c r="G448" s="849"/>
      <c r="H448" s="849"/>
      <c r="I448" s="849"/>
      <c r="J448" s="849">
        <v>1</v>
      </c>
      <c r="K448" s="849">
        <v>5255.92</v>
      </c>
      <c r="L448" s="849">
        <v>1</v>
      </c>
      <c r="M448" s="849">
        <v>5255.92</v>
      </c>
      <c r="N448" s="849"/>
      <c r="O448" s="849"/>
      <c r="P448" s="837"/>
      <c r="Q448" s="850"/>
    </row>
    <row r="449" spans="1:17" ht="14.45" customHeight="1" x14ac:dyDescent="0.2">
      <c r="A449" s="831" t="s">
        <v>578</v>
      </c>
      <c r="B449" s="832" t="s">
        <v>4371</v>
      </c>
      <c r="C449" s="832" t="s">
        <v>4583</v>
      </c>
      <c r="D449" s="832" t="s">
        <v>4613</v>
      </c>
      <c r="E449" s="832" t="s">
        <v>4614</v>
      </c>
      <c r="F449" s="849">
        <v>4</v>
      </c>
      <c r="G449" s="849">
        <v>15713.36</v>
      </c>
      <c r="H449" s="849">
        <v>0.66666666666666663</v>
      </c>
      <c r="I449" s="849">
        <v>3928.34</v>
      </c>
      <c r="J449" s="849">
        <v>6</v>
      </c>
      <c r="K449" s="849">
        <v>23570.04</v>
      </c>
      <c r="L449" s="849">
        <v>1</v>
      </c>
      <c r="M449" s="849">
        <v>3928.34</v>
      </c>
      <c r="N449" s="849">
        <v>2</v>
      </c>
      <c r="O449" s="849">
        <v>7856.68</v>
      </c>
      <c r="P449" s="837">
        <v>0.33333333333333331</v>
      </c>
      <c r="Q449" s="850">
        <v>3928.34</v>
      </c>
    </row>
    <row r="450" spans="1:17" ht="14.45" customHeight="1" x14ac:dyDescent="0.2">
      <c r="A450" s="831" t="s">
        <v>578</v>
      </c>
      <c r="B450" s="832" t="s">
        <v>4371</v>
      </c>
      <c r="C450" s="832" t="s">
        <v>4583</v>
      </c>
      <c r="D450" s="832" t="s">
        <v>4617</v>
      </c>
      <c r="E450" s="832" t="s">
        <v>4618</v>
      </c>
      <c r="F450" s="849"/>
      <c r="G450" s="849"/>
      <c r="H450" s="849"/>
      <c r="I450" s="849"/>
      <c r="J450" s="849">
        <v>6</v>
      </c>
      <c r="K450" s="849">
        <v>20122.02</v>
      </c>
      <c r="L450" s="849">
        <v>1</v>
      </c>
      <c r="M450" s="849">
        <v>3353.67</v>
      </c>
      <c r="N450" s="849">
        <v>4</v>
      </c>
      <c r="O450" s="849">
        <v>11056.560000000001</v>
      </c>
      <c r="P450" s="837">
        <v>0.54947564906505419</v>
      </c>
      <c r="Q450" s="850">
        <v>2764.1400000000003</v>
      </c>
    </row>
    <row r="451" spans="1:17" ht="14.45" customHeight="1" x14ac:dyDescent="0.2">
      <c r="A451" s="831" t="s">
        <v>578</v>
      </c>
      <c r="B451" s="832" t="s">
        <v>4371</v>
      </c>
      <c r="C451" s="832" t="s">
        <v>4583</v>
      </c>
      <c r="D451" s="832" t="s">
        <v>5071</v>
      </c>
      <c r="E451" s="832" t="s">
        <v>5072</v>
      </c>
      <c r="F451" s="849">
        <v>1</v>
      </c>
      <c r="G451" s="849">
        <v>4300.91</v>
      </c>
      <c r="H451" s="849">
        <v>0.5</v>
      </c>
      <c r="I451" s="849">
        <v>4300.91</v>
      </c>
      <c r="J451" s="849">
        <v>2</v>
      </c>
      <c r="K451" s="849">
        <v>8601.82</v>
      </c>
      <c r="L451" s="849">
        <v>1</v>
      </c>
      <c r="M451" s="849">
        <v>4300.91</v>
      </c>
      <c r="N451" s="849"/>
      <c r="O451" s="849"/>
      <c r="P451" s="837"/>
      <c r="Q451" s="850"/>
    </row>
    <row r="452" spans="1:17" ht="14.45" customHeight="1" x14ac:dyDescent="0.2">
      <c r="A452" s="831" t="s">
        <v>578</v>
      </c>
      <c r="B452" s="832" t="s">
        <v>4371</v>
      </c>
      <c r="C452" s="832" t="s">
        <v>4583</v>
      </c>
      <c r="D452" s="832" t="s">
        <v>5073</v>
      </c>
      <c r="E452" s="832" t="s">
        <v>5072</v>
      </c>
      <c r="F452" s="849"/>
      <c r="G452" s="849"/>
      <c r="H452" s="849"/>
      <c r="I452" s="849"/>
      <c r="J452" s="849">
        <v>3</v>
      </c>
      <c r="K452" s="849">
        <v>1085.07</v>
      </c>
      <c r="L452" s="849">
        <v>1</v>
      </c>
      <c r="M452" s="849">
        <v>361.69</v>
      </c>
      <c r="N452" s="849"/>
      <c r="O452" s="849"/>
      <c r="P452" s="837"/>
      <c r="Q452" s="850"/>
    </row>
    <row r="453" spans="1:17" ht="14.45" customHeight="1" x14ac:dyDescent="0.2">
      <c r="A453" s="831" t="s">
        <v>578</v>
      </c>
      <c r="B453" s="832" t="s">
        <v>4371</v>
      </c>
      <c r="C453" s="832" t="s">
        <v>4583</v>
      </c>
      <c r="D453" s="832" t="s">
        <v>4619</v>
      </c>
      <c r="E453" s="832" t="s">
        <v>4620</v>
      </c>
      <c r="F453" s="849">
        <v>7</v>
      </c>
      <c r="G453" s="849">
        <v>32732</v>
      </c>
      <c r="H453" s="849">
        <v>0.77777777777777779</v>
      </c>
      <c r="I453" s="849">
        <v>4676</v>
      </c>
      <c r="J453" s="849">
        <v>9</v>
      </c>
      <c r="K453" s="849">
        <v>42084</v>
      </c>
      <c r="L453" s="849">
        <v>1</v>
      </c>
      <c r="M453" s="849">
        <v>4676</v>
      </c>
      <c r="N453" s="849">
        <v>9</v>
      </c>
      <c r="O453" s="849">
        <v>39882.5</v>
      </c>
      <c r="P453" s="837">
        <v>0.94768795741849632</v>
      </c>
      <c r="Q453" s="850">
        <v>4431.3888888888887</v>
      </c>
    </row>
    <row r="454" spans="1:17" ht="14.45" customHeight="1" x14ac:dyDescent="0.2">
      <c r="A454" s="831" t="s">
        <v>578</v>
      </c>
      <c r="B454" s="832" t="s">
        <v>4371</v>
      </c>
      <c r="C454" s="832" t="s">
        <v>4583</v>
      </c>
      <c r="D454" s="832" t="s">
        <v>4621</v>
      </c>
      <c r="E454" s="832" t="s">
        <v>4620</v>
      </c>
      <c r="F454" s="849"/>
      <c r="G454" s="849"/>
      <c r="H454" s="849"/>
      <c r="I454" s="849"/>
      <c r="J454" s="849">
        <v>6</v>
      </c>
      <c r="K454" s="849">
        <v>31434</v>
      </c>
      <c r="L454" s="849">
        <v>1</v>
      </c>
      <c r="M454" s="849">
        <v>5239</v>
      </c>
      <c r="N454" s="849">
        <v>5</v>
      </c>
      <c r="O454" s="849">
        <v>26193.5</v>
      </c>
      <c r="P454" s="837">
        <v>0.83328561430298398</v>
      </c>
      <c r="Q454" s="850">
        <v>5238.7</v>
      </c>
    </row>
    <row r="455" spans="1:17" ht="14.45" customHeight="1" x14ac:dyDescent="0.2">
      <c r="A455" s="831" t="s">
        <v>578</v>
      </c>
      <c r="B455" s="832" t="s">
        <v>4371</v>
      </c>
      <c r="C455" s="832" t="s">
        <v>4583</v>
      </c>
      <c r="D455" s="832" t="s">
        <v>4622</v>
      </c>
      <c r="E455" s="832" t="s">
        <v>4620</v>
      </c>
      <c r="F455" s="849">
        <v>1</v>
      </c>
      <c r="G455" s="849">
        <v>5823</v>
      </c>
      <c r="H455" s="849">
        <v>0.16666666666666666</v>
      </c>
      <c r="I455" s="849">
        <v>5823</v>
      </c>
      <c r="J455" s="849">
        <v>6</v>
      </c>
      <c r="K455" s="849">
        <v>34938</v>
      </c>
      <c r="L455" s="849">
        <v>1</v>
      </c>
      <c r="M455" s="849">
        <v>5823</v>
      </c>
      <c r="N455" s="849">
        <v>5</v>
      </c>
      <c r="O455" s="849">
        <v>29010.79</v>
      </c>
      <c r="P455" s="837">
        <v>0.83035062110023472</v>
      </c>
      <c r="Q455" s="850">
        <v>5802.1580000000004</v>
      </c>
    </row>
    <row r="456" spans="1:17" ht="14.45" customHeight="1" x14ac:dyDescent="0.2">
      <c r="A456" s="831" t="s">
        <v>578</v>
      </c>
      <c r="B456" s="832" t="s">
        <v>4371</v>
      </c>
      <c r="C456" s="832" t="s">
        <v>4583</v>
      </c>
      <c r="D456" s="832" t="s">
        <v>4623</v>
      </c>
      <c r="E456" s="832" t="s">
        <v>4620</v>
      </c>
      <c r="F456" s="849"/>
      <c r="G456" s="849"/>
      <c r="H456" s="849"/>
      <c r="I456" s="849"/>
      <c r="J456" s="849">
        <v>1</v>
      </c>
      <c r="K456" s="849">
        <v>6376</v>
      </c>
      <c r="L456" s="849">
        <v>1</v>
      </c>
      <c r="M456" s="849">
        <v>6376</v>
      </c>
      <c r="N456" s="849">
        <v>1</v>
      </c>
      <c r="O456" s="849">
        <v>6376</v>
      </c>
      <c r="P456" s="837">
        <v>1</v>
      </c>
      <c r="Q456" s="850">
        <v>6376</v>
      </c>
    </row>
    <row r="457" spans="1:17" ht="14.45" customHeight="1" x14ac:dyDescent="0.2">
      <c r="A457" s="831" t="s">
        <v>578</v>
      </c>
      <c r="B457" s="832" t="s">
        <v>4371</v>
      </c>
      <c r="C457" s="832" t="s">
        <v>4583</v>
      </c>
      <c r="D457" s="832" t="s">
        <v>4624</v>
      </c>
      <c r="E457" s="832" t="s">
        <v>4620</v>
      </c>
      <c r="F457" s="849">
        <v>40</v>
      </c>
      <c r="G457" s="849">
        <v>23680</v>
      </c>
      <c r="H457" s="849">
        <v>0.40404040404040403</v>
      </c>
      <c r="I457" s="849">
        <v>592</v>
      </c>
      <c r="J457" s="849">
        <v>99</v>
      </c>
      <c r="K457" s="849">
        <v>58608</v>
      </c>
      <c r="L457" s="849">
        <v>1</v>
      </c>
      <c r="M457" s="849">
        <v>592</v>
      </c>
      <c r="N457" s="849">
        <v>107</v>
      </c>
      <c r="O457" s="849">
        <v>59146.27</v>
      </c>
      <c r="P457" s="837">
        <v>1.0091842410592411</v>
      </c>
      <c r="Q457" s="850">
        <v>552.7688785046729</v>
      </c>
    </row>
    <row r="458" spans="1:17" ht="14.45" customHeight="1" x14ac:dyDescent="0.2">
      <c r="A458" s="831" t="s">
        <v>578</v>
      </c>
      <c r="B458" s="832" t="s">
        <v>4371</v>
      </c>
      <c r="C458" s="832" t="s">
        <v>4583</v>
      </c>
      <c r="D458" s="832" t="s">
        <v>4625</v>
      </c>
      <c r="E458" s="832" t="s">
        <v>4626</v>
      </c>
      <c r="F458" s="849">
        <v>9</v>
      </c>
      <c r="G458" s="849">
        <v>59340.15</v>
      </c>
      <c r="H458" s="849">
        <v>1.2857142857142858</v>
      </c>
      <c r="I458" s="849">
        <v>6593.35</v>
      </c>
      <c r="J458" s="849">
        <v>7</v>
      </c>
      <c r="K458" s="849">
        <v>46153.45</v>
      </c>
      <c r="L458" s="849">
        <v>1</v>
      </c>
      <c r="M458" s="849">
        <v>6593.3499999999995</v>
      </c>
      <c r="N458" s="849">
        <v>5</v>
      </c>
      <c r="O458" s="849">
        <v>32966.75</v>
      </c>
      <c r="P458" s="837">
        <v>0.7142857142857143</v>
      </c>
      <c r="Q458" s="850">
        <v>6593.35</v>
      </c>
    </row>
    <row r="459" spans="1:17" ht="14.45" customHeight="1" x14ac:dyDescent="0.2">
      <c r="A459" s="831" t="s">
        <v>578</v>
      </c>
      <c r="B459" s="832" t="s">
        <v>4371</v>
      </c>
      <c r="C459" s="832" t="s">
        <v>4583</v>
      </c>
      <c r="D459" s="832" t="s">
        <v>4627</v>
      </c>
      <c r="E459" s="832" t="s">
        <v>4626</v>
      </c>
      <c r="F459" s="849">
        <v>5</v>
      </c>
      <c r="G459" s="849">
        <v>9894.7000000000007</v>
      </c>
      <c r="H459" s="849">
        <v>1</v>
      </c>
      <c r="I459" s="849">
        <v>1978.94</v>
      </c>
      <c r="J459" s="849">
        <v>5</v>
      </c>
      <c r="K459" s="849">
        <v>9894.7000000000007</v>
      </c>
      <c r="L459" s="849">
        <v>1</v>
      </c>
      <c r="M459" s="849">
        <v>1978.94</v>
      </c>
      <c r="N459" s="849">
        <v>9</v>
      </c>
      <c r="O459" s="849">
        <v>17810.460000000003</v>
      </c>
      <c r="P459" s="837">
        <v>1.8</v>
      </c>
      <c r="Q459" s="850">
        <v>1978.9400000000003</v>
      </c>
    </row>
    <row r="460" spans="1:17" ht="14.45" customHeight="1" x14ac:dyDescent="0.2">
      <c r="A460" s="831" t="s">
        <v>578</v>
      </c>
      <c r="B460" s="832" t="s">
        <v>4371</v>
      </c>
      <c r="C460" s="832" t="s">
        <v>4583</v>
      </c>
      <c r="D460" s="832" t="s">
        <v>4628</v>
      </c>
      <c r="E460" s="832" t="s">
        <v>4629</v>
      </c>
      <c r="F460" s="849">
        <v>1</v>
      </c>
      <c r="G460" s="849">
        <v>13091</v>
      </c>
      <c r="H460" s="849"/>
      <c r="I460" s="849">
        <v>13091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578</v>
      </c>
      <c r="B461" s="832" t="s">
        <v>4371</v>
      </c>
      <c r="C461" s="832" t="s">
        <v>4583</v>
      </c>
      <c r="D461" s="832" t="s">
        <v>4630</v>
      </c>
      <c r="E461" s="832" t="s">
        <v>4631</v>
      </c>
      <c r="F461" s="849">
        <v>1</v>
      </c>
      <c r="G461" s="849">
        <v>10478</v>
      </c>
      <c r="H461" s="849">
        <v>0.5</v>
      </c>
      <c r="I461" s="849">
        <v>10478</v>
      </c>
      <c r="J461" s="849">
        <v>2</v>
      </c>
      <c r="K461" s="849">
        <v>20956</v>
      </c>
      <c r="L461" s="849">
        <v>1</v>
      </c>
      <c r="M461" s="849">
        <v>10478</v>
      </c>
      <c r="N461" s="849">
        <v>2</v>
      </c>
      <c r="O461" s="849">
        <v>18660.07</v>
      </c>
      <c r="P461" s="837">
        <v>0.89044044665012401</v>
      </c>
      <c r="Q461" s="850">
        <v>9330.0349999999999</v>
      </c>
    </row>
    <row r="462" spans="1:17" ht="14.45" customHeight="1" x14ac:dyDescent="0.2">
      <c r="A462" s="831" t="s">
        <v>578</v>
      </c>
      <c r="B462" s="832" t="s">
        <v>4371</v>
      </c>
      <c r="C462" s="832" t="s">
        <v>4583</v>
      </c>
      <c r="D462" s="832" t="s">
        <v>4632</v>
      </c>
      <c r="E462" s="832" t="s">
        <v>4633</v>
      </c>
      <c r="F462" s="849">
        <v>4</v>
      </c>
      <c r="G462" s="849">
        <v>7366.48</v>
      </c>
      <c r="H462" s="849"/>
      <c r="I462" s="849">
        <v>1841.62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578</v>
      </c>
      <c r="B463" s="832" t="s">
        <v>4371</v>
      </c>
      <c r="C463" s="832" t="s">
        <v>4583</v>
      </c>
      <c r="D463" s="832" t="s">
        <v>4635</v>
      </c>
      <c r="E463" s="832" t="s">
        <v>4633</v>
      </c>
      <c r="F463" s="849">
        <v>1</v>
      </c>
      <c r="G463" s="849">
        <v>31129.25</v>
      </c>
      <c r="H463" s="849"/>
      <c r="I463" s="849">
        <v>31129.25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578</v>
      </c>
      <c r="B464" s="832" t="s">
        <v>4371</v>
      </c>
      <c r="C464" s="832" t="s">
        <v>4583</v>
      </c>
      <c r="D464" s="832" t="s">
        <v>4636</v>
      </c>
      <c r="E464" s="832" t="s">
        <v>4637</v>
      </c>
      <c r="F464" s="849"/>
      <c r="G464" s="849"/>
      <c r="H464" s="849"/>
      <c r="I464" s="849"/>
      <c r="J464" s="849">
        <v>3</v>
      </c>
      <c r="K464" s="849">
        <v>17756.009999999998</v>
      </c>
      <c r="L464" s="849">
        <v>1</v>
      </c>
      <c r="M464" s="849">
        <v>5918.6699999999992</v>
      </c>
      <c r="N464" s="849">
        <v>1</v>
      </c>
      <c r="O464" s="849">
        <v>4260.47</v>
      </c>
      <c r="P464" s="837">
        <v>0.23994523544422428</v>
      </c>
      <c r="Q464" s="850">
        <v>4260.47</v>
      </c>
    </row>
    <row r="465" spans="1:17" ht="14.45" customHeight="1" x14ac:dyDescent="0.2">
      <c r="A465" s="831" t="s">
        <v>578</v>
      </c>
      <c r="B465" s="832" t="s">
        <v>4371</v>
      </c>
      <c r="C465" s="832" t="s">
        <v>4583</v>
      </c>
      <c r="D465" s="832" t="s">
        <v>4639</v>
      </c>
      <c r="E465" s="832" t="s">
        <v>4637</v>
      </c>
      <c r="F465" s="849">
        <v>7</v>
      </c>
      <c r="G465" s="849">
        <v>20211.170000000002</v>
      </c>
      <c r="H465" s="849">
        <v>0.58333333333333337</v>
      </c>
      <c r="I465" s="849">
        <v>2887.3100000000004</v>
      </c>
      <c r="J465" s="849">
        <v>12</v>
      </c>
      <c r="K465" s="849">
        <v>34647.72</v>
      </c>
      <c r="L465" s="849">
        <v>1</v>
      </c>
      <c r="M465" s="849">
        <v>2887.31</v>
      </c>
      <c r="N465" s="849">
        <v>4</v>
      </c>
      <c r="O465" s="849">
        <v>8577.7999999999993</v>
      </c>
      <c r="P465" s="837">
        <v>0.24757184599737006</v>
      </c>
      <c r="Q465" s="850">
        <v>2144.4499999999998</v>
      </c>
    </row>
    <row r="466" spans="1:17" ht="14.45" customHeight="1" x14ac:dyDescent="0.2">
      <c r="A466" s="831" t="s">
        <v>578</v>
      </c>
      <c r="B466" s="832" t="s">
        <v>4371</v>
      </c>
      <c r="C466" s="832" t="s">
        <v>4583</v>
      </c>
      <c r="D466" s="832" t="s">
        <v>4648</v>
      </c>
      <c r="E466" s="832" t="s">
        <v>4649</v>
      </c>
      <c r="F466" s="849">
        <v>2</v>
      </c>
      <c r="G466" s="849">
        <v>12747.28</v>
      </c>
      <c r="H466" s="849">
        <v>0.2857142857142857</v>
      </c>
      <c r="I466" s="849">
        <v>6373.64</v>
      </c>
      <c r="J466" s="849">
        <v>7</v>
      </c>
      <c r="K466" s="849">
        <v>44615.48</v>
      </c>
      <c r="L466" s="849">
        <v>1</v>
      </c>
      <c r="M466" s="849">
        <v>6373.64</v>
      </c>
      <c r="N466" s="849"/>
      <c r="O466" s="849"/>
      <c r="P466" s="837"/>
      <c r="Q466" s="850"/>
    </row>
    <row r="467" spans="1:17" ht="14.45" customHeight="1" x14ac:dyDescent="0.2">
      <c r="A467" s="831" t="s">
        <v>578</v>
      </c>
      <c r="B467" s="832" t="s">
        <v>4371</v>
      </c>
      <c r="C467" s="832" t="s">
        <v>4583</v>
      </c>
      <c r="D467" s="832" t="s">
        <v>4650</v>
      </c>
      <c r="E467" s="832" t="s">
        <v>4649</v>
      </c>
      <c r="F467" s="849">
        <v>6</v>
      </c>
      <c r="G467" s="849">
        <v>36979.5</v>
      </c>
      <c r="H467" s="849">
        <v>0.2</v>
      </c>
      <c r="I467" s="849">
        <v>6163.25</v>
      </c>
      <c r="J467" s="849">
        <v>30</v>
      </c>
      <c r="K467" s="849">
        <v>184897.5</v>
      </c>
      <c r="L467" s="849">
        <v>1</v>
      </c>
      <c r="M467" s="849">
        <v>6163.25</v>
      </c>
      <c r="N467" s="849"/>
      <c r="O467" s="849"/>
      <c r="P467" s="837"/>
      <c r="Q467" s="850"/>
    </row>
    <row r="468" spans="1:17" ht="14.45" customHeight="1" x14ac:dyDescent="0.2">
      <c r="A468" s="831" t="s">
        <v>578</v>
      </c>
      <c r="B468" s="832" t="s">
        <v>4371</v>
      </c>
      <c r="C468" s="832" t="s">
        <v>4583</v>
      </c>
      <c r="D468" s="832" t="s">
        <v>4651</v>
      </c>
      <c r="E468" s="832" t="s">
        <v>4649</v>
      </c>
      <c r="F468" s="849">
        <v>8</v>
      </c>
      <c r="G468" s="849">
        <v>8572.7999999999993</v>
      </c>
      <c r="H468" s="849">
        <v>0.20512820512820509</v>
      </c>
      <c r="I468" s="849">
        <v>1071.5999999999999</v>
      </c>
      <c r="J468" s="849">
        <v>39</v>
      </c>
      <c r="K468" s="849">
        <v>41792.400000000001</v>
      </c>
      <c r="L468" s="849">
        <v>1</v>
      </c>
      <c r="M468" s="849">
        <v>1071.6000000000001</v>
      </c>
      <c r="N468" s="849"/>
      <c r="O468" s="849"/>
      <c r="P468" s="837"/>
      <c r="Q468" s="850"/>
    </row>
    <row r="469" spans="1:17" ht="14.45" customHeight="1" x14ac:dyDescent="0.2">
      <c r="A469" s="831" t="s">
        <v>578</v>
      </c>
      <c r="B469" s="832" t="s">
        <v>4371</v>
      </c>
      <c r="C469" s="832" t="s">
        <v>4583</v>
      </c>
      <c r="D469" s="832" t="s">
        <v>5074</v>
      </c>
      <c r="E469" s="832" t="s">
        <v>5062</v>
      </c>
      <c r="F469" s="849">
        <v>2</v>
      </c>
      <c r="G469" s="849">
        <v>1113</v>
      </c>
      <c r="H469" s="849"/>
      <c r="I469" s="849">
        <v>556.5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578</v>
      </c>
      <c r="B470" s="832" t="s">
        <v>4371</v>
      </c>
      <c r="C470" s="832" t="s">
        <v>4583</v>
      </c>
      <c r="D470" s="832" t="s">
        <v>4652</v>
      </c>
      <c r="E470" s="832" t="s">
        <v>4653</v>
      </c>
      <c r="F470" s="849"/>
      <c r="G470" s="849"/>
      <c r="H470" s="849"/>
      <c r="I470" s="849"/>
      <c r="J470" s="849">
        <v>2</v>
      </c>
      <c r="K470" s="849">
        <v>110490</v>
      </c>
      <c r="L470" s="849">
        <v>1</v>
      </c>
      <c r="M470" s="849">
        <v>55245</v>
      </c>
      <c r="N470" s="849">
        <v>3</v>
      </c>
      <c r="O470" s="849">
        <v>165735</v>
      </c>
      <c r="P470" s="837">
        <v>1.5</v>
      </c>
      <c r="Q470" s="850">
        <v>55245</v>
      </c>
    </row>
    <row r="471" spans="1:17" ht="14.45" customHeight="1" x14ac:dyDescent="0.2">
      <c r="A471" s="831" t="s">
        <v>578</v>
      </c>
      <c r="B471" s="832" t="s">
        <v>4371</v>
      </c>
      <c r="C471" s="832" t="s">
        <v>4583</v>
      </c>
      <c r="D471" s="832" t="s">
        <v>4654</v>
      </c>
      <c r="E471" s="832" t="s">
        <v>4653</v>
      </c>
      <c r="F471" s="849">
        <v>5</v>
      </c>
      <c r="G471" s="849">
        <v>313290</v>
      </c>
      <c r="H471" s="849">
        <v>2.5</v>
      </c>
      <c r="I471" s="849">
        <v>62658</v>
      </c>
      <c r="J471" s="849">
        <v>2</v>
      </c>
      <c r="K471" s="849">
        <v>125316</v>
      </c>
      <c r="L471" s="849">
        <v>1</v>
      </c>
      <c r="M471" s="849">
        <v>62658</v>
      </c>
      <c r="N471" s="849">
        <v>2</v>
      </c>
      <c r="O471" s="849">
        <v>125316</v>
      </c>
      <c r="P471" s="837">
        <v>1</v>
      </c>
      <c r="Q471" s="850">
        <v>62658</v>
      </c>
    </row>
    <row r="472" spans="1:17" ht="14.45" customHeight="1" x14ac:dyDescent="0.2">
      <c r="A472" s="831" t="s">
        <v>578</v>
      </c>
      <c r="B472" s="832" t="s">
        <v>4371</v>
      </c>
      <c r="C472" s="832" t="s">
        <v>4583</v>
      </c>
      <c r="D472" s="832" t="s">
        <v>5075</v>
      </c>
      <c r="E472" s="832" t="s">
        <v>5076</v>
      </c>
      <c r="F472" s="849">
        <v>0.5</v>
      </c>
      <c r="G472" s="849">
        <v>126.02</v>
      </c>
      <c r="H472" s="849">
        <v>0.83341048872429069</v>
      </c>
      <c r="I472" s="849">
        <v>252.04</v>
      </c>
      <c r="J472" s="849">
        <v>0.6</v>
      </c>
      <c r="K472" s="849">
        <v>151.21</v>
      </c>
      <c r="L472" s="849">
        <v>1</v>
      </c>
      <c r="M472" s="849">
        <v>252.01666666666668</v>
      </c>
      <c r="N472" s="849"/>
      <c r="O472" s="849"/>
      <c r="P472" s="837"/>
      <c r="Q472" s="850"/>
    </row>
    <row r="473" spans="1:17" ht="14.45" customHeight="1" x14ac:dyDescent="0.2">
      <c r="A473" s="831" t="s">
        <v>578</v>
      </c>
      <c r="B473" s="832" t="s">
        <v>4371</v>
      </c>
      <c r="C473" s="832" t="s">
        <v>4583</v>
      </c>
      <c r="D473" s="832" t="s">
        <v>4519</v>
      </c>
      <c r="E473" s="832" t="s">
        <v>4659</v>
      </c>
      <c r="F473" s="849"/>
      <c r="G473" s="849"/>
      <c r="H473" s="849"/>
      <c r="I473" s="849"/>
      <c r="J473" s="849">
        <v>0.6</v>
      </c>
      <c r="K473" s="849">
        <v>2874.37</v>
      </c>
      <c r="L473" s="849">
        <v>1</v>
      </c>
      <c r="M473" s="849">
        <v>4790.6166666666668</v>
      </c>
      <c r="N473" s="849"/>
      <c r="O473" s="849"/>
      <c r="P473" s="837"/>
      <c r="Q473" s="850"/>
    </row>
    <row r="474" spans="1:17" ht="14.45" customHeight="1" x14ac:dyDescent="0.2">
      <c r="A474" s="831" t="s">
        <v>578</v>
      </c>
      <c r="B474" s="832" t="s">
        <v>4371</v>
      </c>
      <c r="C474" s="832" t="s">
        <v>4583</v>
      </c>
      <c r="D474" s="832" t="s">
        <v>5077</v>
      </c>
      <c r="E474" s="832" t="s">
        <v>5076</v>
      </c>
      <c r="F474" s="849">
        <v>1</v>
      </c>
      <c r="G474" s="849">
        <v>547.20000000000005</v>
      </c>
      <c r="H474" s="849"/>
      <c r="I474" s="849">
        <v>547.20000000000005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5" customHeight="1" x14ac:dyDescent="0.2">
      <c r="A475" s="831" t="s">
        <v>578</v>
      </c>
      <c r="B475" s="832" t="s">
        <v>4371</v>
      </c>
      <c r="C475" s="832" t="s">
        <v>4583</v>
      </c>
      <c r="D475" s="832" t="s">
        <v>5078</v>
      </c>
      <c r="E475" s="832" t="s">
        <v>5076</v>
      </c>
      <c r="F475" s="849">
        <v>3</v>
      </c>
      <c r="G475" s="849">
        <v>5546.61</v>
      </c>
      <c r="H475" s="849">
        <v>0.87763371920075439</v>
      </c>
      <c r="I475" s="849">
        <v>1848.87</v>
      </c>
      <c r="J475" s="849">
        <v>4</v>
      </c>
      <c r="K475" s="849">
        <v>6319.96</v>
      </c>
      <c r="L475" s="849">
        <v>1</v>
      </c>
      <c r="M475" s="849">
        <v>1579.99</v>
      </c>
      <c r="N475" s="849"/>
      <c r="O475" s="849"/>
      <c r="P475" s="837"/>
      <c r="Q475" s="850"/>
    </row>
    <row r="476" spans="1:17" ht="14.45" customHeight="1" x14ac:dyDescent="0.2">
      <c r="A476" s="831" t="s">
        <v>578</v>
      </c>
      <c r="B476" s="832" t="s">
        <v>4371</v>
      </c>
      <c r="C476" s="832" t="s">
        <v>4583</v>
      </c>
      <c r="D476" s="832" t="s">
        <v>5079</v>
      </c>
      <c r="E476" s="832" t="s">
        <v>5080</v>
      </c>
      <c r="F476" s="849">
        <v>1</v>
      </c>
      <c r="G476" s="849">
        <v>2383.64</v>
      </c>
      <c r="H476" s="849"/>
      <c r="I476" s="849">
        <v>2383.64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578</v>
      </c>
      <c r="B477" s="832" t="s">
        <v>4371</v>
      </c>
      <c r="C477" s="832" t="s">
        <v>4583</v>
      </c>
      <c r="D477" s="832" t="s">
        <v>5081</v>
      </c>
      <c r="E477" s="832" t="s">
        <v>5082</v>
      </c>
      <c r="F477" s="849">
        <v>2</v>
      </c>
      <c r="G477" s="849">
        <v>3025.36</v>
      </c>
      <c r="H477" s="849"/>
      <c r="I477" s="849">
        <v>1512.68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5" customHeight="1" x14ac:dyDescent="0.2">
      <c r="A478" s="831" t="s">
        <v>578</v>
      </c>
      <c r="B478" s="832" t="s">
        <v>4371</v>
      </c>
      <c r="C478" s="832" t="s">
        <v>4583</v>
      </c>
      <c r="D478" s="832" t="s">
        <v>5083</v>
      </c>
      <c r="E478" s="832" t="s">
        <v>5084</v>
      </c>
      <c r="F478" s="849">
        <v>1</v>
      </c>
      <c r="G478" s="849">
        <v>22843.53</v>
      </c>
      <c r="H478" s="849"/>
      <c r="I478" s="849">
        <v>22843.53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5" customHeight="1" x14ac:dyDescent="0.2">
      <c r="A479" s="831" t="s">
        <v>578</v>
      </c>
      <c r="B479" s="832" t="s">
        <v>4371</v>
      </c>
      <c r="C479" s="832" t="s">
        <v>4583</v>
      </c>
      <c r="D479" s="832" t="s">
        <v>5085</v>
      </c>
      <c r="E479" s="832" t="s">
        <v>5086</v>
      </c>
      <c r="F479" s="849">
        <v>3</v>
      </c>
      <c r="G479" s="849">
        <v>8997.7199999999993</v>
      </c>
      <c r="H479" s="849"/>
      <c r="I479" s="849">
        <v>2999.24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578</v>
      </c>
      <c r="B480" s="832" t="s">
        <v>4371</v>
      </c>
      <c r="C480" s="832" t="s">
        <v>4583</v>
      </c>
      <c r="D480" s="832" t="s">
        <v>4660</v>
      </c>
      <c r="E480" s="832" t="s">
        <v>4661</v>
      </c>
      <c r="F480" s="849">
        <v>2</v>
      </c>
      <c r="G480" s="849">
        <v>11220</v>
      </c>
      <c r="H480" s="849">
        <v>1</v>
      </c>
      <c r="I480" s="849">
        <v>5610</v>
      </c>
      <c r="J480" s="849">
        <v>2</v>
      </c>
      <c r="K480" s="849">
        <v>11220</v>
      </c>
      <c r="L480" s="849">
        <v>1</v>
      </c>
      <c r="M480" s="849">
        <v>5610</v>
      </c>
      <c r="N480" s="849"/>
      <c r="O480" s="849"/>
      <c r="P480" s="837"/>
      <c r="Q480" s="850"/>
    </row>
    <row r="481" spans="1:17" ht="14.45" customHeight="1" x14ac:dyDescent="0.2">
      <c r="A481" s="831" t="s">
        <v>578</v>
      </c>
      <c r="B481" s="832" t="s">
        <v>4371</v>
      </c>
      <c r="C481" s="832" t="s">
        <v>4583</v>
      </c>
      <c r="D481" s="832" t="s">
        <v>4662</v>
      </c>
      <c r="E481" s="832" t="s">
        <v>4661</v>
      </c>
      <c r="F481" s="849">
        <v>2</v>
      </c>
      <c r="G481" s="849">
        <v>12308</v>
      </c>
      <c r="H481" s="849">
        <v>1</v>
      </c>
      <c r="I481" s="849">
        <v>6154</v>
      </c>
      <c r="J481" s="849">
        <v>2</v>
      </c>
      <c r="K481" s="849">
        <v>12308</v>
      </c>
      <c r="L481" s="849">
        <v>1</v>
      </c>
      <c r="M481" s="849">
        <v>6154</v>
      </c>
      <c r="N481" s="849"/>
      <c r="O481" s="849"/>
      <c r="P481" s="837"/>
      <c r="Q481" s="850"/>
    </row>
    <row r="482" spans="1:17" ht="14.45" customHeight="1" x14ac:dyDescent="0.2">
      <c r="A482" s="831" t="s">
        <v>578</v>
      </c>
      <c r="B482" s="832" t="s">
        <v>4371</v>
      </c>
      <c r="C482" s="832" t="s">
        <v>4583</v>
      </c>
      <c r="D482" s="832" t="s">
        <v>4665</v>
      </c>
      <c r="E482" s="832" t="s">
        <v>4666</v>
      </c>
      <c r="F482" s="849"/>
      <c r="G482" s="849"/>
      <c r="H482" s="849"/>
      <c r="I482" s="849"/>
      <c r="J482" s="849">
        <v>2</v>
      </c>
      <c r="K482" s="849">
        <v>31961.46</v>
      </c>
      <c r="L482" s="849">
        <v>1</v>
      </c>
      <c r="M482" s="849">
        <v>15980.73</v>
      </c>
      <c r="N482" s="849"/>
      <c r="O482" s="849"/>
      <c r="P482" s="837"/>
      <c r="Q482" s="850"/>
    </row>
    <row r="483" spans="1:17" ht="14.45" customHeight="1" x14ac:dyDescent="0.2">
      <c r="A483" s="831" t="s">
        <v>578</v>
      </c>
      <c r="B483" s="832" t="s">
        <v>4371</v>
      </c>
      <c r="C483" s="832" t="s">
        <v>4583</v>
      </c>
      <c r="D483" s="832" t="s">
        <v>4667</v>
      </c>
      <c r="E483" s="832" t="s">
        <v>4666</v>
      </c>
      <c r="F483" s="849"/>
      <c r="G483" s="849"/>
      <c r="H483" s="849"/>
      <c r="I483" s="849"/>
      <c r="J483" s="849">
        <v>8</v>
      </c>
      <c r="K483" s="849">
        <v>6566.4</v>
      </c>
      <c r="L483" s="849">
        <v>1</v>
      </c>
      <c r="M483" s="849">
        <v>820.8</v>
      </c>
      <c r="N483" s="849"/>
      <c r="O483" s="849"/>
      <c r="P483" s="837"/>
      <c r="Q483" s="850"/>
    </row>
    <row r="484" spans="1:17" ht="14.45" customHeight="1" x14ac:dyDescent="0.2">
      <c r="A484" s="831" t="s">
        <v>578</v>
      </c>
      <c r="B484" s="832" t="s">
        <v>4371</v>
      </c>
      <c r="C484" s="832" t="s">
        <v>4583</v>
      </c>
      <c r="D484" s="832" t="s">
        <v>4668</v>
      </c>
      <c r="E484" s="832" t="s">
        <v>4666</v>
      </c>
      <c r="F484" s="849"/>
      <c r="G484" s="849"/>
      <c r="H484" s="849"/>
      <c r="I484" s="849"/>
      <c r="J484" s="849">
        <v>4</v>
      </c>
      <c r="K484" s="849">
        <v>27260.52</v>
      </c>
      <c r="L484" s="849">
        <v>1</v>
      </c>
      <c r="M484" s="849">
        <v>6815.13</v>
      </c>
      <c r="N484" s="849"/>
      <c r="O484" s="849"/>
      <c r="P484" s="837"/>
      <c r="Q484" s="850"/>
    </row>
    <row r="485" spans="1:17" ht="14.45" customHeight="1" x14ac:dyDescent="0.2">
      <c r="A485" s="831" t="s">
        <v>578</v>
      </c>
      <c r="B485" s="832" t="s">
        <v>4371</v>
      </c>
      <c r="C485" s="832" t="s">
        <v>4583</v>
      </c>
      <c r="D485" s="832" t="s">
        <v>5087</v>
      </c>
      <c r="E485" s="832" t="s">
        <v>5088</v>
      </c>
      <c r="F485" s="849"/>
      <c r="G485" s="849"/>
      <c r="H485" s="849"/>
      <c r="I485" s="849"/>
      <c r="J485" s="849">
        <v>1</v>
      </c>
      <c r="K485" s="849">
        <v>22007</v>
      </c>
      <c r="L485" s="849">
        <v>1</v>
      </c>
      <c r="M485" s="849">
        <v>22007</v>
      </c>
      <c r="N485" s="849"/>
      <c r="O485" s="849"/>
      <c r="P485" s="837"/>
      <c r="Q485" s="850"/>
    </row>
    <row r="486" spans="1:17" ht="14.45" customHeight="1" x14ac:dyDescent="0.2">
      <c r="A486" s="831" t="s">
        <v>578</v>
      </c>
      <c r="B486" s="832" t="s">
        <v>4371</v>
      </c>
      <c r="C486" s="832" t="s">
        <v>4583</v>
      </c>
      <c r="D486" s="832" t="s">
        <v>4671</v>
      </c>
      <c r="E486" s="832" t="s">
        <v>4670</v>
      </c>
      <c r="F486" s="849">
        <v>2</v>
      </c>
      <c r="G486" s="849">
        <v>13034</v>
      </c>
      <c r="H486" s="849">
        <v>2.1622141710129927</v>
      </c>
      <c r="I486" s="849">
        <v>6517</v>
      </c>
      <c r="J486" s="849">
        <v>1</v>
      </c>
      <c r="K486" s="849">
        <v>6028.08</v>
      </c>
      <c r="L486" s="849">
        <v>1</v>
      </c>
      <c r="M486" s="849">
        <v>6028.08</v>
      </c>
      <c r="N486" s="849"/>
      <c r="O486" s="849"/>
      <c r="P486" s="837"/>
      <c r="Q486" s="850"/>
    </row>
    <row r="487" spans="1:17" ht="14.45" customHeight="1" x14ac:dyDescent="0.2">
      <c r="A487" s="831" t="s">
        <v>578</v>
      </c>
      <c r="B487" s="832" t="s">
        <v>4371</v>
      </c>
      <c r="C487" s="832" t="s">
        <v>4583</v>
      </c>
      <c r="D487" s="832" t="s">
        <v>4674</v>
      </c>
      <c r="E487" s="832" t="s">
        <v>4675</v>
      </c>
      <c r="F487" s="849">
        <v>2</v>
      </c>
      <c r="G487" s="849">
        <v>33826</v>
      </c>
      <c r="H487" s="849">
        <v>0.46563040294250441</v>
      </c>
      <c r="I487" s="849">
        <v>16913</v>
      </c>
      <c r="J487" s="849">
        <v>5</v>
      </c>
      <c r="K487" s="849">
        <v>72645.600000000006</v>
      </c>
      <c r="L487" s="849">
        <v>1</v>
      </c>
      <c r="M487" s="849">
        <v>14529.12</v>
      </c>
      <c r="N487" s="849">
        <v>8</v>
      </c>
      <c r="O487" s="849">
        <v>75256.06</v>
      </c>
      <c r="P487" s="837">
        <v>1.0359341790831103</v>
      </c>
      <c r="Q487" s="850">
        <v>9407.0074999999997</v>
      </c>
    </row>
    <row r="488" spans="1:17" ht="14.45" customHeight="1" x14ac:dyDescent="0.2">
      <c r="A488" s="831" t="s">
        <v>578</v>
      </c>
      <c r="B488" s="832" t="s">
        <v>4371</v>
      </c>
      <c r="C488" s="832" t="s">
        <v>4583</v>
      </c>
      <c r="D488" s="832" t="s">
        <v>4678</v>
      </c>
      <c r="E488" s="832" t="s">
        <v>4679</v>
      </c>
      <c r="F488" s="849"/>
      <c r="G488" s="849"/>
      <c r="H488" s="849"/>
      <c r="I488" s="849"/>
      <c r="J488" s="849"/>
      <c r="K488" s="849"/>
      <c r="L488" s="849"/>
      <c r="M488" s="849"/>
      <c r="N488" s="849">
        <v>2</v>
      </c>
      <c r="O488" s="849">
        <v>22564</v>
      </c>
      <c r="P488" s="837"/>
      <c r="Q488" s="850">
        <v>11282</v>
      </c>
    </row>
    <row r="489" spans="1:17" ht="14.45" customHeight="1" x14ac:dyDescent="0.2">
      <c r="A489" s="831" t="s">
        <v>578</v>
      </c>
      <c r="B489" s="832" t="s">
        <v>4371</v>
      </c>
      <c r="C489" s="832" t="s">
        <v>4583</v>
      </c>
      <c r="D489" s="832" t="s">
        <v>5089</v>
      </c>
      <c r="E489" s="832" t="s">
        <v>4679</v>
      </c>
      <c r="F489" s="849"/>
      <c r="G489" s="849"/>
      <c r="H489" s="849"/>
      <c r="I489" s="849"/>
      <c r="J489" s="849">
        <v>2</v>
      </c>
      <c r="K489" s="849">
        <v>14142</v>
      </c>
      <c r="L489" s="849">
        <v>1</v>
      </c>
      <c r="M489" s="849">
        <v>7071</v>
      </c>
      <c r="N489" s="849"/>
      <c r="O489" s="849"/>
      <c r="P489" s="837"/>
      <c r="Q489" s="850"/>
    </row>
    <row r="490" spans="1:17" ht="14.45" customHeight="1" x14ac:dyDescent="0.2">
      <c r="A490" s="831" t="s">
        <v>578</v>
      </c>
      <c r="B490" s="832" t="s">
        <v>4371</v>
      </c>
      <c r="C490" s="832" t="s">
        <v>4583</v>
      </c>
      <c r="D490" s="832" t="s">
        <v>4682</v>
      </c>
      <c r="E490" s="832" t="s">
        <v>4681</v>
      </c>
      <c r="F490" s="849"/>
      <c r="G490" s="849"/>
      <c r="H490" s="849"/>
      <c r="I490" s="849"/>
      <c r="J490" s="849"/>
      <c r="K490" s="849"/>
      <c r="L490" s="849"/>
      <c r="M490" s="849"/>
      <c r="N490" s="849">
        <v>6</v>
      </c>
      <c r="O490" s="849">
        <v>2432.8200000000002</v>
      </c>
      <c r="P490" s="837"/>
      <c r="Q490" s="850">
        <v>405.47</v>
      </c>
    </row>
    <row r="491" spans="1:17" ht="14.45" customHeight="1" x14ac:dyDescent="0.2">
      <c r="A491" s="831" t="s">
        <v>578</v>
      </c>
      <c r="B491" s="832" t="s">
        <v>4371</v>
      </c>
      <c r="C491" s="832" t="s">
        <v>4583</v>
      </c>
      <c r="D491" s="832" t="s">
        <v>5090</v>
      </c>
      <c r="E491" s="832" t="s">
        <v>4681</v>
      </c>
      <c r="F491" s="849">
        <v>11</v>
      </c>
      <c r="G491" s="849">
        <v>1721.39</v>
      </c>
      <c r="H491" s="849"/>
      <c r="I491" s="849">
        <v>156.49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578</v>
      </c>
      <c r="B492" s="832" t="s">
        <v>4371</v>
      </c>
      <c r="C492" s="832" t="s">
        <v>4583</v>
      </c>
      <c r="D492" s="832" t="s">
        <v>5091</v>
      </c>
      <c r="E492" s="832" t="s">
        <v>4681</v>
      </c>
      <c r="F492" s="849">
        <v>1</v>
      </c>
      <c r="G492" s="849">
        <v>172.04</v>
      </c>
      <c r="H492" s="849"/>
      <c r="I492" s="849">
        <v>172.04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5" customHeight="1" x14ac:dyDescent="0.2">
      <c r="A493" s="831" t="s">
        <v>578</v>
      </c>
      <c r="B493" s="832" t="s">
        <v>4371</v>
      </c>
      <c r="C493" s="832" t="s">
        <v>4583</v>
      </c>
      <c r="D493" s="832" t="s">
        <v>5092</v>
      </c>
      <c r="E493" s="832" t="s">
        <v>4681</v>
      </c>
      <c r="F493" s="849">
        <v>1</v>
      </c>
      <c r="G493" s="849">
        <v>312.98</v>
      </c>
      <c r="H493" s="849"/>
      <c r="I493" s="849">
        <v>312.98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5" customHeight="1" x14ac:dyDescent="0.2">
      <c r="A494" s="831" t="s">
        <v>578</v>
      </c>
      <c r="B494" s="832" t="s">
        <v>4371</v>
      </c>
      <c r="C494" s="832" t="s">
        <v>4583</v>
      </c>
      <c r="D494" s="832" t="s">
        <v>5093</v>
      </c>
      <c r="E494" s="832" t="s">
        <v>4681</v>
      </c>
      <c r="F494" s="849">
        <v>2</v>
      </c>
      <c r="G494" s="849">
        <v>750.32</v>
      </c>
      <c r="H494" s="849"/>
      <c r="I494" s="849">
        <v>375.16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578</v>
      </c>
      <c r="B495" s="832" t="s">
        <v>4371</v>
      </c>
      <c r="C495" s="832" t="s">
        <v>4583</v>
      </c>
      <c r="D495" s="832" t="s">
        <v>4684</v>
      </c>
      <c r="E495" s="832" t="s">
        <v>4637</v>
      </c>
      <c r="F495" s="849">
        <v>1</v>
      </c>
      <c r="G495" s="849">
        <v>10655.89</v>
      </c>
      <c r="H495" s="849"/>
      <c r="I495" s="849">
        <v>10655.89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578</v>
      </c>
      <c r="B496" s="832" t="s">
        <v>4371</v>
      </c>
      <c r="C496" s="832" t="s">
        <v>4583</v>
      </c>
      <c r="D496" s="832" t="s">
        <v>5094</v>
      </c>
      <c r="E496" s="832" t="s">
        <v>5095</v>
      </c>
      <c r="F496" s="849"/>
      <c r="G496" s="849"/>
      <c r="H496" s="849"/>
      <c r="I496" s="849"/>
      <c r="J496" s="849">
        <v>2</v>
      </c>
      <c r="K496" s="849">
        <v>1126</v>
      </c>
      <c r="L496" s="849">
        <v>1</v>
      </c>
      <c r="M496" s="849">
        <v>563</v>
      </c>
      <c r="N496" s="849"/>
      <c r="O496" s="849"/>
      <c r="P496" s="837"/>
      <c r="Q496" s="850"/>
    </row>
    <row r="497" spans="1:17" ht="14.45" customHeight="1" x14ac:dyDescent="0.2">
      <c r="A497" s="831" t="s">
        <v>578</v>
      </c>
      <c r="B497" s="832" t="s">
        <v>4371</v>
      </c>
      <c r="C497" s="832" t="s">
        <v>4583</v>
      </c>
      <c r="D497" s="832" t="s">
        <v>4685</v>
      </c>
      <c r="E497" s="832" t="s">
        <v>4620</v>
      </c>
      <c r="F497" s="849">
        <v>1</v>
      </c>
      <c r="G497" s="849">
        <v>6919</v>
      </c>
      <c r="H497" s="849">
        <v>1</v>
      </c>
      <c r="I497" s="849">
        <v>6919</v>
      </c>
      <c r="J497" s="849">
        <v>1</v>
      </c>
      <c r="K497" s="849">
        <v>6919</v>
      </c>
      <c r="L497" s="849">
        <v>1</v>
      </c>
      <c r="M497" s="849">
        <v>6919</v>
      </c>
      <c r="N497" s="849">
        <v>1</v>
      </c>
      <c r="O497" s="849">
        <v>6919</v>
      </c>
      <c r="P497" s="837">
        <v>1</v>
      </c>
      <c r="Q497" s="850">
        <v>6919</v>
      </c>
    </row>
    <row r="498" spans="1:17" ht="14.45" customHeight="1" x14ac:dyDescent="0.2">
      <c r="A498" s="831" t="s">
        <v>578</v>
      </c>
      <c r="B498" s="832" t="s">
        <v>4371</v>
      </c>
      <c r="C498" s="832" t="s">
        <v>4583</v>
      </c>
      <c r="D498" s="832" t="s">
        <v>5096</v>
      </c>
      <c r="E498" s="832" t="s">
        <v>4691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659.91</v>
      </c>
      <c r="P498" s="837"/>
      <c r="Q498" s="850">
        <v>659.91</v>
      </c>
    </row>
    <row r="499" spans="1:17" ht="14.45" customHeight="1" x14ac:dyDescent="0.2">
      <c r="A499" s="831" t="s">
        <v>578</v>
      </c>
      <c r="B499" s="832" t="s">
        <v>4371</v>
      </c>
      <c r="C499" s="832" t="s">
        <v>4583</v>
      </c>
      <c r="D499" s="832" t="s">
        <v>4690</v>
      </c>
      <c r="E499" s="832" t="s">
        <v>4691</v>
      </c>
      <c r="F499" s="849"/>
      <c r="G499" s="849"/>
      <c r="H499" s="849"/>
      <c r="I499" s="849"/>
      <c r="J499" s="849">
        <v>3</v>
      </c>
      <c r="K499" s="849">
        <v>1057.08</v>
      </c>
      <c r="L499" s="849">
        <v>1</v>
      </c>
      <c r="M499" s="849">
        <v>352.35999999999996</v>
      </c>
      <c r="N499" s="849">
        <v>146</v>
      </c>
      <c r="O499" s="849">
        <v>51439.75999999998</v>
      </c>
      <c r="P499" s="837">
        <v>48.662125856131972</v>
      </c>
      <c r="Q499" s="850">
        <v>352.3271232876711</v>
      </c>
    </row>
    <row r="500" spans="1:17" ht="14.45" customHeight="1" x14ac:dyDescent="0.2">
      <c r="A500" s="831" t="s">
        <v>578</v>
      </c>
      <c r="B500" s="832" t="s">
        <v>4371</v>
      </c>
      <c r="C500" s="832" t="s">
        <v>4583</v>
      </c>
      <c r="D500" s="832" t="s">
        <v>4692</v>
      </c>
      <c r="E500" s="832" t="s">
        <v>4693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6832</v>
      </c>
      <c r="P500" s="837"/>
      <c r="Q500" s="850">
        <v>3416</v>
      </c>
    </row>
    <row r="501" spans="1:17" ht="14.45" customHeight="1" x14ac:dyDescent="0.2">
      <c r="A501" s="831" t="s">
        <v>578</v>
      </c>
      <c r="B501" s="832" t="s">
        <v>4371</v>
      </c>
      <c r="C501" s="832" t="s">
        <v>4583</v>
      </c>
      <c r="D501" s="832" t="s">
        <v>4696</v>
      </c>
      <c r="E501" s="832" t="s">
        <v>4626</v>
      </c>
      <c r="F501" s="849">
        <v>3</v>
      </c>
      <c r="G501" s="849">
        <v>12681.99</v>
      </c>
      <c r="H501" s="849">
        <v>0.75</v>
      </c>
      <c r="I501" s="849">
        <v>4227.33</v>
      </c>
      <c r="J501" s="849">
        <v>4</v>
      </c>
      <c r="K501" s="849">
        <v>16909.32</v>
      </c>
      <c r="L501" s="849">
        <v>1</v>
      </c>
      <c r="M501" s="849">
        <v>4227.33</v>
      </c>
      <c r="N501" s="849">
        <v>7</v>
      </c>
      <c r="O501" s="849">
        <v>29591.31</v>
      </c>
      <c r="P501" s="837">
        <v>1.75</v>
      </c>
      <c r="Q501" s="850">
        <v>4227.33</v>
      </c>
    </row>
    <row r="502" spans="1:17" ht="14.45" customHeight="1" x14ac:dyDescent="0.2">
      <c r="A502" s="831" t="s">
        <v>578</v>
      </c>
      <c r="B502" s="832" t="s">
        <v>4371</v>
      </c>
      <c r="C502" s="832" t="s">
        <v>4583</v>
      </c>
      <c r="D502" s="832" t="s">
        <v>5097</v>
      </c>
      <c r="E502" s="832" t="s">
        <v>4653</v>
      </c>
      <c r="F502" s="849">
        <v>1</v>
      </c>
      <c r="G502" s="849">
        <v>57042</v>
      </c>
      <c r="H502" s="849"/>
      <c r="I502" s="849">
        <v>57042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578</v>
      </c>
      <c r="B503" s="832" t="s">
        <v>4371</v>
      </c>
      <c r="C503" s="832" t="s">
        <v>4583</v>
      </c>
      <c r="D503" s="832" t="s">
        <v>5098</v>
      </c>
      <c r="E503" s="832" t="s">
        <v>5099</v>
      </c>
      <c r="F503" s="849">
        <v>1</v>
      </c>
      <c r="G503" s="849">
        <v>1075.75</v>
      </c>
      <c r="H503" s="849"/>
      <c r="I503" s="849">
        <v>1075.75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578</v>
      </c>
      <c r="B504" s="832" t="s">
        <v>4371</v>
      </c>
      <c r="C504" s="832" t="s">
        <v>4583</v>
      </c>
      <c r="D504" s="832" t="s">
        <v>5100</v>
      </c>
      <c r="E504" s="832" t="s">
        <v>5101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2597.61</v>
      </c>
      <c r="P504" s="837"/>
      <c r="Q504" s="850">
        <v>2597.61</v>
      </c>
    </row>
    <row r="505" spans="1:17" ht="14.45" customHeight="1" x14ac:dyDescent="0.2">
      <c r="A505" s="831" t="s">
        <v>578</v>
      </c>
      <c r="B505" s="832" t="s">
        <v>4371</v>
      </c>
      <c r="C505" s="832" t="s">
        <v>4583</v>
      </c>
      <c r="D505" s="832" t="s">
        <v>5102</v>
      </c>
      <c r="E505" s="832" t="s">
        <v>4616</v>
      </c>
      <c r="F505" s="849"/>
      <c r="G505" s="849"/>
      <c r="H505" s="849"/>
      <c r="I505" s="849"/>
      <c r="J505" s="849">
        <v>2</v>
      </c>
      <c r="K505" s="849">
        <v>2416.8000000000002</v>
      </c>
      <c r="L505" s="849">
        <v>1</v>
      </c>
      <c r="M505" s="849">
        <v>1208.4000000000001</v>
      </c>
      <c r="N505" s="849"/>
      <c r="O505" s="849"/>
      <c r="P505" s="837"/>
      <c r="Q505" s="850"/>
    </row>
    <row r="506" spans="1:17" ht="14.45" customHeight="1" x14ac:dyDescent="0.2">
      <c r="A506" s="831" t="s">
        <v>578</v>
      </c>
      <c r="B506" s="832" t="s">
        <v>4371</v>
      </c>
      <c r="C506" s="832" t="s">
        <v>4583</v>
      </c>
      <c r="D506" s="832" t="s">
        <v>4699</v>
      </c>
      <c r="E506" s="832" t="s">
        <v>4700</v>
      </c>
      <c r="F506" s="849">
        <v>2</v>
      </c>
      <c r="G506" s="849">
        <v>19184.34</v>
      </c>
      <c r="H506" s="849">
        <v>0.16666684041967605</v>
      </c>
      <c r="I506" s="849">
        <v>9592.17</v>
      </c>
      <c r="J506" s="849">
        <v>12</v>
      </c>
      <c r="K506" s="849">
        <v>115105.92000000001</v>
      </c>
      <c r="L506" s="849">
        <v>1</v>
      </c>
      <c r="M506" s="849">
        <v>9592.1600000000017</v>
      </c>
      <c r="N506" s="849">
        <v>6</v>
      </c>
      <c r="O506" s="849">
        <v>57552.94</v>
      </c>
      <c r="P506" s="837">
        <v>0.49999982624699058</v>
      </c>
      <c r="Q506" s="850">
        <v>9592.1566666666677</v>
      </c>
    </row>
    <row r="507" spans="1:17" ht="14.45" customHeight="1" x14ac:dyDescent="0.2">
      <c r="A507" s="831" t="s">
        <v>578</v>
      </c>
      <c r="B507" s="832" t="s">
        <v>4371</v>
      </c>
      <c r="C507" s="832" t="s">
        <v>4583</v>
      </c>
      <c r="D507" s="832" t="s">
        <v>4707</v>
      </c>
      <c r="E507" s="832" t="s">
        <v>4708</v>
      </c>
      <c r="F507" s="849">
        <v>36</v>
      </c>
      <c r="G507" s="849">
        <v>318600</v>
      </c>
      <c r="H507" s="849">
        <v>4.5</v>
      </c>
      <c r="I507" s="849">
        <v>8850</v>
      </c>
      <c r="J507" s="849">
        <v>8</v>
      </c>
      <c r="K507" s="849">
        <v>70800</v>
      </c>
      <c r="L507" s="849">
        <v>1</v>
      </c>
      <c r="M507" s="849">
        <v>8850</v>
      </c>
      <c r="N507" s="849"/>
      <c r="O507" s="849"/>
      <c r="P507" s="837"/>
      <c r="Q507" s="850"/>
    </row>
    <row r="508" spans="1:17" ht="14.45" customHeight="1" x14ac:dyDescent="0.2">
      <c r="A508" s="831" t="s">
        <v>578</v>
      </c>
      <c r="B508" s="832" t="s">
        <v>4371</v>
      </c>
      <c r="C508" s="832" t="s">
        <v>4583</v>
      </c>
      <c r="D508" s="832" t="s">
        <v>4709</v>
      </c>
      <c r="E508" s="832" t="s">
        <v>4708</v>
      </c>
      <c r="F508" s="849">
        <v>13</v>
      </c>
      <c r="G508" s="849">
        <v>58903</v>
      </c>
      <c r="H508" s="849">
        <v>3.25</v>
      </c>
      <c r="I508" s="849">
        <v>4531</v>
      </c>
      <c r="J508" s="849">
        <v>4</v>
      </c>
      <c r="K508" s="849">
        <v>18124</v>
      </c>
      <c r="L508" s="849">
        <v>1</v>
      </c>
      <c r="M508" s="849">
        <v>4531</v>
      </c>
      <c r="N508" s="849"/>
      <c r="O508" s="849"/>
      <c r="P508" s="837"/>
      <c r="Q508" s="850"/>
    </row>
    <row r="509" spans="1:17" ht="14.45" customHeight="1" x14ac:dyDescent="0.2">
      <c r="A509" s="831" t="s">
        <v>578</v>
      </c>
      <c r="B509" s="832" t="s">
        <v>4371</v>
      </c>
      <c r="C509" s="832" t="s">
        <v>4583</v>
      </c>
      <c r="D509" s="832" t="s">
        <v>4710</v>
      </c>
      <c r="E509" s="832" t="s">
        <v>4711</v>
      </c>
      <c r="F509" s="849">
        <v>15</v>
      </c>
      <c r="G509" s="849">
        <v>274275</v>
      </c>
      <c r="H509" s="849">
        <v>0.53</v>
      </c>
      <c r="I509" s="849">
        <v>18285</v>
      </c>
      <c r="J509" s="849">
        <v>32</v>
      </c>
      <c r="K509" s="849">
        <v>517500</v>
      </c>
      <c r="L509" s="849">
        <v>1</v>
      </c>
      <c r="M509" s="849">
        <v>16171.875</v>
      </c>
      <c r="N509" s="849">
        <v>35</v>
      </c>
      <c r="O509" s="849">
        <v>464784.9</v>
      </c>
      <c r="P509" s="837">
        <v>0.89813507246376811</v>
      </c>
      <c r="Q509" s="850">
        <v>13279.568571428572</v>
      </c>
    </row>
    <row r="510" spans="1:17" ht="14.45" customHeight="1" x14ac:dyDescent="0.2">
      <c r="A510" s="831" t="s">
        <v>578</v>
      </c>
      <c r="B510" s="832" t="s">
        <v>4371</v>
      </c>
      <c r="C510" s="832" t="s">
        <v>4583</v>
      </c>
      <c r="D510" s="832" t="s">
        <v>4712</v>
      </c>
      <c r="E510" s="832" t="s">
        <v>4708</v>
      </c>
      <c r="F510" s="849">
        <v>36</v>
      </c>
      <c r="G510" s="849">
        <v>71856</v>
      </c>
      <c r="H510" s="849">
        <v>4.5</v>
      </c>
      <c r="I510" s="849">
        <v>1996</v>
      </c>
      <c r="J510" s="849">
        <v>8</v>
      </c>
      <c r="K510" s="849">
        <v>15968</v>
      </c>
      <c r="L510" s="849">
        <v>1</v>
      </c>
      <c r="M510" s="849">
        <v>1996</v>
      </c>
      <c r="N510" s="849"/>
      <c r="O510" s="849"/>
      <c r="P510" s="837"/>
      <c r="Q510" s="850"/>
    </row>
    <row r="511" spans="1:17" ht="14.45" customHeight="1" x14ac:dyDescent="0.2">
      <c r="A511" s="831" t="s">
        <v>578</v>
      </c>
      <c r="B511" s="832" t="s">
        <v>4371</v>
      </c>
      <c r="C511" s="832" t="s">
        <v>4583</v>
      </c>
      <c r="D511" s="832" t="s">
        <v>4713</v>
      </c>
      <c r="E511" s="832" t="s">
        <v>4708</v>
      </c>
      <c r="F511" s="849">
        <v>1</v>
      </c>
      <c r="G511" s="849">
        <v>10110</v>
      </c>
      <c r="H511" s="849"/>
      <c r="I511" s="849">
        <v>10110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5" customHeight="1" x14ac:dyDescent="0.2">
      <c r="A512" s="831" t="s">
        <v>578</v>
      </c>
      <c r="B512" s="832" t="s">
        <v>4371</v>
      </c>
      <c r="C512" s="832" t="s">
        <v>4583</v>
      </c>
      <c r="D512" s="832" t="s">
        <v>4714</v>
      </c>
      <c r="E512" s="832" t="s">
        <v>4715</v>
      </c>
      <c r="F512" s="849"/>
      <c r="G512" s="849"/>
      <c r="H512" s="849"/>
      <c r="I512" s="849"/>
      <c r="J512" s="849">
        <v>4</v>
      </c>
      <c r="K512" s="849">
        <v>10260</v>
      </c>
      <c r="L512" s="849">
        <v>1</v>
      </c>
      <c r="M512" s="849">
        <v>2565</v>
      </c>
      <c r="N512" s="849">
        <v>18</v>
      </c>
      <c r="O512" s="849">
        <v>45684.520000000004</v>
      </c>
      <c r="P512" s="837">
        <v>4.4526822612085777</v>
      </c>
      <c r="Q512" s="850">
        <v>2538.028888888889</v>
      </c>
    </row>
    <row r="513" spans="1:17" ht="14.45" customHeight="1" x14ac:dyDescent="0.2">
      <c r="A513" s="831" t="s">
        <v>578</v>
      </c>
      <c r="B513" s="832" t="s">
        <v>4371</v>
      </c>
      <c r="C513" s="832" t="s">
        <v>4583</v>
      </c>
      <c r="D513" s="832" t="s">
        <v>4716</v>
      </c>
      <c r="E513" s="832" t="s">
        <v>4715</v>
      </c>
      <c r="F513" s="849"/>
      <c r="G513" s="849"/>
      <c r="H513" s="849"/>
      <c r="I513" s="849"/>
      <c r="J513" s="849">
        <v>4</v>
      </c>
      <c r="K513" s="849">
        <v>46460</v>
      </c>
      <c r="L513" s="849">
        <v>1</v>
      </c>
      <c r="M513" s="849">
        <v>11615</v>
      </c>
      <c r="N513" s="849">
        <v>16</v>
      </c>
      <c r="O513" s="849">
        <v>168612.32</v>
      </c>
      <c r="P513" s="837">
        <v>3.6291932845458459</v>
      </c>
      <c r="Q513" s="850">
        <v>10538.27</v>
      </c>
    </row>
    <row r="514" spans="1:17" ht="14.45" customHeight="1" x14ac:dyDescent="0.2">
      <c r="A514" s="831" t="s">
        <v>578</v>
      </c>
      <c r="B514" s="832" t="s">
        <v>4371</v>
      </c>
      <c r="C514" s="832" t="s">
        <v>4583</v>
      </c>
      <c r="D514" s="832" t="s">
        <v>4717</v>
      </c>
      <c r="E514" s="832" t="s">
        <v>4715</v>
      </c>
      <c r="F514" s="849"/>
      <c r="G514" s="849"/>
      <c r="H514" s="849"/>
      <c r="I514" s="849"/>
      <c r="J514" s="849">
        <v>2</v>
      </c>
      <c r="K514" s="849">
        <v>4991</v>
      </c>
      <c r="L514" s="849">
        <v>1</v>
      </c>
      <c r="M514" s="849">
        <v>2495.5</v>
      </c>
      <c r="N514" s="849">
        <v>8</v>
      </c>
      <c r="O514" s="849">
        <v>16077</v>
      </c>
      <c r="P514" s="837">
        <v>3.2211981566820276</v>
      </c>
      <c r="Q514" s="850">
        <v>2009.625</v>
      </c>
    </row>
    <row r="515" spans="1:17" ht="14.45" customHeight="1" x14ac:dyDescent="0.2">
      <c r="A515" s="831" t="s">
        <v>578</v>
      </c>
      <c r="B515" s="832" t="s">
        <v>4371</v>
      </c>
      <c r="C515" s="832" t="s">
        <v>4583</v>
      </c>
      <c r="D515" s="832" t="s">
        <v>5103</v>
      </c>
      <c r="E515" s="832" t="s">
        <v>5067</v>
      </c>
      <c r="F515" s="849">
        <v>6</v>
      </c>
      <c r="G515" s="849">
        <v>116404.32</v>
      </c>
      <c r="H515" s="849">
        <v>2</v>
      </c>
      <c r="I515" s="849">
        <v>19400.72</v>
      </c>
      <c r="J515" s="849">
        <v>3</v>
      </c>
      <c r="K515" s="849">
        <v>58202.16</v>
      </c>
      <c r="L515" s="849">
        <v>1</v>
      </c>
      <c r="M515" s="849">
        <v>19400.72</v>
      </c>
      <c r="N515" s="849">
        <v>4</v>
      </c>
      <c r="O515" s="849">
        <v>70867.44</v>
      </c>
      <c r="P515" s="837">
        <v>1.2176084186566272</v>
      </c>
      <c r="Q515" s="850">
        <v>17716.86</v>
      </c>
    </row>
    <row r="516" spans="1:17" ht="14.45" customHeight="1" x14ac:dyDescent="0.2">
      <c r="A516" s="831" t="s">
        <v>578</v>
      </c>
      <c r="B516" s="832" t="s">
        <v>4371</v>
      </c>
      <c r="C516" s="832" t="s">
        <v>4583</v>
      </c>
      <c r="D516" s="832" t="s">
        <v>5104</v>
      </c>
      <c r="E516" s="832" t="s">
        <v>5105</v>
      </c>
      <c r="F516" s="849">
        <v>0.3</v>
      </c>
      <c r="G516" s="849">
        <v>20.100000000000001</v>
      </c>
      <c r="H516" s="849">
        <v>0.75</v>
      </c>
      <c r="I516" s="849">
        <v>67.000000000000014</v>
      </c>
      <c r="J516" s="849">
        <v>0.4</v>
      </c>
      <c r="K516" s="849">
        <v>26.8</v>
      </c>
      <c r="L516" s="849">
        <v>1</v>
      </c>
      <c r="M516" s="849">
        <v>67</v>
      </c>
      <c r="N516" s="849"/>
      <c r="O516" s="849"/>
      <c r="P516" s="837"/>
      <c r="Q516" s="850"/>
    </row>
    <row r="517" spans="1:17" ht="14.45" customHeight="1" x14ac:dyDescent="0.2">
      <c r="A517" s="831" t="s">
        <v>578</v>
      </c>
      <c r="B517" s="832" t="s">
        <v>4371</v>
      </c>
      <c r="C517" s="832" t="s">
        <v>4583</v>
      </c>
      <c r="D517" s="832" t="s">
        <v>4718</v>
      </c>
      <c r="E517" s="832" t="s">
        <v>4719</v>
      </c>
      <c r="F517" s="849"/>
      <c r="G517" s="849"/>
      <c r="H517" s="849"/>
      <c r="I517" s="849"/>
      <c r="J517" s="849">
        <v>1</v>
      </c>
      <c r="K517" s="849">
        <v>15747</v>
      </c>
      <c r="L517" s="849">
        <v>1</v>
      </c>
      <c r="M517" s="849">
        <v>15747</v>
      </c>
      <c r="N517" s="849">
        <v>3</v>
      </c>
      <c r="O517" s="849">
        <v>51177.869999999995</v>
      </c>
      <c r="P517" s="837">
        <v>3.2500076204991424</v>
      </c>
      <c r="Q517" s="850">
        <v>17059.289999999997</v>
      </c>
    </row>
    <row r="518" spans="1:17" ht="14.45" customHeight="1" x14ac:dyDescent="0.2">
      <c r="A518" s="831" t="s">
        <v>578</v>
      </c>
      <c r="B518" s="832" t="s">
        <v>4371</v>
      </c>
      <c r="C518" s="832" t="s">
        <v>4583</v>
      </c>
      <c r="D518" s="832" t="s">
        <v>5106</v>
      </c>
      <c r="E518" s="832" t="s">
        <v>5107</v>
      </c>
      <c r="F518" s="849"/>
      <c r="G518" s="849"/>
      <c r="H518" s="849"/>
      <c r="I518" s="849"/>
      <c r="J518" s="849">
        <v>4</v>
      </c>
      <c r="K518" s="849">
        <v>2251</v>
      </c>
      <c r="L518" s="849">
        <v>1</v>
      </c>
      <c r="M518" s="849">
        <v>562.75</v>
      </c>
      <c r="N518" s="849"/>
      <c r="O518" s="849"/>
      <c r="P518" s="837"/>
      <c r="Q518" s="850"/>
    </row>
    <row r="519" spans="1:17" ht="14.45" customHeight="1" x14ac:dyDescent="0.2">
      <c r="A519" s="831" t="s">
        <v>578</v>
      </c>
      <c r="B519" s="832" t="s">
        <v>4371</v>
      </c>
      <c r="C519" s="832" t="s">
        <v>4583</v>
      </c>
      <c r="D519" s="832" t="s">
        <v>4727</v>
      </c>
      <c r="E519" s="832" t="s">
        <v>4728</v>
      </c>
      <c r="F519" s="849">
        <v>2</v>
      </c>
      <c r="G519" s="849">
        <v>25691</v>
      </c>
      <c r="H519" s="849">
        <v>0.58823556348895978</v>
      </c>
      <c r="I519" s="849">
        <v>12845.5</v>
      </c>
      <c r="J519" s="849">
        <v>4</v>
      </c>
      <c r="K519" s="849">
        <v>43674.68</v>
      </c>
      <c r="L519" s="849">
        <v>1</v>
      </c>
      <c r="M519" s="849">
        <v>10918.67</v>
      </c>
      <c r="N519" s="849">
        <v>4</v>
      </c>
      <c r="O519" s="849">
        <v>43674.68</v>
      </c>
      <c r="P519" s="837">
        <v>1</v>
      </c>
      <c r="Q519" s="850">
        <v>10918.67</v>
      </c>
    </row>
    <row r="520" spans="1:17" ht="14.45" customHeight="1" x14ac:dyDescent="0.2">
      <c r="A520" s="831" t="s">
        <v>578</v>
      </c>
      <c r="B520" s="832" t="s">
        <v>4371</v>
      </c>
      <c r="C520" s="832" t="s">
        <v>4583</v>
      </c>
      <c r="D520" s="832" t="s">
        <v>4729</v>
      </c>
      <c r="E520" s="832" t="s">
        <v>4728</v>
      </c>
      <c r="F520" s="849">
        <v>2</v>
      </c>
      <c r="G520" s="849">
        <v>129134.6</v>
      </c>
      <c r="H520" s="849">
        <v>0.31225689298314868</v>
      </c>
      <c r="I520" s="849">
        <v>64567.3</v>
      </c>
      <c r="J520" s="849">
        <v>7</v>
      </c>
      <c r="K520" s="849">
        <v>413552.43999999994</v>
      </c>
      <c r="L520" s="849">
        <v>1</v>
      </c>
      <c r="M520" s="849">
        <v>59078.919999999991</v>
      </c>
      <c r="N520" s="849">
        <v>6</v>
      </c>
      <c r="O520" s="849">
        <v>345994.6</v>
      </c>
      <c r="P520" s="837">
        <v>0.83664020940125516</v>
      </c>
      <c r="Q520" s="850">
        <v>57665.766666666663</v>
      </c>
    </row>
    <row r="521" spans="1:17" ht="14.45" customHeight="1" x14ac:dyDescent="0.2">
      <c r="A521" s="831" t="s">
        <v>578</v>
      </c>
      <c r="B521" s="832" t="s">
        <v>4371</v>
      </c>
      <c r="C521" s="832" t="s">
        <v>4583</v>
      </c>
      <c r="D521" s="832" t="s">
        <v>4733</v>
      </c>
      <c r="E521" s="832" t="s">
        <v>4734</v>
      </c>
      <c r="F521" s="849">
        <v>6</v>
      </c>
      <c r="G521" s="849">
        <v>23391</v>
      </c>
      <c r="H521" s="849">
        <v>0.20810313075506445</v>
      </c>
      <c r="I521" s="849">
        <v>3898.5</v>
      </c>
      <c r="J521" s="849">
        <v>46</v>
      </c>
      <c r="K521" s="849">
        <v>112401</v>
      </c>
      <c r="L521" s="849">
        <v>1</v>
      </c>
      <c r="M521" s="849">
        <v>2443.5</v>
      </c>
      <c r="N521" s="849">
        <v>47</v>
      </c>
      <c r="O521" s="849">
        <v>56062.5</v>
      </c>
      <c r="P521" s="837">
        <v>0.49877225291589933</v>
      </c>
      <c r="Q521" s="850">
        <v>1192.8191489361702</v>
      </c>
    </row>
    <row r="522" spans="1:17" ht="14.45" customHeight="1" x14ac:dyDescent="0.2">
      <c r="A522" s="831" t="s">
        <v>578</v>
      </c>
      <c r="B522" s="832" t="s">
        <v>4371</v>
      </c>
      <c r="C522" s="832" t="s">
        <v>4583</v>
      </c>
      <c r="D522" s="832" t="s">
        <v>4735</v>
      </c>
      <c r="E522" s="832" t="s">
        <v>4736</v>
      </c>
      <c r="F522" s="849">
        <v>12</v>
      </c>
      <c r="G522" s="849">
        <v>27948</v>
      </c>
      <c r="H522" s="849">
        <v>0.14634682752878708</v>
      </c>
      <c r="I522" s="849">
        <v>2329</v>
      </c>
      <c r="J522" s="849">
        <v>96</v>
      </c>
      <c r="K522" s="849">
        <v>190971</v>
      </c>
      <c r="L522" s="849">
        <v>1</v>
      </c>
      <c r="M522" s="849">
        <v>1989.28125</v>
      </c>
      <c r="N522" s="849">
        <v>111</v>
      </c>
      <c r="O522" s="849">
        <v>138569.20000000001</v>
      </c>
      <c r="P522" s="837">
        <v>0.72560336386152879</v>
      </c>
      <c r="Q522" s="850">
        <v>1248.3711711711712</v>
      </c>
    </row>
    <row r="523" spans="1:17" ht="14.45" customHeight="1" x14ac:dyDescent="0.2">
      <c r="A523" s="831" t="s">
        <v>578</v>
      </c>
      <c r="B523" s="832" t="s">
        <v>4371</v>
      </c>
      <c r="C523" s="832" t="s">
        <v>4583</v>
      </c>
      <c r="D523" s="832" t="s">
        <v>4737</v>
      </c>
      <c r="E523" s="832" t="s">
        <v>4736</v>
      </c>
      <c r="F523" s="849">
        <v>12</v>
      </c>
      <c r="G523" s="849">
        <v>112212</v>
      </c>
      <c r="H523" s="849">
        <v>0.15136489420603966</v>
      </c>
      <c r="I523" s="849">
        <v>9351</v>
      </c>
      <c r="J523" s="849">
        <v>98</v>
      </c>
      <c r="K523" s="849">
        <v>741334.38</v>
      </c>
      <c r="L523" s="849">
        <v>1</v>
      </c>
      <c r="M523" s="849">
        <v>7564.6365306122452</v>
      </c>
      <c r="N523" s="849">
        <v>111</v>
      </c>
      <c r="O523" s="849">
        <v>700554.00999999989</v>
      </c>
      <c r="P523" s="837">
        <v>0.94499058575969441</v>
      </c>
      <c r="Q523" s="850">
        <v>6311.2973873873862</v>
      </c>
    </row>
    <row r="524" spans="1:17" ht="14.45" customHeight="1" x14ac:dyDescent="0.2">
      <c r="A524" s="831" t="s">
        <v>578</v>
      </c>
      <c r="B524" s="832" t="s">
        <v>4371</v>
      </c>
      <c r="C524" s="832" t="s">
        <v>4583</v>
      </c>
      <c r="D524" s="832" t="s">
        <v>5108</v>
      </c>
      <c r="E524" s="832" t="s">
        <v>4681</v>
      </c>
      <c r="F524" s="849">
        <v>27</v>
      </c>
      <c r="G524" s="849">
        <v>7699.05</v>
      </c>
      <c r="H524" s="849">
        <v>3.3750000000000004</v>
      </c>
      <c r="I524" s="849">
        <v>285.15000000000003</v>
      </c>
      <c r="J524" s="849">
        <v>8</v>
      </c>
      <c r="K524" s="849">
        <v>2281.1999999999998</v>
      </c>
      <c r="L524" s="849">
        <v>1</v>
      </c>
      <c r="M524" s="849">
        <v>285.14999999999998</v>
      </c>
      <c r="N524" s="849">
        <v>3</v>
      </c>
      <c r="O524" s="849">
        <v>855.45</v>
      </c>
      <c r="P524" s="837">
        <v>0.37500000000000006</v>
      </c>
      <c r="Q524" s="850">
        <v>285.15000000000003</v>
      </c>
    </row>
    <row r="525" spans="1:17" ht="14.45" customHeight="1" x14ac:dyDescent="0.2">
      <c r="A525" s="831" t="s">
        <v>578</v>
      </c>
      <c r="B525" s="832" t="s">
        <v>4371</v>
      </c>
      <c r="C525" s="832" t="s">
        <v>4583</v>
      </c>
      <c r="D525" s="832" t="s">
        <v>4741</v>
      </c>
      <c r="E525" s="832" t="s">
        <v>4736</v>
      </c>
      <c r="F525" s="849"/>
      <c r="G525" s="849"/>
      <c r="H525" s="849"/>
      <c r="I525" s="849"/>
      <c r="J525" s="849"/>
      <c r="K525" s="849"/>
      <c r="L525" s="849"/>
      <c r="M525" s="849"/>
      <c r="N525" s="849">
        <v>2</v>
      </c>
      <c r="O525" s="849">
        <v>18966</v>
      </c>
      <c r="P525" s="837"/>
      <c r="Q525" s="850">
        <v>9483</v>
      </c>
    </row>
    <row r="526" spans="1:17" ht="14.45" customHeight="1" x14ac:dyDescent="0.2">
      <c r="A526" s="831" t="s">
        <v>578</v>
      </c>
      <c r="B526" s="832" t="s">
        <v>4371</v>
      </c>
      <c r="C526" s="832" t="s">
        <v>4583</v>
      </c>
      <c r="D526" s="832" t="s">
        <v>4743</v>
      </c>
      <c r="E526" s="832" t="s">
        <v>4744</v>
      </c>
      <c r="F526" s="849">
        <v>7</v>
      </c>
      <c r="G526" s="849">
        <v>84280</v>
      </c>
      <c r="H526" s="849"/>
      <c r="I526" s="849">
        <v>12040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578</v>
      </c>
      <c r="B527" s="832" t="s">
        <v>4371</v>
      </c>
      <c r="C527" s="832" t="s">
        <v>4583</v>
      </c>
      <c r="D527" s="832" t="s">
        <v>4745</v>
      </c>
      <c r="E527" s="832" t="s">
        <v>4746</v>
      </c>
      <c r="F527" s="849">
        <v>7</v>
      </c>
      <c r="G527" s="849">
        <v>84571.48</v>
      </c>
      <c r="H527" s="849">
        <v>1.0363252796203468</v>
      </c>
      <c r="I527" s="849">
        <v>12081.64</v>
      </c>
      <c r="J527" s="849">
        <v>8</v>
      </c>
      <c r="K527" s="849">
        <v>81607.079999999987</v>
      </c>
      <c r="L527" s="849">
        <v>1</v>
      </c>
      <c r="M527" s="849">
        <v>10200.884999999998</v>
      </c>
      <c r="N527" s="849">
        <v>18</v>
      </c>
      <c r="O527" s="849">
        <v>171710.4</v>
      </c>
      <c r="P527" s="837">
        <v>2.1041115550268437</v>
      </c>
      <c r="Q527" s="850">
        <v>9539.4666666666672</v>
      </c>
    </row>
    <row r="528" spans="1:17" ht="14.45" customHeight="1" x14ac:dyDescent="0.2">
      <c r="A528" s="831" t="s">
        <v>578</v>
      </c>
      <c r="B528" s="832" t="s">
        <v>4371</v>
      </c>
      <c r="C528" s="832" t="s">
        <v>4583</v>
      </c>
      <c r="D528" s="832" t="s">
        <v>5109</v>
      </c>
      <c r="E528" s="832" t="s">
        <v>5110</v>
      </c>
      <c r="F528" s="849">
        <v>4</v>
      </c>
      <c r="G528" s="849">
        <v>9812</v>
      </c>
      <c r="H528" s="849"/>
      <c r="I528" s="849">
        <v>2453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5" customHeight="1" x14ac:dyDescent="0.2">
      <c r="A529" s="831" t="s">
        <v>578</v>
      </c>
      <c r="B529" s="832" t="s">
        <v>4371</v>
      </c>
      <c r="C529" s="832" t="s">
        <v>4583</v>
      </c>
      <c r="D529" s="832" t="s">
        <v>4747</v>
      </c>
      <c r="E529" s="832" t="s">
        <v>4744</v>
      </c>
      <c r="F529" s="849">
        <v>2</v>
      </c>
      <c r="G529" s="849">
        <v>17294</v>
      </c>
      <c r="H529" s="849"/>
      <c r="I529" s="849">
        <v>8647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578</v>
      </c>
      <c r="B530" s="832" t="s">
        <v>4371</v>
      </c>
      <c r="C530" s="832" t="s">
        <v>4583</v>
      </c>
      <c r="D530" s="832" t="s">
        <v>4748</v>
      </c>
      <c r="E530" s="832" t="s">
        <v>4749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7199.62</v>
      </c>
      <c r="P530" s="837"/>
      <c r="Q530" s="850">
        <v>7199.62</v>
      </c>
    </row>
    <row r="531" spans="1:17" ht="14.45" customHeight="1" x14ac:dyDescent="0.2">
      <c r="A531" s="831" t="s">
        <v>578</v>
      </c>
      <c r="B531" s="832" t="s">
        <v>4371</v>
      </c>
      <c r="C531" s="832" t="s">
        <v>4583</v>
      </c>
      <c r="D531" s="832" t="s">
        <v>4750</v>
      </c>
      <c r="E531" s="832" t="s">
        <v>4744</v>
      </c>
      <c r="F531" s="849">
        <v>9</v>
      </c>
      <c r="G531" s="849">
        <v>18324</v>
      </c>
      <c r="H531" s="849"/>
      <c r="I531" s="849">
        <v>2036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578</v>
      </c>
      <c r="B532" s="832" t="s">
        <v>4371</v>
      </c>
      <c r="C532" s="832" t="s">
        <v>4583</v>
      </c>
      <c r="D532" s="832" t="s">
        <v>5111</v>
      </c>
      <c r="E532" s="832" t="s">
        <v>5112</v>
      </c>
      <c r="F532" s="849">
        <v>1</v>
      </c>
      <c r="G532" s="849">
        <v>15842</v>
      </c>
      <c r="H532" s="849"/>
      <c r="I532" s="849">
        <v>15842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5" customHeight="1" x14ac:dyDescent="0.2">
      <c r="A533" s="831" t="s">
        <v>578</v>
      </c>
      <c r="B533" s="832" t="s">
        <v>4371</v>
      </c>
      <c r="C533" s="832" t="s">
        <v>4583</v>
      </c>
      <c r="D533" s="832" t="s">
        <v>4753</v>
      </c>
      <c r="E533" s="832" t="s">
        <v>4736</v>
      </c>
      <c r="F533" s="849">
        <v>6</v>
      </c>
      <c r="G533" s="849">
        <v>33120</v>
      </c>
      <c r="H533" s="849">
        <v>0.75</v>
      </c>
      <c r="I533" s="849">
        <v>5520</v>
      </c>
      <c r="J533" s="849">
        <v>8</v>
      </c>
      <c r="K533" s="849">
        <v>44160</v>
      </c>
      <c r="L533" s="849">
        <v>1</v>
      </c>
      <c r="M533" s="849">
        <v>5520</v>
      </c>
      <c r="N533" s="849">
        <v>39</v>
      </c>
      <c r="O533" s="849">
        <v>215280</v>
      </c>
      <c r="P533" s="837">
        <v>4.875</v>
      </c>
      <c r="Q533" s="850">
        <v>5520</v>
      </c>
    </row>
    <row r="534" spans="1:17" ht="14.45" customHeight="1" x14ac:dyDescent="0.2">
      <c r="A534" s="831" t="s">
        <v>578</v>
      </c>
      <c r="B534" s="832" t="s">
        <v>4371</v>
      </c>
      <c r="C534" s="832" t="s">
        <v>4583</v>
      </c>
      <c r="D534" s="832" t="s">
        <v>4754</v>
      </c>
      <c r="E534" s="832" t="s">
        <v>4736</v>
      </c>
      <c r="F534" s="849">
        <v>2</v>
      </c>
      <c r="G534" s="849">
        <v>3841</v>
      </c>
      <c r="H534" s="849">
        <v>0.66666666666666663</v>
      </c>
      <c r="I534" s="849">
        <v>1920.5</v>
      </c>
      <c r="J534" s="849">
        <v>3</v>
      </c>
      <c r="K534" s="849">
        <v>5761.5</v>
      </c>
      <c r="L534" s="849">
        <v>1</v>
      </c>
      <c r="M534" s="849">
        <v>1920.5</v>
      </c>
      <c r="N534" s="849">
        <v>19</v>
      </c>
      <c r="O534" s="849">
        <v>36488.85</v>
      </c>
      <c r="P534" s="837">
        <v>6.3332205154907575</v>
      </c>
      <c r="Q534" s="850">
        <v>1920.465789473684</v>
      </c>
    </row>
    <row r="535" spans="1:17" ht="14.45" customHeight="1" x14ac:dyDescent="0.2">
      <c r="A535" s="831" t="s">
        <v>578</v>
      </c>
      <c r="B535" s="832" t="s">
        <v>4371</v>
      </c>
      <c r="C535" s="832" t="s">
        <v>4583</v>
      </c>
      <c r="D535" s="832" t="s">
        <v>5113</v>
      </c>
      <c r="E535" s="832" t="s">
        <v>4681</v>
      </c>
      <c r="F535" s="849">
        <v>2</v>
      </c>
      <c r="G535" s="849">
        <v>1382.08</v>
      </c>
      <c r="H535" s="849">
        <v>2</v>
      </c>
      <c r="I535" s="849">
        <v>691.04</v>
      </c>
      <c r="J535" s="849">
        <v>1</v>
      </c>
      <c r="K535" s="849">
        <v>691.04</v>
      </c>
      <c r="L535" s="849">
        <v>1</v>
      </c>
      <c r="M535" s="849">
        <v>691.04</v>
      </c>
      <c r="N535" s="849"/>
      <c r="O535" s="849"/>
      <c r="P535" s="837"/>
      <c r="Q535" s="850"/>
    </row>
    <row r="536" spans="1:17" ht="14.45" customHeight="1" x14ac:dyDescent="0.2">
      <c r="A536" s="831" t="s">
        <v>578</v>
      </c>
      <c r="B536" s="832" t="s">
        <v>4371</v>
      </c>
      <c r="C536" s="832" t="s">
        <v>4583</v>
      </c>
      <c r="D536" s="832" t="s">
        <v>4757</v>
      </c>
      <c r="E536" s="832" t="s">
        <v>4746</v>
      </c>
      <c r="F536" s="849">
        <v>7</v>
      </c>
      <c r="G536" s="849">
        <v>10189.34</v>
      </c>
      <c r="H536" s="849">
        <v>0.87500000000000011</v>
      </c>
      <c r="I536" s="849">
        <v>1455.6200000000001</v>
      </c>
      <c r="J536" s="849">
        <v>8</v>
      </c>
      <c r="K536" s="849">
        <v>11644.96</v>
      </c>
      <c r="L536" s="849">
        <v>1</v>
      </c>
      <c r="M536" s="849">
        <v>1455.62</v>
      </c>
      <c r="N536" s="849">
        <v>20</v>
      </c>
      <c r="O536" s="849">
        <v>29112.399999999998</v>
      </c>
      <c r="P536" s="837">
        <v>2.5</v>
      </c>
      <c r="Q536" s="850">
        <v>1455.62</v>
      </c>
    </row>
    <row r="537" spans="1:17" ht="14.45" customHeight="1" x14ac:dyDescent="0.2">
      <c r="A537" s="831" t="s">
        <v>578</v>
      </c>
      <c r="B537" s="832" t="s">
        <v>4371</v>
      </c>
      <c r="C537" s="832" t="s">
        <v>4583</v>
      </c>
      <c r="D537" s="832" t="s">
        <v>5114</v>
      </c>
      <c r="E537" s="832" t="s">
        <v>4681</v>
      </c>
      <c r="F537" s="849">
        <v>1</v>
      </c>
      <c r="G537" s="849">
        <v>299.93</v>
      </c>
      <c r="H537" s="849"/>
      <c r="I537" s="849">
        <v>299.93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578</v>
      </c>
      <c r="B538" s="832" t="s">
        <v>4371</v>
      </c>
      <c r="C538" s="832" t="s">
        <v>4583</v>
      </c>
      <c r="D538" s="832" t="s">
        <v>5115</v>
      </c>
      <c r="E538" s="832" t="s">
        <v>4681</v>
      </c>
      <c r="F538" s="849">
        <v>1</v>
      </c>
      <c r="G538" s="849">
        <v>773.84</v>
      </c>
      <c r="H538" s="849"/>
      <c r="I538" s="849">
        <v>773.84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5" customHeight="1" x14ac:dyDescent="0.2">
      <c r="A539" s="831" t="s">
        <v>578</v>
      </c>
      <c r="B539" s="832" t="s">
        <v>4371</v>
      </c>
      <c r="C539" s="832" t="s">
        <v>4583</v>
      </c>
      <c r="D539" s="832" t="s">
        <v>5116</v>
      </c>
      <c r="E539" s="832" t="s">
        <v>4681</v>
      </c>
      <c r="F539" s="849">
        <v>2</v>
      </c>
      <c r="G539" s="849">
        <v>1644.52</v>
      </c>
      <c r="H539" s="849">
        <v>2</v>
      </c>
      <c r="I539" s="849">
        <v>822.26</v>
      </c>
      <c r="J539" s="849">
        <v>1</v>
      </c>
      <c r="K539" s="849">
        <v>822.26</v>
      </c>
      <c r="L539" s="849">
        <v>1</v>
      </c>
      <c r="M539" s="849">
        <v>822.26</v>
      </c>
      <c r="N539" s="849"/>
      <c r="O539" s="849"/>
      <c r="P539" s="837"/>
      <c r="Q539" s="850"/>
    </row>
    <row r="540" spans="1:17" ht="14.45" customHeight="1" x14ac:dyDescent="0.2">
      <c r="A540" s="831" t="s">
        <v>578</v>
      </c>
      <c r="B540" s="832" t="s">
        <v>4371</v>
      </c>
      <c r="C540" s="832" t="s">
        <v>4583</v>
      </c>
      <c r="D540" s="832" t="s">
        <v>4758</v>
      </c>
      <c r="E540" s="832" t="s">
        <v>4715</v>
      </c>
      <c r="F540" s="849">
        <v>1</v>
      </c>
      <c r="G540" s="849">
        <v>1838</v>
      </c>
      <c r="H540" s="849"/>
      <c r="I540" s="849">
        <v>1838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5" customHeight="1" x14ac:dyDescent="0.2">
      <c r="A541" s="831" t="s">
        <v>578</v>
      </c>
      <c r="B541" s="832" t="s">
        <v>4371</v>
      </c>
      <c r="C541" s="832" t="s">
        <v>4583</v>
      </c>
      <c r="D541" s="832" t="s">
        <v>4759</v>
      </c>
      <c r="E541" s="832" t="s">
        <v>4760</v>
      </c>
      <c r="F541" s="849">
        <v>4</v>
      </c>
      <c r="G541" s="849">
        <v>190612</v>
      </c>
      <c r="H541" s="849">
        <v>2</v>
      </c>
      <c r="I541" s="849">
        <v>47653</v>
      </c>
      <c r="J541" s="849">
        <v>2</v>
      </c>
      <c r="K541" s="849">
        <v>95306</v>
      </c>
      <c r="L541" s="849">
        <v>1</v>
      </c>
      <c r="M541" s="849">
        <v>47653</v>
      </c>
      <c r="N541" s="849"/>
      <c r="O541" s="849"/>
      <c r="P541" s="837"/>
      <c r="Q541" s="850"/>
    </row>
    <row r="542" spans="1:17" ht="14.45" customHeight="1" x14ac:dyDescent="0.2">
      <c r="A542" s="831" t="s">
        <v>578</v>
      </c>
      <c r="B542" s="832" t="s">
        <v>4371</v>
      </c>
      <c r="C542" s="832" t="s">
        <v>4583</v>
      </c>
      <c r="D542" s="832" t="s">
        <v>4763</v>
      </c>
      <c r="E542" s="832" t="s">
        <v>4762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51842</v>
      </c>
      <c r="P542" s="837"/>
      <c r="Q542" s="850">
        <v>51842</v>
      </c>
    </row>
    <row r="543" spans="1:17" ht="14.45" customHeight="1" x14ac:dyDescent="0.2">
      <c r="A543" s="831" t="s">
        <v>578</v>
      </c>
      <c r="B543" s="832" t="s">
        <v>4371</v>
      </c>
      <c r="C543" s="832" t="s">
        <v>4583</v>
      </c>
      <c r="D543" s="832" t="s">
        <v>5117</v>
      </c>
      <c r="E543" s="832" t="s">
        <v>4626</v>
      </c>
      <c r="F543" s="849"/>
      <c r="G543" s="849"/>
      <c r="H543" s="849"/>
      <c r="I543" s="849"/>
      <c r="J543" s="849">
        <v>1</v>
      </c>
      <c r="K543" s="849">
        <v>1978.94</v>
      </c>
      <c r="L543" s="849">
        <v>1</v>
      </c>
      <c r="M543" s="849">
        <v>1978.94</v>
      </c>
      <c r="N543" s="849"/>
      <c r="O543" s="849"/>
      <c r="P543" s="837"/>
      <c r="Q543" s="850"/>
    </row>
    <row r="544" spans="1:17" ht="14.45" customHeight="1" x14ac:dyDescent="0.2">
      <c r="A544" s="831" t="s">
        <v>578</v>
      </c>
      <c r="B544" s="832" t="s">
        <v>4371</v>
      </c>
      <c r="C544" s="832" t="s">
        <v>4583</v>
      </c>
      <c r="D544" s="832" t="s">
        <v>4768</v>
      </c>
      <c r="E544" s="832" t="s">
        <v>4769</v>
      </c>
      <c r="F544" s="849"/>
      <c r="G544" s="849"/>
      <c r="H544" s="849"/>
      <c r="I544" s="849"/>
      <c r="J544" s="849">
        <v>25</v>
      </c>
      <c r="K544" s="849">
        <v>161595</v>
      </c>
      <c r="L544" s="849">
        <v>1</v>
      </c>
      <c r="M544" s="849">
        <v>6463.8</v>
      </c>
      <c r="N544" s="849">
        <v>26</v>
      </c>
      <c r="O544" s="849">
        <v>128511.12</v>
      </c>
      <c r="P544" s="837">
        <v>0.79526668523159749</v>
      </c>
      <c r="Q544" s="850">
        <v>4942.7353846153846</v>
      </c>
    </row>
    <row r="545" spans="1:17" ht="14.45" customHeight="1" x14ac:dyDescent="0.2">
      <c r="A545" s="831" t="s">
        <v>578</v>
      </c>
      <c r="B545" s="832" t="s">
        <v>4371</v>
      </c>
      <c r="C545" s="832" t="s">
        <v>4583</v>
      </c>
      <c r="D545" s="832" t="s">
        <v>4770</v>
      </c>
      <c r="E545" s="832" t="s">
        <v>4769</v>
      </c>
      <c r="F545" s="849"/>
      <c r="G545" s="849"/>
      <c r="H545" s="849"/>
      <c r="I545" s="849"/>
      <c r="J545" s="849">
        <v>11</v>
      </c>
      <c r="K545" s="849">
        <v>11719.18</v>
      </c>
      <c r="L545" s="849">
        <v>1</v>
      </c>
      <c r="M545" s="849">
        <v>1065.3800000000001</v>
      </c>
      <c r="N545" s="849">
        <v>26</v>
      </c>
      <c r="O545" s="849">
        <v>27699.88</v>
      </c>
      <c r="P545" s="837">
        <v>2.3636363636363638</v>
      </c>
      <c r="Q545" s="850">
        <v>1065.3800000000001</v>
      </c>
    </row>
    <row r="546" spans="1:17" ht="14.45" customHeight="1" x14ac:dyDescent="0.2">
      <c r="A546" s="831" t="s">
        <v>578</v>
      </c>
      <c r="B546" s="832" t="s">
        <v>4371</v>
      </c>
      <c r="C546" s="832" t="s">
        <v>4583</v>
      </c>
      <c r="D546" s="832" t="s">
        <v>4771</v>
      </c>
      <c r="E546" s="832" t="s">
        <v>4769</v>
      </c>
      <c r="F546" s="849"/>
      <c r="G546" s="849"/>
      <c r="H546" s="849"/>
      <c r="I546" s="849"/>
      <c r="J546" s="849">
        <v>1</v>
      </c>
      <c r="K546" s="849">
        <v>1250.8900000000001</v>
      </c>
      <c r="L546" s="849">
        <v>1</v>
      </c>
      <c r="M546" s="849">
        <v>1250.8900000000001</v>
      </c>
      <c r="N546" s="849"/>
      <c r="O546" s="849"/>
      <c r="P546" s="837"/>
      <c r="Q546" s="850"/>
    </row>
    <row r="547" spans="1:17" ht="14.45" customHeight="1" x14ac:dyDescent="0.2">
      <c r="A547" s="831" t="s">
        <v>578</v>
      </c>
      <c r="B547" s="832" t="s">
        <v>4371</v>
      </c>
      <c r="C547" s="832" t="s">
        <v>4583</v>
      </c>
      <c r="D547" s="832" t="s">
        <v>5118</v>
      </c>
      <c r="E547" s="832" t="s">
        <v>5119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7856.68</v>
      </c>
      <c r="P547" s="837"/>
      <c r="Q547" s="850">
        <v>3928.34</v>
      </c>
    </row>
    <row r="548" spans="1:17" ht="14.45" customHeight="1" x14ac:dyDescent="0.2">
      <c r="A548" s="831" t="s">
        <v>578</v>
      </c>
      <c r="B548" s="832" t="s">
        <v>4371</v>
      </c>
      <c r="C548" s="832" t="s">
        <v>4583</v>
      </c>
      <c r="D548" s="832" t="s">
        <v>4776</v>
      </c>
      <c r="E548" s="832" t="s">
        <v>4777</v>
      </c>
      <c r="F548" s="849"/>
      <c r="G548" s="849"/>
      <c r="H548" s="849"/>
      <c r="I548" s="849"/>
      <c r="J548" s="849">
        <v>13</v>
      </c>
      <c r="K548" s="849">
        <v>28722.07</v>
      </c>
      <c r="L548" s="849">
        <v>1</v>
      </c>
      <c r="M548" s="849">
        <v>2209.39</v>
      </c>
      <c r="N548" s="849">
        <v>4</v>
      </c>
      <c r="O548" s="849">
        <v>8837.56</v>
      </c>
      <c r="P548" s="837">
        <v>0.30769230769230765</v>
      </c>
      <c r="Q548" s="850">
        <v>2209.39</v>
      </c>
    </row>
    <row r="549" spans="1:17" ht="14.45" customHeight="1" x14ac:dyDescent="0.2">
      <c r="A549" s="831" t="s">
        <v>578</v>
      </c>
      <c r="B549" s="832" t="s">
        <v>4371</v>
      </c>
      <c r="C549" s="832" t="s">
        <v>4583</v>
      </c>
      <c r="D549" s="832" t="s">
        <v>4778</v>
      </c>
      <c r="E549" s="832" t="s">
        <v>4777</v>
      </c>
      <c r="F549" s="849"/>
      <c r="G549" s="849"/>
      <c r="H549" s="849"/>
      <c r="I549" s="849"/>
      <c r="J549" s="849">
        <v>4</v>
      </c>
      <c r="K549" s="849">
        <v>44000</v>
      </c>
      <c r="L549" s="849">
        <v>1</v>
      </c>
      <c r="M549" s="849">
        <v>11000</v>
      </c>
      <c r="N549" s="849">
        <v>1</v>
      </c>
      <c r="O549" s="849">
        <v>11000</v>
      </c>
      <c r="P549" s="837">
        <v>0.25</v>
      </c>
      <c r="Q549" s="850">
        <v>11000</v>
      </c>
    </row>
    <row r="550" spans="1:17" ht="14.45" customHeight="1" x14ac:dyDescent="0.2">
      <c r="A550" s="831" t="s">
        <v>578</v>
      </c>
      <c r="B550" s="832" t="s">
        <v>4371</v>
      </c>
      <c r="C550" s="832" t="s">
        <v>4583</v>
      </c>
      <c r="D550" s="832" t="s">
        <v>4779</v>
      </c>
      <c r="E550" s="832" t="s">
        <v>4777</v>
      </c>
      <c r="F550" s="849"/>
      <c r="G550" s="849"/>
      <c r="H550" s="849"/>
      <c r="I550" s="849"/>
      <c r="J550" s="849">
        <v>5</v>
      </c>
      <c r="K550" s="849">
        <v>12321.55</v>
      </c>
      <c r="L550" s="849">
        <v>1</v>
      </c>
      <c r="M550" s="849">
        <v>2464.31</v>
      </c>
      <c r="N550" s="849"/>
      <c r="O550" s="849"/>
      <c r="P550" s="837"/>
      <c r="Q550" s="850"/>
    </row>
    <row r="551" spans="1:17" ht="14.45" customHeight="1" x14ac:dyDescent="0.2">
      <c r="A551" s="831" t="s">
        <v>578</v>
      </c>
      <c r="B551" s="832" t="s">
        <v>4371</v>
      </c>
      <c r="C551" s="832" t="s">
        <v>4583</v>
      </c>
      <c r="D551" s="832" t="s">
        <v>4781</v>
      </c>
      <c r="E551" s="832" t="s">
        <v>4700</v>
      </c>
      <c r="F551" s="849"/>
      <c r="G551" s="849"/>
      <c r="H551" s="849"/>
      <c r="I551" s="849"/>
      <c r="J551" s="849">
        <v>1</v>
      </c>
      <c r="K551" s="849">
        <v>13317.17</v>
      </c>
      <c r="L551" s="849">
        <v>1</v>
      </c>
      <c r="M551" s="849">
        <v>13317.17</v>
      </c>
      <c r="N551" s="849">
        <v>4</v>
      </c>
      <c r="O551" s="849">
        <v>53268</v>
      </c>
      <c r="P551" s="837">
        <v>3.999948938100212</v>
      </c>
      <c r="Q551" s="850">
        <v>13317</v>
      </c>
    </row>
    <row r="552" spans="1:17" ht="14.45" customHeight="1" x14ac:dyDescent="0.2">
      <c r="A552" s="831" t="s">
        <v>578</v>
      </c>
      <c r="B552" s="832" t="s">
        <v>4371</v>
      </c>
      <c r="C552" s="832" t="s">
        <v>4583</v>
      </c>
      <c r="D552" s="832" t="s">
        <v>4786</v>
      </c>
      <c r="E552" s="832" t="s">
        <v>4787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438</v>
      </c>
      <c r="P552" s="837"/>
      <c r="Q552" s="850">
        <v>219</v>
      </c>
    </row>
    <row r="553" spans="1:17" ht="14.45" customHeight="1" x14ac:dyDescent="0.2">
      <c r="A553" s="831" t="s">
        <v>578</v>
      </c>
      <c r="B553" s="832" t="s">
        <v>4371</v>
      </c>
      <c r="C553" s="832" t="s">
        <v>4583</v>
      </c>
      <c r="D553" s="832" t="s">
        <v>4788</v>
      </c>
      <c r="E553" s="832" t="s">
        <v>4789</v>
      </c>
      <c r="F553" s="849"/>
      <c r="G553" s="849"/>
      <c r="H553" s="849"/>
      <c r="I553" s="849"/>
      <c r="J553" s="849"/>
      <c r="K553" s="849"/>
      <c r="L553" s="849"/>
      <c r="M553" s="849"/>
      <c r="N553" s="849">
        <v>5</v>
      </c>
      <c r="O553" s="849">
        <v>2098.1</v>
      </c>
      <c r="P553" s="837"/>
      <c r="Q553" s="850">
        <v>419.62</v>
      </c>
    </row>
    <row r="554" spans="1:17" ht="14.45" customHeight="1" x14ac:dyDescent="0.2">
      <c r="A554" s="831" t="s">
        <v>578</v>
      </c>
      <c r="B554" s="832" t="s">
        <v>4371</v>
      </c>
      <c r="C554" s="832" t="s">
        <v>4583</v>
      </c>
      <c r="D554" s="832" t="s">
        <v>5120</v>
      </c>
      <c r="E554" s="832" t="s">
        <v>5121</v>
      </c>
      <c r="F554" s="849"/>
      <c r="G554" s="849"/>
      <c r="H554" s="849"/>
      <c r="I554" s="849"/>
      <c r="J554" s="849">
        <v>1</v>
      </c>
      <c r="K554" s="849">
        <v>10707.71</v>
      </c>
      <c r="L554" s="849">
        <v>1</v>
      </c>
      <c r="M554" s="849">
        <v>10707.71</v>
      </c>
      <c r="N554" s="849"/>
      <c r="O554" s="849"/>
      <c r="P554" s="837"/>
      <c r="Q554" s="850"/>
    </row>
    <row r="555" spans="1:17" ht="14.45" customHeight="1" x14ac:dyDescent="0.2">
      <c r="A555" s="831" t="s">
        <v>578</v>
      </c>
      <c r="B555" s="832" t="s">
        <v>4371</v>
      </c>
      <c r="C555" s="832" t="s">
        <v>4583</v>
      </c>
      <c r="D555" s="832" t="s">
        <v>4797</v>
      </c>
      <c r="E555" s="832" t="s">
        <v>4798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5160</v>
      </c>
      <c r="P555" s="837"/>
      <c r="Q555" s="850">
        <v>2580</v>
      </c>
    </row>
    <row r="556" spans="1:17" ht="14.45" customHeight="1" x14ac:dyDescent="0.2">
      <c r="A556" s="831" t="s">
        <v>578</v>
      </c>
      <c r="B556" s="832" t="s">
        <v>4371</v>
      </c>
      <c r="C556" s="832" t="s">
        <v>4583</v>
      </c>
      <c r="D556" s="832" t="s">
        <v>4799</v>
      </c>
      <c r="E556" s="832" t="s">
        <v>4798</v>
      </c>
      <c r="F556" s="849"/>
      <c r="G556" s="849"/>
      <c r="H556" s="849"/>
      <c r="I556" s="849"/>
      <c r="J556" s="849"/>
      <c r="K556" s="849"/>
      <c r="L556" s="849"/>
      <c r="M556" s="849"/>
      <c r="N556" s="849">
        <v>5</v>
      </c>
      <c r="O556" s="849">
        <v>3250</v>
      </c>
      <c r="P556" s="837"/>
      <c r="Q556" s="850">
        <v>650</v>
      </c>
    </row>
    <row r="557" spans="1:17" ht="14.45" customHeight="1" x14ac:dyDescent="0.2">
      <c r="A557" s="831" t="s">
        <v>578</v>
      </c>
      <c r="B557" s="832" t="s">
        <v>4371</v>
      </c>
      <c r="C557" s="832" t="s">
        <v>4583</v>
      </c>
      <c r="D557" s="832" t="s">
        <v>5122</v>
      </c>
      <c r="E557" s="832" t="s">
        <v>4631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9984</v>
      </c>
      <c r="P557" s="837"/>
      <c r="Q557" s="850">
        <v>9984</v>
      </c>
    </row>
    <row r="558" spans="1:17" ht="14.45" customHeight="1" x14ac:dyDescent="0.2">
      <c r="A558" s="831" t="s">
        <v>578</v>
      </c>
      <c r="B558" s="832" t="s">
        <v>4371</v>
      </c>
      <c r="C558" s="832" t="s">
        <v>4583</v>
      </c>
      <c r="D558" s="832" t="s">
        <v>5123</v>
      </c>
      <c r="E558" s="832" t="s">
        <v>5067</v>
      </c>
      <c r="F558" s="849">
        <v>1</v>
      </c>
      <c r="G558" s="849">
        <v>1786</v>
      </c>
      <c r="H558" s="849">
        <v>0.33333333333333331</v>
      </c>
      <c r="I558" s="849">
        <v>1786</v>
      </c>
      <c r="J558" s="849">
        <v>3</v>
      </c>
      <c r="K558" s="849">
        <v>5358</v>
      </c>
      <c r="L558" s="849">
        <v>1</v>
      </c>
      <c r="M558" s="849">
        <v>1786</v>
      </c>
      <c r="N558" s="849"/>
      <c r="O558" s="849"/>
      <c r="P558" s="837"/>
      <c r="Q558" s="850"/>
    </row>
    <row r="559" spans="1:17" ht="14.45" customHeight="1" x14ac:dyDescent="0.2">
      <c r="A559" s="831" t="s">
        <v>578</v>
      </c>
      <c r="B559" s="832" t="s">
        <v>4371</v>
      </c>
      <c r="C559" s="832" t="s">
        <v>4583</v>
      </c>
      <c r="D559" s="832" t="s">
        <v>5124</v>
      </c>
      <c r="E559" s="832" t="s">
        <v>5067</v>
      </c>
      <c r="F559" s="849">
        <v>1</v>
      </c>
      <c r="G559" s="849">
        <v>3471</v>
      </c>
      <c r="H559" s="849">
        <v>0.5</v>
      </c>
      <c r="I559" s="849">
        <v>3471</v>
      </c>
      <c r="J559" s="849">
        <v>2</v>
      </c>
      <c r="K559" s="849">
        <v>6942</v>
      </c>
      <c r="L559" s="849">
        <v>1</v>
      </c>
      <c r="M559" s="849">
        <v>3471</v>
      </c>
      <c r="N559" s="849"/>
      <c r="O559" s="849"/>
      <c r="P559" s="837"/>
      <c r="Q559" s="850"/>
    </row>
    <row r="560" spans="1:17" ht="14.45" customHeight="1" x14ac:dyDescent="0.2">
      <c r="A560" s="831" t="s">
        <v>578</v>
      </c>
      <c r="B560" s="832" t="s">
        <v>4371</v>
      </c>
      <c r="C560" s="832" t="s">
        <v>4583</v>
      </c>
      <c r="D560" s="832" t="s">
        <v>5125</v>
      </c>
      <c r="E560" s="832" t="s">
        <v>5126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4385.37</v>
      </c>
      <c r="P560" s="837"/>
      <c r="Q560" s="850">
        <v>4385.37</v>
      </c>
    </row>
    <row r="561" spans="1:17" ht="14.45" customHeight="1" x14ac:dyDescent="0.2">
      <c r="A561" s="831" t="s">
        <v>578</v>
      </c>
      <c r="B561" s="832" t="s">
        <v>4371</v>
      </c>
      <c r="C561" s="832" t="s">
        <v>4583</v>
      </c>
      <c r="D561" s="832" t="s">
        <v>4805</v>
      </c>
      <c r="E561" s="832" t="s">
        <v>4769</v>
      </c>
      <c r="F561" s="849"/>
      <c r="G561" s="849"/>
      <c r="H561" s="849"/>
      <c r="I561" s="849"/>
      <c r="J561" s="849">
        <v>5</v>
      </c>
      <c r="K561" s="849">
        <v>9301.35</v>
      </c>
      <c r="L561" s="849">
        <v>1</v>
      </c>
      <c r="M561" s="849">
        <v>1860.27</v>
      </c>
      <c r="N561" s="849">
        <v>7</v>
      </c>
      <c r="O561" s="849">
        <v>10231.83</v>
      </c>
      <c r="P561" s="837">
        <v>1.1000370913899595</v>
      </c>
      <c r="Q561" s="850">
        <v>1461.69</v>
      </c>
    </row>
    <row r="562" spans="1:17" ht="14.45" customHeight="1" x14ac:dyDescent="0.2">
      <c r="A562" s="831" t="s">
        <v>578</v>
      </c>
      <c r="B562" s="832" t="s">
        <v>4371</v>
      </c>
      <c r="C562" s="832" t="s">
        <v>4583</v>
      </c>
      <c r="D562" s="832" t="s">
        <v>5127</v>
      </c>
      <c r="E562" s="832" t="s">
        <v>4603</v>
      </c>
      <c r="F562" s="849">
        <v>1</v>
      </c>
      <c r="G562" s="849">
        <v>2985</v>
      </c>
      <c r="H562" s="849"/>
      <c r="I562" s="849">
        <v>2985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5" customHeight="1" x14ac:dyDescent="0.2">
      <c r="A563" s="831" t="s">
        <v>578</v>
      </c>
      <c r="B563" s="832" t="s">
        <v>4371</v>
      </c>
      <c r="C563" s="832" t="s">
        <v>4583</v>
      </c>
      <c r="D563" s="832" t="s">
        <v>5128</v>
      </c>
      <c r="E563" s="832" t="s">
        <v>4769</v>
      </c>
      <c r="F563" s="849"/>
      <c r="G563" s="849"/>
      <c r="H563" s="849"/>
      <c r="I563" s="849"/>
      <c r="J563" s="849">
        <v>7</v>
      </c>
      <c r="K563" s="849">
        <v>56346.080000000002</v>
      </c>
      <c r="L563" s="849">
        <v>1</v>
      </c>
      <c r="M563" s="849">
        <v>8049.4400000000005</v>
      </c>
      <c r="N563" s="849"/>
      <c r="O563" s="849"/>
      <c r="P563" s="837"/>
      <c r="Q563" s="850"/>
    </row>
    <row r="564" spans="1:17" ht="14.45" customHeight="1" x14ac:dyDescent="0.2">
      <c r="A564" s="831" t="s">
        <v>578</v>
      </c>
      <c r="B564" s="832" t="s">
        <v>4371</v>
      </c>
      <c r="C564" s="832" t="s">
        <v>4583</v>
      </c>
      <c r="D564" s="832" t="s">
        <v>5129</v>
      </c>
      <c r="E564" s="832" t="s">
        <v>5130</v>
      </c>
      <c r="F564" s="849">
        <v>1</v>
      </c>
      <c r="G564" s="849">
        <v>214.53</v>
      </c>
      <c r="H564" s="849"/>
      <c r="I564" s="849">
        <v>214.53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578</v>
      </c>
      <c r="B565" s="832" t="s">
        <v>4371</v>
      </c>
      <c r="C565" s="832" t="s">
        <v>4583</v>
      </c>
      <c r="D565" s="832" t="s">
        <v>5131</v>
      </c>
      <c r="E565" s="832" t="s">
        <v>4631</v>
      </c>
      <c r="F565" s="849">
        <v>1</v>
      </c>
      <c r="G565" s="849">
        <v>6425</v>
      </c>
      <c r="H565" s="849"/>
      <c r="I565" s="849">
        <v>6425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578</v>
      </c>
      <c r="B566" s="832" t="s">
        <v>4371</v>
      </c>
      <c r="C566" s="832" t="s">
        <v>4583</v>
      </c>
      <c r="D566" s="832" t="s">
        <v>5132</v>
      </c>
      <c r="E566" s="832" t="s">
        <v>5133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1249.95</v>
      </c>
      <c r="P566" s="837"/>
      <c r="Q566" s="850">
        <v>1249.95</v>
      </c>
    </row>
    <row r="567" spans="1:17" ht="14.45" customHeight="1" x14ac:dyDescent="0.2">
      <c r="A567" s="831" t="s">
        <v>578</v>
      </c>
      <c r="B567" s="832" t="s">
        <v>4371</v>
      </c>
      <c r="C567" s="832" t="s">
        <v>4372</v>
      </c>
      <c r="D567" s="832" t="s">
        <v>5134</v>
      </c>
      <c r="E567" s="832" t="s">
        <v>5135</v>
      </c>
      <c r="F567" s="849">
        <v>39</v>
      </c>
      <c r="G567" s="849">
        <v>1246674</v>
      </c>
      <c r="H567" s="849">
        <v>1.1818181818181819</v>
      </c>
      <c r="I567" s="849">
        <v>31966</v>
      </c>
      <c r="J567" s="849">
        <v>33</v>
      </c>
      <c r="K567" s="849">
        <v>1054878</v>
      </c>
      <c r="L567" s="849">
        <v>1</v>
      </c>
      <c r="M567" s="849">
        <v>31966</v>
      </c>
      <c r="N567" s="849">
        <v>19</v>
      </c>
      <c r="O567" s="849">
        <v>607458</v>
      </c>
      <c r="P567" s="837">
        <v>0.5758561653575105</v>
      </c>
      <c r="Q567" s="850">
        <v>31971.473684210527</v>
      </c>
    </row>
    <row r="568" spans="1:17" ht="14.45" customHeight="1" x14ac:dyDescent="0.2">
      <c r="A568" s="831" t="s">
        <v>578</v>
      </c>
      <c r="B568" s="832" t="s">
        <v>4371</v>
      </c>
      <c r="C568" s="832" t="s">
        <v>4372</v>
      </c>
      <c r="D568" s="832" t="s">
        <v>5136</v>
      </c>
      <c r="E568" s="832" t="s">
        <v>5137</v>
      </c>
      <c r="F568" s="849">
        <v>542</v>
      </c>
      <c r="G568" s="849">
        <v>6448174</v>
      </c>
      <c r="H568" s="849">
        <v>0.84292379471228618</v>
      </c>
      <c r="I568" s="849">
        <v>11897</v>
      </c>
      <c r="J568" s="849">
        <v>643</v>
      </c>
      <c r="K568" s="849">
        <v>7649771</v>
      </c>
      <c r="L568" s="849">
        <v>1</v>
      </c>
      <c r="M568" s="849">
        <v>11897</v>
      </c>
      <c r="N568" s="849">
        <v>684</v>
      </c>
      <c r="O568" s="849">
        <v>8141260</v>
      </c>
      <c r="P568" s="837">
        <v>1.064248851370845</v>
      </c>
      <c r="Q568" s="850">
        <v>11902.426900584795</v>
      </c>
    </row>
    <row r="569" spans="1:17" ht="14.45" customHeight="1" x14ac:dyDescent="0.2">
      <c r="A569" s="831" t="s">
        <v>578</v>
      </c>
      <c r="B569" s="832" t="s">
        <v>4371</v>
      </c>
      <c r="C569" s="832" t="s">
        <v>4372</v>
      </c>
      <c r="D569" s="832" t="s">
        <v>5138</v>
      </c>
      <c r="E569" s="832" t="s">
        <v>5139</v>
      </c>
      <c r="F569" s="849"/>
      <c r="G569" s="849"/>
      <c r="H569" s="849"/>
      <c r="I569" s="849"/>
      <c r="J569" s="849">
        <v>1</v>
      </c>
      <c r="K569" s="849">
        <v>371</v>
      </c>
      <c r="L569" s="849">
        <v>1</v>
      </c>
      <c r="M569" s="849">
        <v>371</v>
      </c>
      <c r="N569" s="849"/>
      <c r="O569" s="849"/>
      <c r="P569" s="837"/>
      <c r="Q569" s="850"/>
    </row>
    <row r="570" spans="1:17" ht="14.45" customHeight="1" x14ac:dyDescent="0.2">
      <c r="A570" s="831" t="s">
        <v>578</v>
      </c>
      <c r="B570" s="832" t="s">
        <v>4371</v>
      </c>
      <c r="C570" s="832" t="s">
        <v>4372</v>
      </c>
      <c r="D570" s="832" t="s">
        <v>5140</v>
      </c>
      <c r="E570" s="832" t="s">
        <v>5141</v>
      </c>
      <c r="F570" s="849"/>
      <c r="G570" s="849"/>
      <c r="H570" s="849"/>
      <c r="I570" s="849"/>
      <c r="J570" s="849">
        <v>1</v>
      </c>
      <c r="K570" s="849">
        <v>381</v>
      </c>
      <c r="L570" s="849">
        <v>1</v>
      </c>
      <c r="M570" s="849">
        <v>381</v>
      </c>
      <c r="N570" s="849"/>
      <c r="O570" s="849"/>
      <c r="P570" s="837"/>
      <c r="Q570" s="850"/>
    </row>
    <row r="571" spans="1:17" ht="14.45" customHeight="1" x14ac:dyDescent="0.2">
      <c r="A571" s="831" t="s">
        <v>578</v>
      </c>
      <c r="B571" s="832" t="s">
        <v>4371</v>
      </c>
      <c r="C571" s="832" t="s">
        <v>4372</v>
      </c>
      <c r="D571" s="832" t="s">
        <v>5142</v>
      </c>
      <c r="E571" s="832" t="s">
        <v>5143</v>
      </c>
      <c r="F571" s="849"/>
      <c r="G571" s="849"/>
      <c r="H571" s="849"/>
      <c r="I571" s="849"/>
      <c r="J571" s="849">
        <v>1</v>
      </c>
      <c r="K571" s="849">
        <v>712</v>
      </c>
      <c r="L571" s="849">
        <v>1</v>
      </c>
      <c r="M571" s="849">
        <v>712</v>
      </c>
      <c r="N571" s="849"/>
      <c r="O571" s="849"/>
      <c r="P571" s="837"/>
      <c r="Q571" s="850"/>
    </row>
    <row r="572" spans="1:17" ht="14.45" customHeight="1" x14ac:dyDescent="0.2">
      <c r="A572" s="831" t="s">
        <v>578</v>
      </c>
      <c r="B572" s="832" t="s">
        <v>4371</v>
      </c>
      <c r="C572" s="832" t="s">
        <v>4372</v>
      </c>
      <c r="D572" s="832" t="s">
        <v>5144</v>
      </c>
      <c r="E572" s="832" t="s">
        <v>5145</v>
      </c>
      <c r="F572" s="849">
        <v>1</v>
      </c>
      <c r="G572" s="849">
        <v>1032</v>
      </c>
      <c r="H572" s="849"/>
      <c r="I572" s="849">
        <v>1032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5" customHeight="1" x14ac:dyDescent="0.2">
      <c r="A573" s="831" t="s">
        <v>578</v>
      </c>
      <c r="B573" s="832" t="s">
        <v>4371</v>
      </c>
      <c r="C573" s="832" t="s">
        <v>4372</v>
      </c>
      <c r="D573" s="832" t="s">
        <v>5146</v>
      </c>
      <c r="E573" s="832" t="s">
        <v>5147</v>
      </c>
      <c r="F573" s="849"/>
      <c r="G573" s="849"/>
      <c r="H573" s="849"/>
      <c r="I573" s="849"/>
      <c r="J573" s="849">
        <v>1</v>
      </c>
      <c r="K573" s="849">
        <v>7345</v>
      </c>
      <c r="L573" s="849">
        <v>1</v>
      </c>
      <c r="M573" s="849">
        <v>7345</v>
      </c>
      <c r="N573" s="849"/>
      <c r="O573" s="849"/>
      <c r="P573" s="837"/>
      <c r="Q573" s="850"/>
    </row>
    <row r="574" spans="1:17" ht="14.45" customHeight="1" x14ac:dyDescent="0.2">
      <c r="A574" s="831" t="s">
        <v>578</v>
      </c>
      <c r="B574" s="832" t="s">
        <v>4371</v>
      </c>
      <c r="C574" s="832" t="s">
        <v>4372</v>
      </c>
      <c r="D574" s="832" t="s">
        <v>4494</v>
      </c>
      <c r="E574" s="832" t="s">
        <v>4495</v>
      </c>
      <c r="F574" s="849"/>
      <c r="G574" s="849"/>
      <c r="H574" s="849"/>
      <c r="I574" s="849"/>
      <c r="J574" s="849">
        <v>1</v>
      </c>
      <c r="K574" s="849">
        <v>4274</v>
      </c>
      <c r="L574" s="849">
        <v>1</v>
      </c>
      <c r="M574" s="849">
        <v>4274</v>
      </c>
      <c r="N574" s="849"/>
      <c r="O574" s="849"/>
      <c r="P574" s="837"/>
      <c r="Q574" s="850"/>
    </row>
    <row r="575" spans="1:17" ht="14.45" customHeight="1" x14ac:dyDescent="0.2">
      <c r="A575" s="831" t="s">
        <v>578</v>
      </c>
      <c r="B575" s="832" t="s">
        <v>4371</v>
      </c>
      <c r="C575" s="832" t="s">
        <v>4372</v>
      </c>
      <c r="D575" s="832" t="s">
        <v>4890</v>
      </c>
      <c r="E575" s="832" t="s">
        <v>4891</v>
      </c>
      <c r="F575" s="849">
        <v>28</v>
      </c>
      <c r="G575" s="849">
        <v>23433</v>
      </c>
      <c r="H575" s="849">
        <v>1.3964839094159713</v>
      </c>
      <c r="I575" s="849">
        <v>836.89285714285711</v>
      </c>
      <c r="J575" s="849">
        <v>20</v>
      </c>
      <c r="K575" s="849">
        <v>16780</v>
      </c>
      <c r="L575" s="849">
        <v>1</v>
      </c>
      <c r="M575" s="849">
        <v>839</v>
      </c>
      <c r="N575" s="849">
        <v>18</v>
      </c>
      <c r="O575" s="849">
        <v>15221</v>
      </c>
      <c r="P575" s="837">
        <v>0.9070917759237187</v>
      </c>
      <c r="Q575" s="850">
        <v>845.61111111111109</v>
      </c>
    </row>
    <row r="576" spans="1:17" ht="14.45" customHeight="1" x14ac:dyDescent="0.2">
      <c r="A576" s="831" t="s">
        <v>578</v>
      </c>
      <c r="B576" s="832" t="s">
        <v>4371</v>
      </c>
      <c r="C576" s="832" t="s">
        <v>4372</v>
      </c>
      <c r="D576" s="832" t="s">
        <v>4894</v>
      </c>
      <c r="E576" s="832" t="s">
        <v>4895</v>
      </c>
      <c r="F576" s="849">
        <v>0</v>
      </c>
      <c r="G576" s="849">
        <v>0</v>
      </c>
      <c r="H576" s="849"/>
      <c r="I576" s="849"/>
      <c r="J576" s="849">
        <v>0</v>
      </c>
      <c r="K576" s="849">
        <v>0</v>
      </c>
      <c r="L576" s="849"/>
      <c r="M576" s="849"/>
      <c r="N576" s="849">
        <v>0</v>
      </c>
      <c r="O576" s="849">
        <v>0</v>
      </c>
      <c r="P576" s="837"/>
      <c r="Q576" s="850"/>
    </row>
    <row r="577" spans="1:17" ht="14.45" customHeight="1" x14ac:dyDescent="0.2">
      <c r="A577" s="831" t="s">
        <v>578</v>
      </c>
      <c r="B577" s="832" t="s">
        <v>4371</v>
      </c>
      <c r="C577" s="832" t="s">
        <v>4372</v>
      </c>
      <c r="D577" s="832" t="s">
        <v>4896</v>
      </c>
      <c r="E577" s="832" t="s">
        <v>4897</v>
      </c>
      <c r="F577" s="849">
        <v>484</v>
      </c>
      <c r="G577" s="849">
        <v>0</v>
      </c>
      <c r="H577" s="849"/>
      <c r="I577" s="849">
        <v>0</v>
      </c>
      <c r="J577" s="849">
        <v>599</v>
      </c>
      <c r="K577" s="849">
        <v>0</v>
      </c>
      <c r="L577" s="849"/>
      <c r="M577" s="849">
        <v>0</v>
      </c>
      <c r="N577" s="849">
        <v>601</v>
      </c>
      <c r="O577" s="849">
        <v>0</v>
      </c>
      <c r="P577" s="837"/>
      <c r="Q577" s="850">
        <v>0</v>
      </c>
    </row>
    <row r="578" spans="1:17" ht="14.45" customHeight="1" x14ac:dyDescent="0.2">
      <c r="A578" s="831" t="s">
        <v>578</v>
      </c>
      <c r="B578" s="832" t="s">
        <v>4371</v>
      </c>
      <c r="C578" s="832" t="s">
        <v>4372</v>
      </c>
      <c r="D578" s="832" t="s">
        <v>5148</v>
      </c>
      <c r="E578" s="832" t="s">
        <v>5149</v>
      </c>
      <c r="F578" s="849">
        <v>18</v>
      </c>
      <c r="G578" s="849">
        <v>0</v>
      </c>
      <c r="H578" s="849"/>
      <c r="I578" s="849">
        <v>0</v>
      </c>
      <c r="J578" s="849">
        <v>26</v>
      </c>
      <c r="K578" s="849">
        <v>0</v>
      </c>
      <c r="L578" s="849"/>
      <c r="M578" s="849">
        <v>0</v>
      </c>
      <c r="N578" s="849">
        <v>28</v>
      </c>
      <c r="O578" s="849">
        <v>0</v>
      </c>
      <c r="P578" s="837"/>
      <c r="Q578" s="850">
        <v>0</v>
      </c>
    </row>
    <row r="579" spans="1:17" ht="14.45" customHeight="1" x14ac:dyDescent="0.2">
      <c r="A579" s="831" t="s">
        <v>578</v>
      </c>
      <c r="B579" s="832" t="s">
        <v>4371</v>
      </c>
      <c r="C579" s="832" t="s">
        <v>4372</v>
      </c>
      <c r="D579" s="832" t="s">
        <v>5150</v>
      </c>
      <c r="E579" s="832" t="s">
        <v>5151</v>
      </c>
      <c r="F579" s="849">
        <v>63</v>
      </c>
      <c r="G579" s="849">
        <v>0</v>
      </c>
      <c r="H579" s="849"/>
      <c r="I579" s="849">
        <v>0</v>
      </c>
      <c r="J579" s="849">
        <v>65</v>
      </c>
      <c r="K579" s="849">
        <v>0</v>
      </c>
      <c r="L579" s="849"/>
      <c r="M579" s="849">
        <v>0</v>
      </c>
      <c r="N579" s="849">
        <v>70</v>
      </c>
      <c r="O579" s="849">
        <v>0</v>
      </c>
      <c r="P579" s="837"/>
      <c r="Q579" s="850">
        <v>0</v>
      </c>
    </row>
    <row r="580" spans="1:17" ht="14.45" customHeight="1" x14ac:dyDescent="0.2">
      <c r="A580" s="831" t="s">
        <v>578</v>
      </c>
      <c r="B580" s="832" t="s">
        <v>4371</v>
      </c>
      <c r="C580" s="832" t="s">
        <v>4372</v>
      </c>
      <c r="D580" s="832" t="s">
        <v>4898</v>
      </c>
      <c r="E580" s="832" t="s">
        <v>4899</v>
      </c>
      <c r="F580" s="849">
        <v>49</v>
      </c>
      <c r="G580" s="849">
        <v>0</v>
      </c>
      <c r="H580" s="849"/>
      <c r="I580" s="849">
        <v>0</v>
      </c>
      <c r="J580" s="849">
        <v>58</v>
      </c>
      <c r="K580" s="849">
        <v>0</v>
      </c>
      <c r="L580" s="849"/>
      <c r="M580" s="849">
        <v>0</v>
      </c>
      <c r="N580" s="849">
        <v>86</v>
      </c>
      <c r="O580" s="849">
        <v>0</v>
      </c>
      <c r="P580" s="837"/>
      <c r="Q580" s="850">
        <v>0</v>
      </c>
    </row>
    <row r="581" spans="1:17" ht="14.45" customHeight="1" x14ac:dyDescent="0.2">
      <c r="A581" s="831" t="s">
        <v>578</v>
      </c>
      <c r="B581" s="832" t="s">
        <v>4371</v>
      </c>
      <c r="C581" s="832" t="s">
        <v>4372</v>
      </c>
      <c r="D581" s="832" t="s">
        <v>5152</v>
      </c>
      <c r="E581" s="832" t="s">
        <v>5151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0</v>
      </c>
      <c r="P581" s="837"/>
      <c r="Q581" s="850">
        <v>0</v>
      </c>
    </row>
    <row r="582" spans="1:17" ht="14.45" customHeight="1" x14ac:dyDescent="0.2">
      <c r="A582" s="831" t="s">
        <v>578</v>
      </c>
      <c r="B582" s="832" t="s">
        <v>4371</v>
      </c>
      <c r="C582" s="832" t="s">
        <v>4372</v>
      </c>
      <c r="D582" s="832" t="s">
        <v>4413</v>
      </c>
      <c r="E582" s="832" t="s">
        <v>4414</v>
      </c>
      <c r="F582" s="849">
        <v>196</v>
      </c>
      <c r="G582" s="849">
        <v>49196</v>
      </c>
      <c r="H582" s="849">
        <v>0.84511784511784516</v>
      </c>
      <c r="I582" s="849">
        <v>251</v>
      </c>
      <c r="J582" s="849">
        <v>231</v>
      </c>
      <c r="K582" s="849">
        <v>58212</v>
      </c>
      <c r="L582" s="849">
        <v>1</v>
      </c>
      <c r="M582" s="849">
        <v>252</v>
      </c>
      <c r="N582" s="849">
        <v>258</v>
      </c>
      <c r="O582" s="849">
        <v>65532</v>
      </c>
      <c r="P582" s="837">
        <v>1.1257472686044114</v>
      </c>
      <c r="Q582" s="850">
        <v>254</v>
      </c>
    </row>
    <row r="583" spans="1:17" ht="14.45" customHeight="1" x14ac:dyDescent="0.2">
      <c r="A583" s="831" t="s">
        <v>578</v>
      </c>
      <c r="B583" s="832" t="s">
        <v>4371</v>
      </c>
      <c r="C583" s="832" t="s">
        <v>4372</v>
      </c>
      <c r="D583" s="832" t="s">
        <v>5153</v>
      </c>
      <c r="E583" s="832" t="s">
        <v>5151</v>
      </c>
      <c r="F583" s="849">
        <v>41</v>
      </c>
      <c r="G583" s="849">
        <v>0</v>
      </c>
      <c r="H583" s="849"/>
      <c r="I583" s="849">
        <v>0</v>
      </c>
      <c r="J583" s="849">
        <v>36</v>
      </c>
      <c r="K583" s="849">
        <v>0</v>
      </c>
      <c r="L583" s="849"/>
      <c r="M583" s="849">
        <v>0</v>
      </c>
      <c r="N583" s="849">
        <v>41</v>
      </c>
      <c r="O583" s="849">
        <v>0</v>
      </c>
      <c r="P583" s="837"/>
      <c r="Q583" s="850">
        <v>0</v>
      </c>
    </row>
    <row r="584" spans="1:17" ht="14.45" customHeight="1" x14ac:dyDescent="0.2">
      <c r="A584" s="831" t="s">
        <v>578</v>
      </c>
      <c r="B584" s="832" t="s">
        <v>4371</v>
      </c>
      <c r="C584" s="832" t="s">
        <v>4372</v>
      </c>
      <c r="D584" s="832" t="s">
        <v>4425</v>
      </c>
      <c r="E584" s="832" t="s">
        <v>4426</v>
      </c>
      <c r="F584" s="849">
        <v>1</v>
      </c>
      <c r="G584" s="849">
        <v>688</v>
      </c>
      <c r="H584" s="849"/>
      <c r="I584" s="849">
        <v>688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5" customHeight="1" x14ac:dyDescent="0.2">
      <c r="A585" s="831" t="s">
        <v>578</v>
      </c>
      <c r="B585" s="832" t="s">
        <v>4371</v>
      </c>
      <c r="C585" s="832" t="s">
        <v>4372</v>
      </c>
      <c r="D585" s="832" t="s">
        <v>5154</v>
      </c>
      <c r="E585" s="832" t="s">
        <v>5155</v>
      </c>
      <c r="F585" s="849">
        <v>251</v>
      </c>
      <c r="G585" s="849">
        <v>1374476</v>
      </c>
      <c r="H585" s="849">
        <v>0.68579234972677594</v>
      </c>
      <c r="I585" s="849">
        <v>5476</v>
      </c>
      <c r="J585" s="849">
        <v>366</v>
      </c>
      <c r="K585" s="849">
        <v>2004216</v>
      </c>
      <c r="L585" s="849">
        <v>1</v>
      </c>
      <c r="M585" s="849">
        <v>5476</v>
      </c>
      <c r="N585" s="849">
        <v>297</v>
      </c>
      <c r="O585" s="849">
        <v>1628084</v>
      </c>
      <c r="P585" s="837">
        <v>0.81232960918384045</v>
      </c>
      <c r="Q585" s="850">
        <v>5481.7643097643095</v>
      </c>
    </row>
    <row r="586" spans="1:17" ht="14.45" customHeight="1" x14ac:dyDescent="0.2">
      <c r="A586" s="831" t="s">
        <v>578</v>
      </c>
      <c r="B586" s="832" t="s">
        <v>4371</v>
      </c>
      <c r="C586" s="832" t="s">
        <v>4372</v>
      </c>
      <c r="D586" s="832" t="s">
        <v>5156</v>
      </c>
      <c r="E586" s="832" t="s">
        <v>5157</v>
      </c>
      <c r="F586" s="849">
        <v>314</v>
      </c>
      <c r="G586" s="849">
        <v>7525324</v>
      </c>
      <c r="H586" s="849">
        <v>1.0031948881789137</v>
      </c>
      <c r="I586" s="849">
        <v>23966</v>
      </c>
      <c r="J586" s="849">
        <v>313</v>
      </c>
      <c r="K586" s="849">
        <v>7501358</v>
      </c>
      <c r="L586" s="849">
        <v>1</v>
      </c>
      <c r="M586" s="849">
        <v>23966</v>
      </c>
      <c r="N586" s="849">
        <v>332</v>
      </c>
      <c r="O586" s="849">
        <v>7958512</v>
      </c>
      <c r="P586" s="837">
        <v>1.060942831951228</v>
      </c>
      <c r="Q586" s="850">
        <v>23971.421686746988</v>
      </c>
    </row>
    <row r="587" spans="1:17" ht="14.45" customHeight="1" x14ac:dyDescent="0.2">
      <c r="A587" s="831" t="s">
        <v>578</v>
      </c>
      <c r="B587" s="832" t="s">
        <v>4371</v>
      </c>
      <c r="C587" s="832" t="s">
        <v>4372</v>
      </c>
      <c r="D587" s="832" t="s">
        <v>5158</v>
      </c>
      <c r="E587" s="832" t="s">
        <v>5159</v>
      </c>
      <c r="F587" s="849">
        <v>328</v>
      </c>
      <c r="G587" s="849">
        <v>2189728</v>
      </c>
      <c r="H587" s="849">
        <v>0.7575057736720554</v>
      </c>
      <c r="I587" s="849">
        <v>6676</v>
      </c>
      <c r="J587" s="849">
        <v>433</v>
      </c>
      <c r="K587" s="849">
        <v>2890708</v>
      </c>
      <c r="L587" s="849">
        <v>1</v>
      </c>
      <c r="M587" s="849">
        <v>6676</v>
      </c>
      <c r="N587" s="849">
        <v>501</v>
      </c>
      <c r="O587" s="849">
        <v>3347529</v>
      </c>
      <c r="P587" s="837">
        <v>1.1580308353524464</v>
      </c>
      <c r="Q587" s="850">
        <v>6681.6946107784433</v>
      </c>
    </row>
    <row r="588" spans="1:17" ht="14.45" customHeight="1" x14ac:dyDescent="0.2">
      <c r="A588" s="831" t="s">
        <v>578</v>
      </c>
      <c r="B588" s="832" t="s">
        <v>4371</v>
      </c>
      <c r="C588" s="832" t="s">
        <v>4372</v>
      </c>
      <c r="D588" s="832" t="s">
        <v>5160</v>
      </c>
      <c r="E588" s="832" t="s">
        <v>5151</v>
      </c>
      <c r="F588" s="849">
        <v>4</v>
      </c>
      <c r="G588" s="849">
        <v>0</v>
      </c>
      <c r="H588" s="849"/>
      <c r="I588" s="849">
        <v>0</v>
      </c>
      <c r="J588" s="849">
        <v>6</v>
      </c>
      <c r="K588" s="849">
        <v>0</v>
      </c>
      <c r="L588" s="849"/>
      <c r="M588" s="849">
        <v>0</v>
      </c>
      <c r="N588" s="849">
        <v>6</v>
      </c>
      <c r="O588" s="849">
        <v>0</v>
      </c>
      <c r="P588" s="837"/>
      <c r="Q588" s="850">
        <v>0</v>
      </c>
    </row>
    <row r="589" spans="1:17" ht="14.45" customHeight="1" x14ac:dyDescent="0.2">
      <c r="A589" s="831" t="s">
        <v>578</v>
      </c>
      <c r="B589" s="832" t="s">
        <v>4371</v>
      </c>
      <c r="C589" s="832" t="s">
        <v>4372</v>
      </c>
      <c r="D589" s="832" t="s">
        <v>4500</v>
      </c>
      <c r="E589" s="832" t="s">
        <v>4501</v>
      </c>
      <c r="F589" s="849"/>
      <c r="G589" s="849"/>
      <c r="H589" s="849"/>
      <c r="I589" s="849"/>
      <c r="J589" s="849">
        <v>1</v>
      </c>
      <c r="K589" s="849">
        <v>121</v>
      </c>
      <c r="L589" s="849">
        <v>1</v>
      </c>
      <c r="M589" s="849">
        <v>121</v>
      </c>
      <c r="N589" s="849"/>
      <c r="O589" s="849"/>
      <c r="P589" s="837"/>
      <c r="Q589" s="850"/>
    </row>
    <row r="590" spans="1:17" ht="14.45" customHeight="1" x14ac:dyDescent="0.2">
      <c r="A590" s="831" t="s">
        <v>578</v>
      </c>
      <c r="B590" s="832" t="s">
        <v>4371</v>
      </c>
      <c r="C590" s="832" t="s">
        <v>4372</v>
      </c>
      <c r="D590" s="832" t="s">
        <v>5161</v>
      </c>
      <c r="E590" s="832" t="s">
        <v>5162</v>
      </c>
      <c r="F590" s="849">
        <v>291</v>
      </c>
      <c r="G590" s="849">
        <v>8138106</v>
      </c>
      <c r="H590" s="849">
        <v>1.1975308641975309</v>
      </c>
      <c r="I590" s="849">
        <v>27966</v>
      </c>
      <c r="J590" s="849">
        <v>243</v>
      </c>
      <c r="K590" s="849">
        <v>6795738</v>
      </c>
      <c r="L590" s="849">
        <v>1</v>
      </c>
      <c r="M590" s="849">
        <v>27966</v>
      </c>
      <c r="N590" s="849">
        <v>265</v>
      </c>
      <c r="O590" s="849">
        <v>7412486</v>
      </c>
      <c r="P590" s="837">
        <v>1.0907551173985812</v>
      </c>
      <c r="Q590" s="850">
        <v>27971.645283018868</v>
      </c>
    </row>
    <row r="591" spans="1:17" ht="14.45" customHeight="1" x14ac:dyDescent="0.2">
      <c r="A591" s="831" t="s">
        <v>578</v>
      </c>
      <c r="B591" s="832" t="s">
        <v>4371</v>
      </c>
      <c r="C591" s="832" t="s">
        <v>4372</v>
      </c>
      <c r="D591" s="832" t="s">
        <v>4433</v>
      </c>
      <c r="E591" s="832" t="s">
        <v>4434</v>
      </c>
      <c r="F591" s="849">
        <v>199</v>
      </c>
      <c r="G591" s="849">
        <v>74222</v>
      </c>
      <c r="H591" s="849">
        <v>0.793843652737521</v>
      </c>
      <c r="I591" s="849">
        <v>372.9748743718593</v>
      </c>
      <c r="J591" s="849">
        <v>250</v>
      </c>
      <c r="K591" s="849">
        <v>93497</v>
      </c>
      <c r="L591" s="849">
        <v>1</v>
      </c>
      <c r="M591" s="849">
        <v>373.988</v>
      </c>
      <c r="N591" s="849">
        <v>255</v>
      </c>
      <c r="O591" s="849">
        <v>95872</v>
      </c>
      <c r="P591" s="837">
        <v>1.0254018845524455</v>
      </c>
      <c r="Q591" s="850">
        <v>375.96862745098036</v>
      </c>
    </row>
    <row r="592" spans="1:17" ht="14.45" customHeight="1" x14ac:dyDescent="0.2">
      <c r="A592" s="831" t="s">
        <v>578</v>
      </c>
      <c r="B592" s="832" t="s">
        <v>4371</v>
      </c>
      <c r="C592" s="832" t="s">
        <v>4372</v>
      </c>
      <c r="D592" s="832" t="s">
        <v>4940</v>
      </c>
      <c r="E592" s="832" t="s">
        <v>4941</v>
      </c>
      <c r="F592" s="849">
        <v>75</v>
      </c>
      <c r="G592" s="849">
        <v>0</v>
      </c>
      <c r="H592" s="849"/>
      <c r="I592" s="849">
        <v>0</v>
      </c>
      <c r="J592" s="849">
        <v>74</v>
      </c>
      <c r="K592" s="849">
        <v>0</v>
      </c>
      <c r="L592" s="849"/>
      <c r="M592" s="849">
        <v>0</v>
      </c>
      <c r="N592" s="849">
        <v>94</v>
      </c>
      <c r="O592" s="849">
        <v>0</v>
      </c>
      <c r="P592" s="837"/>
      <c r="Q592" s="850">
        <v>0</v>
      </c>
    </row>
    <row r="593" spans="1:17" ht="14.45" customHeight="1" x14ac:dyDescent="0.2">
      <c r="A593" s="831" t="s">
        <v>578</v>
      </c>
      <c r="B593" s="832" t="s">
        <v>4371</v>
      </c>
      <c r="C593" s="832" t="s">
        <v>4372</v>
      </c>
      <c r="D593" s="832" t="s">
        <v>5163</v>
      </c>
      <c r="E593" s="832" t="s">
        <v>5164</v>
      </c>
      <c r="F593" s="849"/>
      <c r="G593" s="849"/>
      <c r="H593" s="849"/>
      <c r="I593" s="849"/>
      <c r="J593" s="849">
        <v>2</v>
      </c>
      <c r="K593" s="849">
        <v>5142</v>
      </c>
      <c r="L593" s="849">
        <v>1</v>
      </c>
      <c r="M593" s="849">
        <v>2571</v>
      </c>
      <c r="N593" s="849"/>
      <c r="O593" s="849"/>
      <c r="P593" s="837"/>
      <c r="Q593" s="850"/>
    </row>
    <row r="594" spans="1:17" ht="14.45" customHeight="1" x14ac:dyDescent="0.2">
      <c r="A594" s="831" t="s">
        <v>578</v>
      </c>
      <c r="B594" s="832" t="s">
        <v>4371</v>
      </c>
      <c r="C594" s="832" t="s">
        <v>4372</v>
      </c>
      <c r="D594" s="832" t="s">
        <v>4485</v>
      </c>
      <c r="E594" s="832" t="s">
        <v>4486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4688</v>
      </c>
      <c r="P594" s="837"/>
      <c r="Q594" s="850">
        <v>4688</v>
      </c>
    </row>
    <row r="595" spans="1:17" ht="14.45" customHeight="1" x14ac:dyDescent="0.2">
      <c r="A595" s="831" t="s">
        <v>578</v>
      </c>
      <c r="B595" s="832" t="s">
        <v>4371</v>
      </c>
      <c r="C595" s="832" t="s">
        <v>4372</v>
      </c>
      <c r="D595" s="832" t="s">
        <v>5165</v>
      </c>
      <c r="E595" s="832" t="s">
        <v>5166</v>
      </c>
      <c r="F595" s="849"/>
      <c r="G595" s="849"/>
      <c r="H595" s="849"/>
      <c r="I595" s="849"/>
      <c r="J595" s="849">
        <v>1</v>
      </c>
      <c r="K595" s="849">
        <v>647</v>
      </c>
      <c r="L595" s="849">
        <v>1</v>
      </c>
      <c r="M595" s="849">
        <v>647</v>
      </c>
      <c r="N595" s="849"/>
      <c r="O595" s="849"/>
      <c r="P595" s="837"/>
      <c r="Q595" s="850"/>
    </row>
    <row r="596" spans="1:17" ht="14.45" customHeight="1" x14ac:dyDescent="0.2">
      <c r="A596" s="831" t="s">
        <v>578</v>
      </c>
      <c r="B596" s="832" t="s">
        <v>4371</v>
      </c>
      <c r="C596" s="832" t="s">
        <v>4372</v>
      </c>
      <c r="D596" s="832" t="s">
        <v>5167</v>
      </c>
      <c r="E596" s="832" t="s">
        <v>5168</v>
      </c>
      <c r="F596" s="849">
        <v>1</v>
      </c>
      <c r="G596" s="849">
        <v>374</v>
      </c>
      <c r="H596" s="849"/>
      <c r="I596" s="849">
        <v>374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5" customHeight="1" x14ac:dyDescent="0.2">
      <c r="A597" s="831" t="s">
        <v>578</v>
      </c>
      <c r="B597" s="832" t="s">
        <v>4371</v>
      </c>
      <c r="C597" s="832" t="s">
        <v>4372</v>
      </c>
      <c r="D597" s="832" t="s">
        <v>5169</v>
      </c>
      <c r="E597" s="832" t="s">
        <v>5170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0</v>
      </c>
      <c r="P597" s="837"/>
      <c r="Q597" s="850">
        <v>0</v>
      </c>
    </row>
    <row r="598" spans="1:17" ht="14.45" customHeight="1" x14ac:dyDescent="0.2">
      <c r="A598" s="831" t="s">
        <v>578</v>
      </c>
      <c r="B598" s="832" t="s">
        <v>4371</v>
      </c>
      <c r="C598" s="832" t="s">
        <v>4372</v>
      </c>
      <c r="D598" s="832" t="s">
        <v>5004</v>
      </c>
      <c r="E598" s="832" t="s">
        <v>5005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0</v>
      </c>
      <c r="P598" s="837"/>
      <c r="Q598" s="850">
        <v>0</v>
      </c>
    </row>
    <row r="599" spans="1:17" ht="14.45" customHeight="1" x14ac:dyDescent="0.2">
      <c r="A599" s="831" t="s">
        <v>578</v>
      </c>
      <c r="B599" s="832" t="s">
        <v>5171</v>
      </c>
      <c r="C599" s="832" t="s">
        <v>4372</v>
      </c>
      <c r="D599" s="832" t="s">
        <v>5172</v>
      </c>
      <c r="E599" s="832" t="s">
        <v>5173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2777</v>
      </c>
      <c r="P599" s="837"/>
      <c r="Q599" s="850">
        <v>2777</v>
      </c>
    </row>
    <row r="600" spans="1:17" ht="14.45" customHeight="1" x14ac:dyDescent="0.2">
      <c r="A600" s="831" t="s">
        <v>578</v>
      </c>
      <c r="B600" s="832" t="s">
        <v>5174</v>
      </c>
      <c r="C600" s="832" t="s">
        <v>4372</v>
      </c>
      <c r="D600" s="832" t="s">
        <v>5175</v>
      </c>
      <c r="E600" s="832" t="s">
        <v>5176</v>
      </c>
      <c r="F600" s="849">
        <v>2</v>
      </c>
      <c r="G600" s="849">
        <v>192</v>
      </c>
      <c r="H600" s="849"/>
      <c r="I600" s="849">
        <v>96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578</v>
      </c>
      <c r="B601" s="832" t="s">
        <v>5174</v>
      </c>
      <c r="C601" s="832" t="s">
        <v>4372</v>
      </c>
      <c r="D601" s="832" t="s">
        <v>5140</v>
      </c>
      <c r="E601" s="832" t="s">
        <v>5141</v>
      </c>
      <c r="F601" s="849">
        <v>1</v>
      </c>
      <c r="G601" s="849">
        <v>380</v>
      </c>
      <c r="H601" s="849"/>
      <c r="I601" s="849">
        <v>380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5" customHeight="1" x14ac:dyDescent="0.2">
      <c r="A602" s="831" t="s">
        <v>578</v>
      </c>
      <c r="B602" s="832" t="s">
        <v>5174</v>
      </c>
      <c r="C602" s="832" t="s">
        <v>4372</v>
      </c>
      <c r="D602" s="832" t="s">
        <v>5146</v>
      </c>
      <c r="E602" s="832" t="s">
        <v>5147</v>
      </c>
      <c r="F602" s="849">
        <v>1</v>
      </c>
      <c r="G602" s="849">
        <v>7326</v>
      </c>
      <c r="H602" s="849"/>
      <c r="I602" s="849">
        <v>7326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578</v>
      </c>
      <c r="B603" s="832" t="s">
        <v>5174</v>
      </c>
      <c r="C603" s="832" t="s">
        <v>4372</v>
      </c>
      <c r="D603" s="832" t="s">
        <v>5177</v>
      </c>
      <c r="E603" s="832" t="s">
        <v>5178</v>
      </c>
      <c r="F603" s="849">
        <v>1</v>
      </c>
      <c r="G603" s="849">
        <v>418</v>
      </c>
      <c r="H603" s="849"/>
      <c r="I603" s="849">
        <v>418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5" customHeight="1" x14ac:dyDescent="0.2">
      <c r="A604" s="831" t="s">
        <v>578</v>
      </c>
      <c r="B604" s="832" t="s">
        <v>5174</v>
      </c>
      <c r="C604" s="832" t="s">
        <v>4372</v>
      </c>
      <c r="D604" s="832" t="s">
        <v>4890</v>
      </c>
      <c r="E604" s="832" t="s">
        <v>4891</v>
      </c>
      <c r="F604" s="849">
        <v>2</v>
      </c>
      <c r="G604" s="849">
        <v>1674</v>
      </c>
      <c r="H604" s="849"/>
      <c r="I604" s="849">
        <v>837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5" customHeight="1" x14ac:dyDescent="0.2">
      <c r="A605" s="831" t="s">
        <v>578</v>
      </c>
      <c r="B605" s="832" t="s">
        <v>5174</v>
      </c>
      <c r="C605" s="832" t="s">
        <v>4372</v>
      </c>
      <c r="D605" s="832" t="s">
        <v>5163</v>
      </c>
      <c r="E605" s="832" t="s">
        <v>5164</v>
      </c>
      <c r="F605" s="849">
        <v>5</v>
      </c>
      <c r="G605" s="849">
        <v>12820</v>
      </c>
      <c r="H605" s="849"/>
      <c r="I605" s="849">
        <v>2564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5" customHeight="1" x14ac:dyDescent="0.2">
      <c r="A606" s="831" t="s">
        <v>578</v>
      </c>
      <c r="B606" s="832" t="s">
        <v>5174</v>
      </c>
      <c r="C606" s="832" t="s">
        <v>4372</v>
      </c>
      <c r="D606" s="832" t="s">
        <v>5179</v>
      </c>
      <c r="E606" s="832" t="s">
        <v>5180</v>
      </c>
      <c r="F606" s="849">
        <v>2</v>
      </c>
      <c r="G606" s="849">
        <v>6242</v>
      </c>
      <c r="H606" s="849"/>
      <c r="I606" s="849">
        <v>3121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578</v>
      </c>
      <c r="B607" s="832" t="s">
        <v>5174</v>
      </c>
      <c r="C607" s="832" t="s">
        <v>4372</v>
      </c>
      <c r="D607" s="832" t="s">
        <v>5165</v>
      </c>
      <c r="E607" s="832" t="s">
        <v>5166</v>
      </c>
      <c r="F607" s="849">
        <v>1</v>
      </c>
      <c r="G607" s="849">
        <v>645</v>
      </c>
      <c r="H607" s="849"/>
      <c r="I607" s="849">
        <v>645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578</v>
      </c>
      <c r="B608" s="832" t="s">
        <v>5174</v>
      </c>
      <c r="C608" s="832" t="s">
        <v>4372</v>
      </c>
      <c r="D608" s="832" t="s">
        <v>5181</v>
      </c>
      <c r="E608" s="832" t="s">
        <v>5182</v>
      </c>
      <c r="F608" s="849">
        <v>1</v>
      </c>
      <c r="G608" s="849">
        <v>1549</v>
      </c>
      <c r="H608" s="849"/>
      <c r="I608" s="849">
        <v>1549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578</v>
      </c>
      <c r="B609" s="832" t="s">
        <v>5174</v>
      </c>
      <c r="C609" s="832" t="s">
        <v>4372</v>
      </c>
      <c r="D609" s="832" t="s">
        <v>5183</v>
      </c>
      <c r="E609" s="832" t="s">
        <v>5184</v>
      </c>
      <c r="F609" s="849">
        <v>1</v>
      </c>
      <c r="G609" s="849">
        <v>3310</v>
      </c>
      <c r="H609" s="849"/>
      <c r="I609" s="849">
        <v>3310</v>
      </c>
      <c r="J609" s="849"/>
      <c r="K609" s="849"/>
      <c r="L609" s="849"/>
      <c r="M609" s="849"/>
      <c r="N609" s="849">
        <v>1</v>
      </c>
      <c r="O609" s="849">
        <v>3338</v>
      </c>
      <c r="P609" s="837"/>
      <c r="Q609" s="850">
        <v>3338</v>
      </c>
    </row>
    <row r="610" spans="1:17" ht="14.45" customHeight="1" x14ac:dyDescent="0.2">
      <c r="A610" s="831" t="s">
        <v>578</v>
      </c>
      <c r="B610" s="832" t="s">
        <v>5185</v>
      </c>
      <c r="C610" s="832" t="s">
        <v>4372</v>
      </c>
      <c r="D610" s="832" t="s">
        <v>5186</v>
      </c>
      <c r="E610" s="832" t="s">
        <v>5187</v>
      </c>
      <c r="F610" s="849"/>
      <c r="G610" s="849"/>
      <c r="H610" s="849"/>
      <c r="I610" s="849"/>
      <c r="J610" s="849">
        <v>1</v>
      </c>
      <c r="K610" s="849">
        <v>5088</v>
      </c>
      <c r="L610" s="849">
        <v>1</v>
      </c>
      <c r="M610" s="849">
        <v>5088</v>
      </c>
      <c r="N610" s="849"/>
      <c r="O610" s="849"/>
      <c r="P610" s="837"/>
      <c r="Q610" s="850"/>
    </row>
    <row r="611" spans="1:17" ht="14.45" customHeight="1" x14ac:dyDescent="0.2">
      <c r="A611" s="831" t="s">
        <v>578</v>
      </c>
      <c r="B611" s="832" t="s">
        <v>5185</v>
      </c>
      <c r="C611" s="832" t="s">
        <v>4372</v>
      </c>
      <c r="D611" s="832" t="s">
        <v>5188</v>
      </c>
      <c r="E611" s="832" t="s">
        <v>5189</v>
      </c>
      <c r="F611" s="849">
        <v>11</v>
      </c>
      <c r="G611" s="849">
        <v>3707</v>
      </c>
      <c r="H611" s="849">
        <v>0.45602165087956698</v>
      </c>
      <c r="I611" s="849">
        <v>337</v>
      </c>
      <c r="J611" s="849">
        <v>24</v>
      </c>
      <c r="K611" s="849">
        <v>8129</v>
      </c>
      <c r="L611" s="849">
        <v>1</v>
      </c>
      <c r="M611" s="849">
        <v>338.70833333333331</v>
      </c>
      <c r="N611" s="849">
        <v>25</v>
      </c>
      <c r="O611" s="849">
        <v>8575</v>
      </c>
      <c r="P611" s="837">
        <v>1.0548652970845123</v>
      </c>
      <c r="Q611" s="850">
        <v>343</v>
      </c>
    </row>
    <row r="612" spans="1:17" ht="14.45" customHeight="1" x14ac:dyDescent="0.2">
      <c r="A612" s="831" t="s">
        <v>578</v>
      </c>
      <c r="B612" s="832" t="s">
        <v>5185</v>
      </c>
      <c r="C612" s="832" t="s">
        <v>4372</v>
      </c>
      <c r="D612" s="832" t="s">
        <v>4882</v>
      </c>
      <c r="E612" s="832" t="s">
        <v>4883</v>
      </c>
      <c r="F612" s="849">
        <v>6</v>
      </c>
      <c r="G612" s="849">
        <v>5580</v>
      </c>
      <c r="H612" s="849">
        <v>0.31511181386943754</v>
      </c>
      <c r="I612" s="849">
        <v>930</v>
      </c>
      <c r="J612" s="849">
        <v>19</v>
      </c>
      <c r="K612" s="849">
        <v>17708</v>
      </c>
      <c r="L612" s="849">
        <v>1</v>
      </c>
      <c r="M612" s="849">
        <v>932</v>
      </c>
      <c r="N612" s="849">
        <v>12</v>
      </c>
      <c r="O612" s="849">
        <v>11244</v>
      </c>
      <c r="P612" s="837">
        <v>0.63496724644228597</v>
      </c>
      <c r="Q612" s="850">
        <v>937</v>
      </c>
    </row>
    <row r="613" spans="1:17" ht="14.45" customHeight="1" x14ac:dyDescent="0.2">
      <c r="A613" s="831" t="s">
        <v>578</v>
      </c>
      <c r="B613" s="832" t="s">
        <v>5185</v>
      </c>
      <c r="C613" s="832" t="s">
        <v>4372</v>
      </c>
      <c r="D613" s="832" t="s">
        <v>5190</v>
      </c>
      <c r="E613" s="832" t="s">
        <v>5191</v>
      </c>
      <c r="F613" s="849">
        <v>1</v>
      </c>
      <c r="G613" s="849">
        <v>1028</v>
      </c>
      <c r="H613" s="849"/>
      <c r="I613" s="849">
        <v>1028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5" customHeight="1" x14ac:dyDescent="0.2">
      <c r="A614" s="831" t="s">
        <v>578</v>
      </c>
      <c r="B614" s="832" t="s">
        <v>5185</v>
      </c>
      <c r="C614" s="832" t="s">
        <v>4372</v>
      </c>
      <c r="D614" s="832" t="s">
        <v>5192</v>
      </c>
      <c r="E614" s="832" t="s">
        <v>5193</v>
      </c>
      <c r="F614" s="849"/>
      <c r="G614" s="849"/>
      <c r="H614" s="849"/>
      <c r="I614" s="849"/>
      <c r="J614" s="849">
        <v>1</v>
      </c>
      <c r="K614" s="849">
        <v>463</v>
      </c>
      <c r="L614" s="849">
        <v>1</v>
      </c>
      <c r="M614" s="849">
        <v>463</v>
      </c>
      <c r="N614" s="849"/>
      <c r="O614" s="849"/>
      <c r="P614" s="837"/>
      <c r="Q614" s="850"/>
    </row>
    <row r="615" spans="1:17" ht="14.45" customHeight="1" x14ac:dyDescent="0.2">
      <c r="A615" s="831" t="s">
        <v>578</v>
      </c>
      <c r="B615" s="832" t="s">
        <v>5185</v>
      </c>
      <c r="C615" s="832" t="s">
        <v>4372</v>
      </c>
      <c r="D615" s="832" t="s">
        <v>4431</v>
      </c>
      <c r="E615" s="832" t="s">
        <v>4432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376</v>
      </c>
      <c r="P615" s="837"/>
      <c r="Q615" s="850">
        <v>376</v>
      </c>
    </row>
    <row r="616" spans="1:17" ht="14.45" customHeight="1" x14ac:dyDescent="0.2">
      <c r="A616" s="831" t="s">
        <v>578</v>
      </c>
      <c r="B616" s="832" t="s">
        <v>5185</v>
      </c>
      <c r="C616" s="832" t="s">
        <v>4372</v>
      </c>
      <c r="D616" s="832" t="s">
        <v>5194</v>
      </c>
      <c r="E616" s="832" t="s">
        <v>5195</v>
      </c>
      <c r="F616" s="849">
        <v>43</v>
      </c>
      <c r="G616" s="849">
        <v>80065</v>
      </c>
      <c r="H616" s="849">
        <v>1.226579854461892</v>
      </c>
      <c r="I616" s="849">
        <v>1861.9767441860465</v>
      </c>
      <c r="J616" s="849">
        <v>35</v>
      </c>
      <c r="K616" s="849">
        <v>65275</v>
      </c>
      <c r="L616" s="849">
        <v>1</v>
      </c>
      <c r="M616" s="849">
        <v>1865</v>
      </c>
      <c r="N616" s="849">
        <v>41</v>
      </c>
      <c r="O616" s="849">
        <v>76916</v>
      </c>
      <c r="P616" s="837">
        <v>1.178337801608579</v>
      </c>
      <c r="Q616" s="850">
        <v>1876</v>
      </c>
    </row>
    <row r="617" spans="1:17" ht="14.45" customHeight="1" x14ac:dyDescent="0.2">
      <c r="A617" s="831" t="s">
        <v>578</v>
      </c>
      <c r="B617" s="832" t="s">
        <v>5185</v>
      </c>
      <c r="C617" s="832" t="s">
        <v>4372</v>
      </c>
      <c r="D617" s="832" t="s">
        <v>4960</v>
      </c>
      <c r="E617" s="832" t="s">
        <v>4961</v>
      </c>
      <c r="F617" s="849"/>
      <c r="G617" s="849"/>
      <c r="H617" s="849"/>
      <c r="I617" s="849"/>
      <c r="J617" s="849">
        <v>1</v>
      </c>
      <c r="K617" s="849">
        <v>2392</v>
      </c>
      <c r="L617" s="849">
        <v>1</v>
      </c>
      <c r="M617" s="849">
        <v>2392</v>
      </c>
      <c r="N617" s="849"/>
      <c r="O617" s="849"/>
      <c r="P617" s="837"/>
      <c r="Q617" s="850"/>
    </row>
    <row r="618" spans="1:17" ht="14.45" customHeight="1" x14ac:dyDescent="0.2">
      <c r="A618" s="831" t="s">
        <v>578</v>
      </c>
      <c r="B618" s="832" t="s">
        <v>5185</v>
      </c>
      <c r="C618" s="832" t="s">
        <v>4372</v>
      </c>
      <c r="D618" s="832" t="s">
        <v>4435</v>
      </c>
      <c r="E618" s="832" t="s">
        <v>4436</v>
      </c>
      <c r="F618" s="849"/>
      <c r="G618" s="849"/>
      <c r="H618" s="849"/>
      <c r="I618" s="849"/>
      <c r="J618" s="849">
        <v>1</v>
      </c>
      <c r="K618" s="849">
        <v>0</v>
      </c>
      <c r="L618" s="849"/>
      <c r="M618" s="849">
        <v>0</v>
      </c>
      <c r="N618" s="849">
        <v>1</v>
      </c>
      <c r="O618" s="849">
        <v>0</v>
      </c>
      <c r="P618" s="837"/>
      <c r="Q618" s="850">
        <v>0</v>
      </c>
    </row>
    <row r="619" spans="1:17" ht="14.45" customHeight="1" x14ac:dyDescent="0.2">
      <c r="A619" s="831" t="s">
        <v>578</v>
      </c>
      <c r="B619" s="832" t="s">
        <v>5185</v>
      </c>
      <c r="C619" s="832" t="s">
        <v>4372</v>
      </c>
      <c r="D619" s="832" t="s">
        <v>5196</v>
      </c>
      <c r="E619" s="832" t="s">
        <v>5197</v>
      </c>
      <c r="F619" s="849">
        <v>1</v>
      </c>
      <c r="G619" s="849">
        <v>556</v>
      </c>
      <c r="H619" s="849"/>
      <c r="I619" s="849">
        <v>556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5" customHeight="1" x14ac:dyDescent="0.2">
      <c r="A620" s="831" t="s">
        <v>578</v>
      </c>
      <c r="B620" s="832" t="s">
        <v>5185</v>
      </c>
      <c r="C620" s="832" t="s">
        <v>4372</v>
      </c>
      <c r="D620" s="832" t="s">
        <v>5198</v>
      </c>
      <c r="E620" s="832" t="s">
        <v>5199</v>
      </c>
      <c r="F620" s="849">
        <v>1</v>
      </c>
      <c r="G620" s="849">
        <v>1967</v>
      </c>
      <c r="H620" s="849"/>
      <c r="I620" s="849">
        <v>1967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5" customHeight="1" x14ac:dyDescent="0.2">
      <c r="A621" s="831" t="s">
        <v>578</v>
      </c>
      <c r="B621" s="832" t="s">
        <v>4437</v>
      </c>
      <c r="C621" s="832" t="s">
        <v>4372</v>
      </c>
      <c r="D621" s="832" t="s">
        <v>4393</v>
      </c>
      <c r="E621" s="832" t="s">
        <v>4394</v>
      </c>
      <c r="F621" s="849">
        <v>1</v>
      </c>
      <c r="G621" s="849">
        <v>5</v>
      </c>
      <c r="H621" s="849">
        <v>0.2</v>
      </c>
      <c r="I621" s="849">
        <v>5</v>
      </c>
      <c r="J621" s="849">
        <v>5</v>
      </c>
      <c r="K621" s="849">
        <v>25</v>
      </c>
      <c r="L621" s="849">
        <v>1</v>
      </c>
      <c r="M621" s="849">
        <v>5</v>
      </c>
      <c r="N621" s="849">
        <v>5</v>
      </c>
      <c r="O621" s="849">
        <v>25</v>
      </c>
      <c r="P621" s="837">
        <v>1</v>
      </c>
      <c r="Q621" s="850">
        <v>5</v>
      </c>
    </row>
    <row r="622" spans="1:17" ht="14.45" customHeight="1" x14ac:dyDescent="0.2">
      <c r="A622" s="831" t="s">
        <v>578</v>
      </c>
      <c r="B622" s="832" t="s">
        <v>4437</v>
      </c>
      <c r="C622" s="832" t="s">
        <v>4372</v>
      </c>
      <c r="D622" s="832" t="s">
        <v>4441</v>
      </c>
      <c r="E622" s="832" t="s">
        <v>4442</v>
      </c>
      <c r="F622" s="849">
        <v>1</v>
      </c>
      <c r="G622" s="849">
        <v>251</v>
      </c>
      <c r="H622" s="849"/>
      <c r="I622" s="849">
        <v>251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578</v>
      </c>
      <c r="B623" s="832" t="s">
        <v>4437</v>
      </c>
      <c r="C623" s="832" t="s">
        <v>4372</v>
      </c>
      <c r="D623" s="832" t="s">
        <v>4443</v>
      </c>
      <c r="E623" s="832" t="s">
        <v>4444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126</v>
      </c>
      <c r="P623" s="837"/>
      <c r="Q623" s="850">
        <v>126</v>
      </c>
    </row>
    <row r="624" spans="1:17" ht="14.45" customHeight="1" x14ac:dyDescent="0.2">
      <c r="A624" s="831" t="s">
        <v>578</v>
      </c>
      <c r="B624" s="832" t="s">
        <v>5200</v>
      </c>
      <c r="C624" s="832" t="s">
        <v>4372</v>
      </c>
      <c r="D624" s="832" t="s">
        <v>5201</v>
      </c>
      <c r="E624" s="832" t="s">
        <v>5202</v>
      </c>
      <c r="F624" s="849"/>
      <c r="G624" s="849"/>
      <c r="H624" s="849"/>
      <c r="I624" s="849"/>
      <c r="J624" s="849"/>
      <c r="K624" s="849"/>
      <c r="L624" s="849"/>
      <c r="M624" s="849"/>
      <c r="N624" s="849">
        <v>28</v>
      </c>
      <c r="O624" s="849">
        <v>7112</v>
      </c>
      <c r="P624" s="837"/>
      <c r="Q624" s="850">
        <v>254</v>
      </c>
    </row>
    <row r="625" spans="1:17" ht="14.45" customHeight="1" x14ac:dyDescent="0.2">
      <c r="A625" s="831" t="s">
        <v>578</v>
      </c>
      <c r="B625" s="832" t="s">
        <v>5200</v>
      </c>
      <c r="C625" s="832" t="s">
        <v>4372</v>
      </c>
      <c r="D625" s="832" t="s">
        <v>4884</v>
      </c>
      <c r="E625" s="832" t="s">
        <v>4885</v>
      </c>
      <c r="F625" s="849"/>
      <c r="G625" s="849"/>
      <c r="H625" s="849"/>
      <c r="I625" s="849"/>
      <c r="J625" s="849">
        <v>1</v>
      </c>
      <c r="K625" s="849">
        <v>433</v>
      </c>
      <c r="L625" s="849">
        <v>1</v>
      </c>
      <c r="M625" s="849">
        <v>433</v>
      </c>
      <c r="N625" s="849">
        <v>51</v>
      </c>
      <c r="O625" s="849">
        <v>22338</v>
      </c>
      <c r="P625" s="837">
        <v>51.58891454965358</v>
      </c>
      <c r="Q625" s="850">
        <v>438</v>
      </c>
    </row>
    <row r="626" spans="1:17" ht="14.45" customHeight="1" x14ac:dyDescent="0.2">
      <c r="A626" s="831" t="s">
        <v>578</v>
      </c>
      <c r="B626" s="832" t="s">
        <v>5200</v>
      </c>
      <c r="C626" s="832" t="s">
        <v>4372</v>
      </c>
      <c r="D626" s="832" t="s">
        <v>5203</v>
      </c>
      <c r="E626" s="832" t="s">
        <v>5204</v>
      </c>
      <c r="F626" s="849"/>
      <c r="G626" s="849"/>
      <c r="H626" s="849"/>
      <c r="I626" s="849"/>
      <c r="J626" s="849"/>
      <c r="K626" s="849"/>
      <c r="L626" s="849"/>
      <c r="M626" s="849"/>
      <c r="N626" s="849">
        <v>5</v>
      </c>
      <c r="O626" s="849">
        <v>1935</v>
      </c>
      <c r="P626" s="837"/>
      <c r="Q626" s="850">
        <v>387</v>
      </c>
    </row>
    <row r="627" spans="1:17" ht="14.45" customHeight="1" x14ac:dyDescent="0.2">
      <c r="A627" s="831" t="s">
        <v>578</v>
      </c>
      <c r="B627" s="832" t="s">
        <v>5200</v>
      </c>
      <c r="C627" s="832" t="s">
        <v>4372</v>
      </c>
      <c r="D627" s="832" t="s">
        <v>5205</v>
      </c>
      <c r="E627" s="832" t="s">
        <v>5206</v>
      </c>
      <c r="F627" s="849"/>
      <c r="G627" s="849"/>
      <c r="H627" s="849"/>
      <c r="I627" s="849"/>
      <c r="J627" s="849"/>
      <c r="K627" s="849"/>
      <c r="L627" s="849"/>
      <c r="M627" s="849"/>
      <c r="N627" s="849">
        <v>27</v>
      </c>
      <c r="O627" s="849">
        <v>24759</v>
      </c>
      <c r="P627" s="837"/>
      <c r="Q627" s="850">
        <v>917</v>
      </c>
    </row>
    <row r="628" spans="1:17" ht="14.45" customHeight="1" x14ac:dyDescent="0.2">
      <c r="A628" s="831" t="s">
        <v>578</v>
      </c>
      <c r="B628" s="832" t="s">
        <v>5200</v>
      </c>
      <c r="C628" s="832" t="s">
        <v>4372</v>
      </c>
      <c r="D628" s="832" t="s">
        <v>5207</v>
      </c>
      <c r="E628" s="832" t="s">
        <v>5208</v>
      </c>
      <c r="F628" s="849">
        <v>1</v>
      </c>
      <c r="G628" s="849">
        <v>1133</v>
      </c>
      <c r="H628" s="849">
        <v>0.9982378854625551</v>
      </c>
      <c r="I628" s="849">
        <v>1133</v>
      </c>
      <c r="J628" s="849">
        <v>1</v>
      </c>
      <c r="K628" s="849">
        <v>1135</v>
      </c>
      <c r="L628" s="849">
        <v>1</v>
      </c>
      <c r="M628" s="849">
        <v>1135</v>
      </c>
      <c r="N628" s="849">
        <v>1</v>
      </c>
      <c r="O628" s="849">
        <v>1148</v>
      </c>
      <c r="P628" s="837">
        <v>1.011453744493392</v>
      </c>
      <c r="Q628" s="850">
        <v>1148</v>
      </c>
    </row>
    <row r="629" spans="1:17" ht="14.45" customHeight="1" x14ac:dyDescent="0.2">
      <c r="A629" s="831" t="s">
        <v>578</v>
      </c>
      <c r="B629" s="832" t="s">
        <v>5200</v>
      </c>
      <c r="C629" s="832" t="s">
        <v>4372</v>
      </c>
      <c r="D629" s="832" t="s">
        <v>4886</v>
      </c>
      <c r="E629" s="832" t="s">
        <v>4887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1624</v>
      </c>
      <c r="P629" s="837"/>
      <c r="Q629" s="850">
        <v>1624</v>
      </c>
    </row>
    <row r="630" spans="1:17" ht="14.45" customHeight="1" x14ac:dyDescent="0.2">
      <c r="A630" s="831" t="s">
        <v>578</v>
      </c>
      <c r="B630" s="832" t="s">
        <v>5200</v>
      </c>
      <c r="C630" s="832" t="s">
        <v>4372</v>
      </c>
      <c r="D630" s="832" t="s">
        <v>4888</v>
      </c>
      <c r="E630" s="832" t="s">
        <v>4889</v>
      </c>
      <c r="F630" s="849"/>
      <c r="G630" s="849"/>
      <c r="H630" s="849"/>
      <c r="I630" s="849"/>
      <c r="J630" s="849">
        <v>1</v>
      </c>
      <c r="K630" s="849">
        <v>1961</v>
      </c>
      <c r="L630" s="849">
        <v>1</v>
      </c>
      <c r="M630" s="849">
        <v>1961</v>
      </c>
      <c r="N630" s="849">
        <v>57</v>
      </c>
      <c r="O630" s="849">
        <v>112917</v>
      </c>
      <c r="P630" s="837">
        <v>57.581336053034164</v>
      </c>
      <c r="Q630" s="850">
        <v>1981</v>
      </c>
    </row>
    <row r="631" spans="1:17" ht="14.45" customHeight="1" x14ac:dyDescent="0.2">
      <c r="A631" s="831" t="s">
        <v>578</v>
      </c>
      <c r="B631" s="832" t="s">
        <v>5200</v>
      </c>
      <c r="C631" s="832" t="s">
        <v>4372</v>
      </c>
      <c r="D631" s="832" t="s">
        <v>5209</v>
      </c>
      <c r="E631" s="832" t="s">
        <v>5210</v>
      </c>
      <c r="F631" s="849"/>
      <c r="G631" s="849"/>
      <c r="H631" s="849"/>
      <c r="I631" s="849"/>
      <c r="J631" s="849">
        <v>1</v>
      </c>
      <c r="K631" s="849">
        <v>3252</v>
      </c>
      <c r="L631" s="849">
        <v>1</v>
      </c>
      <c r="M631" s="849">
        <v>3252</v>
      </c>
      <c r="N631" s="849">
        <v>53</v>
      </c>
      <c r="O631" s="849">
        <v>174105</v>
      </c>
      <c r="P631" s="837">
        <v>53.537822878228781</v>
      </c>
      <c r="Q631" s="850">
        <v>3285</v>
      </c>
    </row>
    <row r="632" spans="1:17" ht="14.45" customHeight="1" x14ac:dyDescent="0.2">
      <c r="A632" s="831" t="s">
        <v>578</v>
      </c>
      <c r="B632" s="832" t="s">
        <v>5200</v>
      </c>
      <c r="C632" s="832" t="s">
        <v>4372</v>
      </c>
      <c r="D632" s="832" t="s">
        <v>4419</v>
      </c>
      <c r="E632" s="832" t="s">
        <v>4420</v>
      </c>
      <c r="F632" s="849"/>
      <c r="G632" s="849"/>
      <c r="H632" s="849"/>
      <c r="I632" s="849"/>
      <c r="J632" s="849">
        <v>1</v>
      </c>
      <c r="K632" s="849">
        <v>86</v>
      </c>
      <c r="L632" s="849">
        <v>1</v>
      </c>
      <c r="M632" s="849">
        <v>86</v>
      </c>
      <c r="N632" s="849"/>
      <c r="O632" s="849"/>
      <c r="P632" s="837"/>
      <c r="Q632" s="850"/>
    </row>
    <row r="633" spans="1:17" ht="14.45" customHeight="1" x14ac:dyDescent="0.2">
      <c r="A633" s="831" t="s">
        <v>578</v>
      </c>
      <c r="B633" s="832" t="s">
        <v>5200</v>
      </c>
      <c r="C633" s="832" t="s">
        <v>4372</v>
      </c>
      <c r="D633" s="832" t="s">
        <v>4926</v>
      </c>
      <c r="E633" s="832" t="s">
        <v>4927</v>
      </c>
      <c r="F633" s="849"/>
      <c r="G633" s="849"/>
      <c r="H633" s="849"/>
      <c r="I633" s="849"/>
      <c r="J633" s="849">
        <v>5</v>
      </c>
      <c r="K633" s="849">
        <v>215</v>
      </c>
      <c r="L633" s="849">
        <v>1</v>
      </c>
      <c r="M633" s="849">
        <v>43</v>
      </c>
      <c r="N633" s="849">
        <v>113</v>
      </c>
      <c r="O633" s="849">
        <v>4972</v>
      </c>
      <c r="P633" s="837">
        <v>23.125581395348838</v>
      </c>
      <c r="Q633" s="850">
        <v>44</v>
      </c>
    </row>
    <row r="634" spans="1:17" ht="14.45" customHeight="1" x14ac:dyDescent="0.2">
      <c r="A634" s="831" t="s">
        <v>578</v>
      </c>
      <c r="B634" s="832" t="s">
        <v>5200</v>
      </c>
      <c r="C634" s="832" t="s">
        <v>4372</v>
      </c>
      <c r="D634" s="832" t="s">
        <v>4934</v>
      </c>
      <c r="E634" s="832" t="s">
        <v>4935</v>
      </c>
      <c r="F634" s="849"/>
      <c r="G634" s="849"/>
      <c r="H634" s="849"/>
      <c r="I634" s="849"/>
      <c r="J634" s="849">
        <v>2</v>
      </c>
      <c r="K634" s="849">
        <v>3006</v>
      </c>
      <c r="L634" s="849">
        <v>1</v>
      </c>
      <c r="M634" s="849">
        <v>1503</v>
      </c>
      <c r="N634" s="849">
        <v>29</v>
      </c>
      <c r="O634" s="849">
        <v>44022</v>
      </c>
      <c r="P634" s="837">
        <v>14.644710578842316</v>
      </c>
      <c r="Q634" s="850">
        <v>1518</v>
      </c>
    </row>
    <row r="635" spans="1:17" ht="14.45" customHeight="1" x14ac:dyDescent="0.2">
      <c r="A635" s="831" t="s">
        <v>578</v>
      </c>
      <c r="B635" s="832" t="s">
        <v>5200</v>
      </c>
      <c r="C635" s="832" t="s">
        <v>4372</v>
      </c>
      <c r="D635" s="832" t="s">
        <v>5211</v>
      </c>
      <c r="E635" s="832" t="s">
        <v>5212</v>
      </c>
      <c r="F635" s="849"/>
      <c r="G635" s="849"/>
      <c r="H635" s="849"/>
      <c r="I635" s="849"/>
      <c r="J635" s="849"/>
      <c r="K635" s="849"/>
      <c r="L635" s="849"/>
      <c r="M635" s="849"/>
      <c r="N635" s="849">
        <v>48</v>
      </c>
      <c r="O635" s="849">
        <v>29904</v>
      </c>
      <c r="P635" s="837"/>
      <c r="Q635" s="850">
        <v>623</v>
      </c>
    </row>
    <row r="636" spans="1:17" ht="14.45" customHeight="1" x14ac:dyDescent="0.2">
      <c r="A636" s="831" t="s">
        <v>578</v>
      </c>
      <c r="B636" s="832" t="s">
        <v>5200</v>
      </c>
      <c r="C636" s="832" t="s">
        <v>4372</v>
      </c>
      <c r="D636" s="832" t="s">
        <v>5213</v>
      </c>
      <c r="E636" s="832" t="s">
        <v>5214</v>
      </c>
      <c r="F636" s="849"/>
      <c r="G636" s="849"/>
      <c r="H636" s="849"/>
      <c r="I636" s="849"/>
      <c r="J636" s="849">
        <v>2</v>
      </c>
      <c r="K636" s="849">
        <v>13510</v>
      </c>
      <c r="L636" s="849">
        <v>1</v>
      </c>
      <c r="M636" s="849">
        <v>6755</v>
      </c>
      <c r="N636" s="849"/>
      <c r="O636" s="849"/>
      <c r="P636" s="837"/>
      <c r="Q636" s="850"/>
    </row>
    <row r="637" spans="1:17" ht="14.45" customHeight="1" x14ac:dyDescent="0.2">
      <c r="A637" s="831" t="s">
        <v>578</v>
      </c>
      <c r="B637" s="832" t="s">
        <v>5215</v>
      </c>
      <c r="C637" s="832" t="s">
        <v>4372</v>
      </c>
      <c r="D637" s="832" t="s">
        <v>4860</v>
      </c>
      <c r="E637" s="832" t="s">
        <v>4861</v>
      </c>
      <c r="F637" s="849"/>
      <c r="G637" s="849"/>
      <c r="H637" s="849"/>
      <c r="I637" s="849"/>
      <c r="J637" s="849"/>
      <c r="K637" s="849"/>
      <c r="L637" s="849"/>
      <c r="M637" s="849"/>
      <c r="N637" s="849">
        <v>3</v>
      </c>
      <c r="O637" s="849">
        <v>528</v>
      </c>
      <c r="P637" s="837"/>
      <c r="Q637" s="850">
        <v>176</v>
      </c>
    </row>
    <row r="638" spans="1:17" ht="14.45" customHeight="1" x14ac:dyDescent="0.2">
      <c r="A638" s="831" t="s">
        <v>578</v>
      </c>
      <c r="B638" s="832" t="s">
        <v>5215</v>
      </c>
      <c r="C638" s="832" t="s">
        <v>4372</v>
      </c>
      <c r="D638" s="832" t="s">
        <v>5216</v>
      </c>
      <c r="E638" s="832" t="s">
        <v>5217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5255</v>
      </c>
      <c r="P638" s="837"/>
      <c r="Q638" s="850">
        <v>5255</v>
      </c>
    </row>
    <row r="639" spans="1:17" ht="14.45" customHeight="1" x14ac:dyDescent="0.2">
      <c r="A639" s="831" t="s">
        <v>578</v>
      </c>
      <c r="B639" s="832" t="s">
        <v>5218</v>
      </c>
      <c r="C639" s="832" t="s">
        <v>4372</v>
      </c>
      <c r="D639" s="832" t="s">
        <v>5219</v>
      </c>
      <c r="E639" s="832" t="s">
        <v>5220</v>
      </c>
      <c r="F639" s="849">
        <v>765</v>
      </c>
      <c r="G639" s="849">
        <v>612763</v>
      </c>
      <c r="H639" s="849">
        <v>0.93779968013712778</v>
      </c>
      <c r="I639" s="849">
        <v>800.997385620915</v>
      </c>
      <c r="J639" s="849">
        <v>815</v>
      </c>
      <c r="K639" s="849">
        <v>653405</v>
      </c>
      <c r="L639" s="849">
        <v>1</v>
      </c>
      <c r="M639" s="849">
        <v>801.72392638036808</v>
      </c>
      <c r="N639" s="849">
        <v>898</v>
      </c>
      <c r="O639" s="849">
        <v>725563</v>
      </c>
      <c r="P639" s="837">
        <v>1.1104338044551236</v>
      </c>
      <c r="Q639" s="850">
        <v>807.97661469933189</v>
      </c>
    </row>
    <row r="640" spans="1:17" ht="14.45" customHeight="1" x14ac:dyDescent="0.2">
      <c r="A640" s="831" t="s">
        <v>5221</v>
      </c>
      <c r="B640" s="832" t="s">
        <v>4375</v>
      </c>
      <c r="C640" s="832" t="s">
        <v>4372</v>
      </c>
      <c r="D640" s="832" t="s">
        <v>4391</v>
      </c>
      <c r="E640" s="832" t="s">
        <v>4392</v>
      </c>
      <c r="F640" s="849">
        <v>5</v>
      </c>
      <c r="G640" s="849">
        <v>185</v>
      </c>
      <c r="H640" s="849">
        <v>0.7142857142857143</v>
      </c>
      <c r="I640" s="849">
        <v>37</v>
      </c>
      <c r="J640" s="849">
        <v>7</v>
      </c>
      <c r="K640" s="849">
        <v>259</v>
      </c>
      <c r="L640" s="849">
        <v>1</v>
      </c>
      <c r="M640" s="849">
        <v>37</v>
      </c>
      <c r="N640" s="849">
        <v>22</v>
      </c>
      <c r="O640" s="849">
        <v>836</v>
      </c>
      <c r="P640" s="837">
        <v>3.227799227799228</v>
      </c>
      <c r="Q640" s="850">
        <v>38</v>
      </c>
    </row>
    <row r="641" spans="1:17" ht="14.45" customHeight="1" x14ac:dyDescent="0.2">
      <c r="A641" s="831" t="s">
        <v>5221</v>
      </c>
      <c r="B641" s="832" t="s">
        <v>4375</v>
      </c>
      <c r="C641" s="832" t="s">
        <v>4372</v>
      </c>
      <c r="D641" s="832" t="s">
        <v>4403</v>
      </c>
      <c r="E641" s="832" t="s">
        <v>4404</v>
      </c>
      <c r="F641" s="849">
        <v>35</v>
      </c>
      <c r="G641" s="849">
        <v>4410</v>
      </c>
      <c r="H641" s="849">
        <v>1.6547842401500938</v>
      </c>
      <c r="I641" s="849">
        <v>126</v>
      </c>
      <c r="J641" s="849">
        <v>21</v>
      </c>
      <c r="K641" s="849">
        <v>2665</v>
      </c>
      <c r="L641" s="849">
        <v>1</v>
      </c>
      <c r="M641" s="849">
        <v>126.9047619047619</v>
      </c>
      <c r="N641" s="849">
        <v>23</v>
      </c>
      <c r="O641" s="849">
        <v>2898</v>
      </c>
      <c r="P641" s="837">
        <v>1.0874296435272044</v>
      </c>
      <c r="Q641" s="850">
        <v>126</v>
      </c>
    </row>
    <row r="642" spans="1:17" ht="14.45" customHeight="1" x14ac:dyDescent="0.2">
      <c r="A642" s="831" t="s">
        <v>5221</v>
      </c>
      <c r="B642" s="832" t="s">
        <v>4375</v>
      </c>
      <c r="C642" s="832" t="s">
        <v>4372</v>
      </c>
      <c r="D642" s="832" t="s">
        <v>4411</v>
      </c>
      <c r="E642" s="832" t="s">
        <v>4412</v>
      </c>
      <c r="F642" s="849">
        <v>9</v>
      </c>
      <c r="G642" s="849">
        <v>299.97999999999996</v>
      </c>
      <c r="H642" s="849">
        <v>1.8000600060006</v>
      </c>
      <c r="I642" s="849">
        <v>33.331111111111106</v>
      </c>
      <c r="J642" s="849">
        <v>5</v>
      </c>
      <c r="K642" s="849">
        <v>166.64999999999998</v>
      </c>
      <c r="L642" s="849">
        <v>1</v>
      </c>
      <c r="M642" s="849">
        <v>33.33</v>
      </c>
      <c r="N642" s="849">
        <v>5</v>
      </c>
      <c r="O642" s="849">
        <v>166.64999999999998</v>
      </c>
      <c r="P642" s="837">
        <v>1</v>
      </c>
      <c r="Q642" s="850">
        <v>33.33</v>
      </c>
    </row>
    <row r="643" spans="1:17" ht="14.45" customHeight="1" x14ac:dyDescent="0.2">
      <c r="A643" s="831" t="s">
        <v>5221</v>
      </c>
      <c r="B643" s="832" t="s">
        <v>4375</v>
      </c>
      <c r="C643" s="832" t="s">
        <v>4372</v>
      </c>
      <c r="D643" s="832" t="s">
        <v>4413</v>
      </c>
      <c r="E643" s="832" t="s">
        <v>4414</v>
      </c>
      <c r="F643" s="849">
        <v>25</v>
      </c>
      <c r="G643" s="849">
        <v>6275</v>
      </c>
      <c r="H643" s="849">
        <v>0.88931405895691606</v>
      </c>
      <c r="I643" s="849">
        <v>251</v>
      </c>
      <c r="J643" s="849">
        <v>28</v>
      </c>
      <c r="K643" s="849">
        <v>7056</v>
      </c>
      <c r="L643" s="849">
        <v>1</v>
      </c>
      <c r="M643" s="849">
        <v>252</v>
      </c>
      <c r="N643" s="849">
        <v>23</v>
      </c>
      <c r="O643" s="849">
        <v>5842</v>
      </c>
      <c r="P643" s="837">
        <v>0.8279478458049887</v>
      </c>
      <c r="Q643" s="850">
        <v>254</v>
      </c>
    </row>
    <row r="644" spans="1:17" ht="14.45" customHeight="1" x14ac:dyDescent="0.2">
      <c r="A644" s="831" t="s">
        <v>5221</v>
      </c>
      <c r="B644" s="832" t="s">
        <v>4375</v>
      </c>
      <c r="C644" s="832" t="s">
        <v>4372</v>
      </c>
      <c r="D644" s="832" t="s">
        <v>4433</v>
      </c>
      <c r="E644" s="832" t="s">
        <v>4434</v>
      </c>
      <c r="F644" s="849">
        <v>6</v>
      </c>
      <c r="G644" s="849">
        <v>2238</v>
      </c>
      <c r="H644" s="849">
        <v>0.99732620320855614</v>
      </c>
      <c r="I644" s="849">
        <v>373</v>
      </c>
      <c r="J644" s="849">
        <v>6</v>
      </c>
      <c r="K644" s="849">
        <v>2244</v>
      </c>
      <c r="L644" s="849">
        <v>1</v>
      </c>
      <c r="M644" s="849">
        <v>374</v>
      </c>
      <c r="N644" s="849">
        <v>12</v>
      </c>
      <c r="O644" s="849">
        <v>4512</v>
      </c>
      <c r="P644" s="837">
        <v>2.0106951871657754</v>
      </c>
      <c r="Q644" s="850">
        <v>376</v>
      </c>
    </row>
    <row r="645" spans="1:17" ht="14.45" customHeight="1" x14ac:dyDescent="0.2">
      <c r="A645" s="831" t="s">
        <v>5222</v>
      </c>
      <c r="B645" s="832" t="s">
        <v>4375</v>
      </c>
      <c r="C645" s="832" t="s">
        <v>4372</v>
      </c>
      <c r="D645" s="832" t="s">
        <v>4403</v>
      </c>
      <c r="E645" s="832" t="s">
        <v>4404</v>
      </c>
      <c r="F645" s="849">
        <v>1</v>
      </c>
      <c r="G645" s="849">
        <v>126</v>
      </c>
      <c r="H645" s="849"/>
      <c r="I645" s="849">
        <v>126</v>
      </c>
      <c r="J645" s="849"/>
      <c r="K645" s="849"/>
      <c r="L645" s="849"/>
      <c r="M645" s="849"/>
      <c r="N645" s="849">
        <v>2</v>
      </c>
      <c r="O645" s="849">
        <v>252</v>
      </c>
      <c r="P645" s="837"/>
      <c r="Q645" s="850">
        <v>126</v>
      </c>
    </row>
    <row r="646" spans="1:17" ht="14.45" customHeight="1" x14ac:dyDescent="0.2">
      <c r="A646" s="831" t="s">
        <v>5222</v>
      </c>
      <c r="B646" s="832" t="s">
        <v>4375</v>
      </c>
      <c r="C646" s="832" t="s">
        <v>4372</v>
      </c>
      <c r="D646" s="832" t="s">
        <v>4413</v>
      </c>
      <c r="E646" s="832" t="s">
        <v>4414</v>
      </c>
      <c r="F646" s="849">
        <v>1</v>
      </c>
      <c r="G646" s="849">
        <v>251</v>
      </c>
      <c r="H646" s="849"/>
      <c r="I646" s="849">
        <v>251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5" customHeight="1" x14ac:dyDescent="0.2">
      <c r="A647" s="831" t="s">
        <v>5222</v>
      </c>
      <c r="B647" s="832" t="s">
        <v>4375</v>
      </c>
      <c r="C647" s="832" t="s">
        <v>4372</v>
      </c>
      <c r="D647" s="832" t="s">
        <v>4433</v>
      </c>
      <c r="E647" s="832" t="s">
        <v>4434</v>
      </c>
      <c r="F647" s="849"/>
      <c r="G647" s="849"/>
      <c r="H647" s="849"/>
      <c r="I647" s="849"/>
      <c r="J647" s="849">
        <v>1</v>
      </c>
      <c r="K647" s="849">
        <v>374</v>
      </c>
      <c r="L647" s="849">
        <v>1</v>
      </c>
      <c r="M647" s="849">
        <v>374</v>
      </c>
      <c r="N647" s="849"/>
      <c r="O647" s="849"/>
      <c r="P647" s="837"/>
      <c r="Q647" s="850"/>
    </row>
    <row r="648" spans="1:17" ht="14.45" customHeight="1" x14ac:dyDescent="0.2">
      <c r="A648" s="831" t="s">
        <v>5223</v>
      </c>
      <c r="B648" s="832" t="s">
        <v>4375</v>
      </c>
      <c r="C648" s="832" t="s">
        <v>4372</v>
      </c>
      <c r="D648" s="832" t="s">
        <v>4413</v>
      </c>
      <c r="E648" s="832" t="s">
        <v>4414</v>
      </c>
      <c r="F648" s="849">
        <v>10</v>
      </c>
      <c r="G648" s="849">
        <v>2510</v>
      </c>
      <c r="H648" s="849">
        <v>1.2450396825396826</v>
      </c>
      <c r="I648" s="849">
        <v>251</v>
      </c>
      <c r="J648" s="849">
        <v>8</v>
      </c>
      <c r="K648" s="849">
        <v>2016</v>
      </c>
      <c r="L648" s="849">
        <v>1</v>
      </c>
      <c r="M648" s="849">
        <v>252</v>
      </c>
      <c r="N648" s="849">
        <v>11</v>
      </c>
      <c r="O648" s="849">
        <v>2794</v>
      </c>
      <c r="P648" s="837">
        <v>1.3859126984126984</v>
      </c>
      <c r="Q648" s="850">
        <v>254</v>
      </c>
    </row>
    <row r="649" spans="1:17" ht="14.45" customHeight="1" x14ac:dyDescent="0.2">
      <c r="A649" s="831" t="s">
        <v>5224</v>
      </c>
      <c r="B649" s="832" t="s">
        <v>4375</v>
      </c>
      <c r="C649" s="832" t="s">
        <v>4372</v>
      </c>
      <c r="D649" s="832" t="s">
        <v>4391</v>
      </c>
      <c r="E649" s="832" t="s">
        <v>4392</v>
      </c>
      <c r="F649" s="849"/>
      <c r="G649" s="849"/>
      <c r="H649" s="849"/>
      <c r="I649" s="849"/>
      <c r="J649" s="849">
        <v>1</v>
      </c>
      <c r="K649" s="849">
        <v>37</v>
      </c>
      <c r="L649" s="849">
        <v>1</v>
      </c>
      <c r="M649" s="849">
        <v>37</v>
      </c>
      <c r="N649" s="849">
        <v>1</v>
      </c>
      <c r="O649" s="849">
        <v>38</v>
      </c>
      <c r="P649" s="837">
        <v>1.027027027027027</v>
      </c>
      <c r="Q649" s="850">
        <v>38</v>
      </c>
    </row>
    <row r="650" spans="1:17" ht="14.45" customHeight="1" x14ac:dyDescent="0.2">
      <c r="A650" s="831" t="s">
        <v>5224</v>
      </c>
      <c r="B650" s="832" t="s">
        <v>4375</v>
      </c>
      <c r="C650" s="832" t="s">
        <v>4372</v>
      </c>
      <c r="D650" s="832" t="s">
        <v>4403</v>
      </c>
      <c r="E650" s="832" t="s">
        <v>4404</v>
      </c>
      <c r="F650" s="849">
        <v>21</v>
      </c>
      <c r="G650" s="849">
        <v>2646</v>
      </c>
      <c r="H650" s="849">
        <v>1.3060217176702862</v>
      </c>
      <c r="I650" s="849">
        <v>126</v>
      </c>
      <c r="J650" s="849">
        <v>16</v>
      </c>
      <c r="K650" s="849">
        <v>2026</v>
      </c>
      <c r="L650" s="849">
        <v>1</v>
      </c>
      <c r="M650" s="849">
        <v>126.625</v>
      </c>
      <c r="N650" s="849">
        <v>13</v>
      </c>
      <c r="O650" s="849">
        <v>1638</v>
      </c>
      <c r="P650" s="837">
        <v>0.80848963474827251</v>
      </c>
      <c r="Q650" s="850">
        <v>126</v>
      </c>
    </row>
    <row r="651" spans="1:17" ht="14.45" customHeight="1" x14ac:dyDescent="0.2">
      <c r="A651" s="831" t="s">
        <v>5224</v>
      </c>
      <c r="B651" s="832" t="s">
        <v>4375</v>
      </c>
      <c r="C651" s="832" t="s">
        <v>4372</v>
      </c>
      <c r="D651" s="832" t="s">
        <v>4413</v>
      </c>
      <c r="E651" s="832" t="s">
        <v>4414</v>
      </c>
      <c r="F651" s="849">
        <v>130</v>
      </c>
      <c r="G651" s="849">
        <v>32630</v>
      </c>
      <c r="H651" s="849">
        <v>1.0973231100349745</v>
      </c>
      <c r="I651" s="849">
        <v>251</v>
      </c>
      <c r="J651" s="849">
        <v>118</v>
      </c>
      <c r="K651" s="849">
        <v>29736</v>
      </c>
      <c r="L651" s="849">
        <v>1</v>
      </c>
      <c r="M651" s="849">
        <v>252</v>
      </c>
      <c r="N651" s="849">
        <v>83</v>
      </c>
      <c r="O651" s="849">
        <v>21082</v>
      </c>
      <c r="P651" s="837">
        <v>0.70897228948076407</v>
      </c>
      <c r="Q651" s="850">
        <v>254</v>
      </c>
    </row>
    <row r="652" spans="1:17" ht="14.45" customHeight="1" x14ac:dyDescent="0.2">
      <c r="A652" s="831" t="s">
        <v>5224</v>
      </c>
      <c r="B652" s="832" t="s">
        <v>4375</v>
      </c>
      <c r="C652" s="832" t="s">
        <v>4372</v>
      </c>
      <c r="D652" s="832" t="s">
        <v>4433</v>
      </c>
      <c r="E652" s="832" t="s">
        <v>4434</v>
      </c>
      <c r="F652" s="849">
        <v>7</v>
      </c>
      <c r="G652" s="849">
        <v>2611</v>
      </c>
      <c r="H652" s="849">
        <v>0.63466212931453569</v>
      </c>
      <c r="I652" s="849">
        <v>373</v>
      </c>
      <c r="J652" s="849">
        <v>11</v>
      </c>
      <c r="K652" s="849">
        <v>4114</v>
      </c>
      <c r="L652" s="849">
        <v>1</v>
      </c>
      <c r="M652" s="849">
        <v>374</v>
      </c>
      <c r="N652" s="849">
        <v>11</v>
      </c>
      <c r="O652" s="849">
        <v>4136</v>
      </c>
      <c r="P652" s="837">
        <v>1.0053475935828877</v>
      </c>
      <c r="Q652" s="850">
        <v>376</v>
      </c>
    </row>
    <row r="653" spans="1:17" ht="14.45" customHeight="1" x14ac:dyDescent="0.2">
      <c r="A653" s="831" t="s">
        <v>5225</v>
      </c>
      <c r="B653" s="832" t="s">
        <v>4375</v>
      </c>
      <c r="C653" s="832" t="s">
        <v>4372</v>
      </c>
      <c r="D653" s="832" t="s">
        <v>4391</v>
      </c>
      <c r="E653" s="832" t="s">
        <v>4392</v>
      </c>
      <c r="F653" s="849"/>
      <c r="G653" s="849"/>
      <c r="H653" s="849"/>
      <c r="I653" s="849"/>
      <c r="J653" s="849">
        <v>1</v>
      </c>
      <c r="K653" s="849">
        <v>37</v>
      </c>
      <c r="L653" s="849">
        <v>1</v>
      </c>
      <c r="M653" s="849">
        <v>37</v>
      </c>
      <c r="N653" s="849">
        <v>1</v>
      </c>
      <c r="O653" s="849">
        <v>38</v>
      </c>
      <c r="P653" s="837">
        <v>1.027027027027027</v>
      </c>
      <c r="Q653" s="850">
        <v>38</v>
      </c>
    </row>
    <row r="654" spans="1:17" ht="14.45" customHeight="1" x14ac:dyDescent="0.2">
      <c r="A654" s="831" t="s">
        <v>5225</v>
      </c>
      <c r="B654" s="832" t="s">
        <v>4375</v>
      </c>
      <c r="C654" s="832" t="s">
        <v>4372</v>
      </c>
      <c r="D654" s="832" t="s">
        <v>4403</v>
      </c>
      <c r="E654" s="832" t="s">
        <v>4404</v>
      </c>
      <c r="F654" s="849"/>
      <c r="G654" s="849"/>
      <c r="H654" s="849"/>
      <c r="I654" s="849"/>
      <c r="J654" s="849">
        <v>1</v>
      </c>
      <c r="K654" s="849">
        <v>127</v>
      </c>
      <c r="L654" s="849">
        <v>1</v>
      </c>
      <c r="M654" s="849">
        <v>127</v>
      </c>
      <c r="N654" s="849"/>
      <c r="O654" s="849"/>
      <c r="P654" s="837"/>
      <c r="Q654" s="850"/>
    </row>
    <row r="655" spans="1:17" ht="14.45" customHeight="1" x14ac:dyDescent="0.2">
      <c r="A655" s="831" t="s">
        <v>5225</v>
      </c>
      <c r="B655" s="832" t="s">
        <v>4375</v>
      </c>
      <c r="C655" s="832" t="s">
        <v>4372</v>
      </c>
      <c r="D655" s="832" t="s">
        <v>4413</v>
      </c>
      <c r="E655" s="832" t="s">
        <v>4414</v>
      </c>
      <c r="F655" s="849">
        <v>2</v>
      </c>
      <c r="G655" s="849">
        <v>502</v>
      </c>
      <c r="H655" s="849">
        <v>1.9920634920634921</v>
      </c>
      <c r="I655" s="849">
        <v>251</v>
      </c>
      <c r="J655" s="849">
        <v>1</v>
      </c>
      <c r="K655" s="849">
        <v>252</v>
      </c>
      <c r="L655" s="849">
        <v>1</v>
      </c>
      <c r="M655" s="849">
        <v>252</v>
      </c>
      <c r="N655" s="849">
        <v>2</v>
      </c>
      <c r="O655" s="849">
        <v>508</v>
      </c>
      <c r="P655" s="837">
        <v>2.0158730158730158</v>
      </c>
      <c r="Q655" s="850">
        <v>254</v>
      </c>
    </row>
    <row r="656" spans="1:17" ht="14.45" customHeight="1" x14ac:dyDescent="0.2">
      <c r="A656" s="831" t="s">
        <v>5225</v>
      </c>
      <c r="B656" s="832" t="s">
        <v>4375</v>
      </c>
      <c r="C656" s="832" t="s">
        <v>4372</v>
      </c>
      <c r="D656" s="832" t="s">
        <v>4433</v>
      </c>
      <c r="E656" s="832" t="s">
        <v>4434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376</v>
      </c>
      <c r="P656" s="837"/>
      <c r="Q656" s="850">
        <v>376</v>
      </c>
    </row>
    <row r="657" spans="1:17" ht="14.45" customHeight="1" x14ac:dyDescent="0.2">
      <c r="A657" s="831" t="s">
        <v>5226</v>
      </c>
      <c r="B657" s="832" t="s">
        <v>4375</v>
      </c>
      <c r="C657" s="832" t="s">
        <v>4372</v>
      </c>
      <c r="D657" s="832" t="s">
        <v>4403</v>
      </c>
      <c r="E657" s="832" t="s">
        <v>4404</v>
      </c>
      <c r="F657" s="849"/>
      <c r="G657" s="849"/>
      <c r="H657" s="849"/>
      <c r="I657" s="849"/>
      <c r="J657" s="849">
        <v>1</v>
      </c>
      <c r="K657" s="849">
        <v>127</v>
      </c>
      <c r="L657" s="849">
        <v>1</v>
      </c>
      <c r="M657" s="849">
        <v>127</v>
      </c>
      <c r="N657" s="849"/>
      <c r="O657" s="849"/>
      <c r="P657" s="837"/>
      <c r="Q657" s="850"/>
    </row>
    <row r="658" spans="1:17" ht="14.45" customHeight="1" x14ac:dyDescent="0.2">
      <c r="A658" s="831" t="s">
        <v>5226</v>
      </c>
      <c r="B658" s="832" t="s">
        <v>4375</v>
      </c>
      <c r="C658" s="832" t="s">
        <v>4372</v>
      </c>
      <c r="D658" s="832" t="s">
        <v>4413</v>
      </c>
      <c r="E658" s="832" t="s">
        <v>4414</v>
      </c>
      <c r="F658" s="849"/>
      <c r="G658" s="849"/>
      <c r="H658" s="849"/>
      <c r="I658" s="849"/>
      <c r="J658" s="849">
        <v>1</v>
      </c>
      <c r="K658" s="849">
        <v>252</v>
      </c>
      <c r="L658" s="849">
        <v>1</v>
      </c>
      <c r="M658" s="849">
        <v>252</v>
      </c>
      <c r="N658" s="849"/>
      <c r="O658" s="849"/>
      <c r="P658" s="837"/>
      <c r="Q658" s="850"/>
    </row>
    <row r="659" spans="1:17" ht="14.45" customHeight="1" x14ac:dyDescent="0.2">
      <c r="A659" s="831" t="s">
        <v>5227</v>
      </c>
      <c r="B659" s="832" t="s">
        <v>4375</v>
      </c>
      <c r="C659" s="832" t="s">
        <v>4372</v>
      </c>
      <c r="D659" s="832" t="s">
        <v>4391</v>
      </c>
      <c r="E659" s="832" t="s">
        <v>4392</v>
      </c>
      <c r="F659" s="849"/>
      <c r="G659" s="849"/>
      <c r="H659" s="849"/>
      <c r="I659" s="849"/>
      <c r="J659" s="849">
        <v>1</v>
      </c>
      <c r="K659" s="849">
        <v>37</v>
      </c>
      <c r="L659" s="849">
        <v>1</v>
      </c>
      <c r="M659" s="849">
        <v>37</v>
      </c>
      <c r="N659" s="849">
        <v>1</v>
      </c>
      <c r="O659" s="849">
        <v>38</v>
      </c>
      <c r="P659" s="837">
        <v>1.027027027027027</v>
      </c>
      <c r="Q659" s="850">
        <v>38</v>
      </c>
    </row>
    <row r="660" spans="1:17" ht="14.45" customHeight="1" x14ac:dyDescent="0.2">
      <c r="A660" s="831" t="s">
        <v>5227</v>
      </c>
      <c r="B660" s="832" t="s">
        <v>4375</v>
      </c>
      <c r="C660" s="832" t="s">
        <v>4372</v>
      </c>
      <c r="D660" s="832" t="s">
        <v>4403</v>
      </c>
      <c r="E660" s="832" t="s">
        <v>4404</v>
      </c>
      <c r="F660" s="849"/>
      <c r="G660" s="849"/>
      <c r="H660" s="849"/>
      <c r="I660" s="849"/>
      <c r="J660" s="849">
        <v>1</v>
      </c>
      <c r="K660" s="849">
        <v>127</v>
      </c>
      <c r="L660" s="849">
        <v>1</v>
      </c>
      <c r="M660" s="849">
        <v>127</v>
      </c>
      <c r="N660" s="849"/>
      <c r="O660" s="849"/>
      <c r="P660" s="837"/>
      <c r="Q660" s="850"/>
    </row>
    <row r="661" spans="1:17" ht="14.45" customHeight="1" x14ac:dyDescent="0.2">
      <c r="A661" s="831" t="s">
        <v>5227</v>
      </c>
      <c r="B661" s="832" t="s">
        <v>4375</v>
      </c>
      <c r="C661" s="832" t="s">
        <v>4372</v>
      </c>
      <c r="D661" s="832" t="s">
        <v>4413</v>
      </c>
      <c r="E661" s="832" t="s">
        <v>4414</v>
      </c>
      <c r="F661" s="849"/>
      <c r="G661" s="849"/>
      <c r="H661" s="849"/>
      <c r="I661" s="849"/>
      <c r="J661" s="849">
        <v>1</v>
      </c>
      <c r="K661" s="849">
        <v>252</v>
      </c>
      <c r="L661" s="849">
        <v>1</v>
      </c>
      <c r="M661" s="849">
        <v>252</v>
      </c>
      <c r="N661" s="849"/>
      <c r="O661" s="849"/>
      <c r="P661" s="837"/>
      <c r="Q661" s="850"/>
    </row>
    <row r="662" spans="1:17" ht="14.45" customHeight="1" x14ac:dyDescent="0.2">
      <c r="A662" s="831" t="s">
        <v>5227</v>
      </c>
      <c r="B662" s="832" t="s">
        <v>4375</v>
      </c>
      <c r="C662" s="832" t="s">
        <v>4372</v>
      </c>
      <c r="D662" s="832" t="s">
        <v>4433</v>
      </c>
      <c r="E662" s="832" t="s">
        <v>4434</v>
      </c>
      <c r="F662" s="849">
        <v>2</v>
      </c>
      <c r="G662" s="849">
        <v>746</v>
      </c>
      <c r="H662" s="849"/>
      <c r="I662" s="849">
        <v>373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5" customHeight="1" x14ac:dyDescent="0.2">
      <c r="A663" s="831" t="s">
        <v>5228</v>
      </c>
      <c r="B663" s="832" t="s">
        <v>4375</v>
      </c>
      <c r="C663" s="832" t="s">
        <v>4372</v>
      </c>
      <c r="D663" s="832" t="s">
        <v>4391</v>
      </c>
      <c r="E663" s="832" t="s">
        <v>4392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38</v>
      </c>
      <c r="P663" s="837"/>
      <c r="Q663" s="850">
        <v>38</v>
      </c>
    </row>
    <row r="664" spans="1:17" ht="14.45" customHeight="1" x14ac:dyDescent="0.2">
      <c r="A664" s="831" t="s">
        <v>5228</v>
      </c>
      <c r="B664" s="832" t="s">
        <v>4375</v>
      </c>
      <c r="C664" s="832" t="s">
        <v>4372</v>
      </c>
      <c r="D664" s="832" t="s">
        <v>4403</v>
      </c>
      <c r="E664" s="832" t="s">
        <v>4404</v>
      </c>
      <c r="F664" s="849">
        <v>1</v>
      </c>
      <c r="G664" s="849">
        <v>126</v>
      </c>
      <c r="H664" s="849"/>
      <c r="I664" s="849">
        <v>126</v>
      </c>
      <c r="J664" s="849"/>
      <c r="K664" s="849"/>
      <c r="L664" s="849"/>
      <c r="M664" s="849"/>
      <c r="N664" s="849">
        <v>1</v>
      </c>
      <c r="O664" s="849">
        <v>126</v>
      </c>
      <c r="P664" s="837"/>
      <c r="Q664" s="850">
        <v>126</v>
      </c>
    </row>
    <row r="665" spans="1:17" ht="14.45" customHeight="1" x14ac:dyDescent="0.2">
      <c r="A665" s="831" t="s">
        <v>5228</v>
      </c>
      <c r="B665" s="832" t="s">
        <v>4375</v>
      </c>
      <c r="C665" s="832" t="s">
        <v>4372</v>
      </c>
      <c r="D665" s="832" t="s">
        <v>4411</v>
      </c>
      <c r="E665" s="832" t="s">
        <v>4412</v>
      </c>
      <c r="F665" s="849">
        <v>1</v>
      </c>
      <c r="G665" s="849">
        <v>33.33</v>
      </c>
      <c r="H665" s="849"/>
      <c r="I665" s="849">
        <v>33.33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5" customHeight="1" x14ac:dyDescent="0.2">
      <c r="A666" s="831" t="s">
        <v>5228</v>
      </c>
      <c r="B666" s="832" t="s">
        <v>4375</v>
      </c>
      <c r="C666" s="832" t="s">
        <v>4372</v>
      </c>
      <c r="D666" s="832" t="s">
        <v>4433</v>
      </c>
      <c r="E666" s="832" t="s">
        <v>4434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376</v>
      </c>
      <c r="P666" s="837"/>
      <c r="Q666" s="850">
        <v>376</v>
      </c>
    </row>
    <row r="667" spans="1:17" ht="14.45" customHeight="1" x14ac:dyDescent="0.2">
      <c r="A667" s="831" t="s">
        <v>5229</v>
      </c>
      <c r="B667" s="832" t="s">
        <v>4375</v>
      </c>
      <c r="C667" s="832" t="s">
        <v>4372</v>
      </c>
      <c r="D667" s="832" t="s">
        <v>4391</v>
      </c>
      <c r="E667" s="832" t="s">
        <v>4392</v>
      </c>
      <c r="F667" s="849"/>
      <c r="G667" s="849"/>
      <c r="H667" s="849"/>
      <c r="I667" s="849"/>
      <c r="J667" s="849">
        <v>1</v>
      </c>
      <c r="K667" s="849">
        <v>37</v>
      </c>
      <c r="L667" s="849">
        <v>1</v>
      </c>
      <c r="M667" s="849">
        <v>37</v>
      </c>
      <c r="N667" s="849">
        <v>4</v>
      </c>
      <c r="O667" s="849">
        <v>152</v>
      </c>
      <c r="P667" s="837">
        <v>4.1081081081081079</v>
      </c>
      <c r="Q667" s="850">
        <v>38</v>
      </c>
    </row>
    <row r="668" spans="1:17" ht="14.45" customHeight="1" x14ac:dyDescent="0.2">
      <c r="A668" s="831" t="s">
        <v>5229</v>
      </c>
      <c r="B668" s="832" t="s">
        <v>4375</v>
      </c>
      <c r="C668" s="832" t="s">
        <v>4372</v>
      </c>
      <c r="D668" s="832" t="s">
        <v>4403</v>
      </c>
      <c r="E668" s="832" t="s">
        <v>4404</v>
      </c>
      <c r="F668" s="849">
        <v>9</v>
      </c>
      <c r="G668" s="849">
        <v>1134</v>
      </c>
      <c r="H668" s="849">
        <v>4.4645669291338583</v>
      </c>
      <c r="I668" s="849">
        <v>126</v>
      </c>
      <c r="J668" s="849">
        <v>2</v>
      </c>
      <c r="K668" s="849">
        <v>254</v>
      </c>
      <c r="L668" s="849">
        <v>1</v>
      </c>
      <c r="M668" s="849">
        <v>127</v>
      </c>
      <c r="N668" s="849">
        <v>3</v>
      </c>
      <c r="O668" s="849">
        <v>378</v>
      </c>
      <c r="P668" s="837">
        <v>1.4881889763779528</v>
      </c>
      <c r="Q668" s="850">
        <v>126</v>
      </c>
    </row>
    <row r="669" spans="1:17" ht="14.45" customHeight="1" x14ac:dyDescent="0.2">
      <c r="A669" s="831" t="s">
        <v>5229</v>
      </c>
      <c r="B669" s="832" t="s">
        <v>4375</v>
      </c>
      <c r="C669" s="832" t="s">
        <v>4372</v>
      </c>
      <c r="D669" s="832" t="s">
        <v>4411</v>
      </c>
      <c r="E669" s="832" t="s">
        <v>4412</v>
      </c>
      <c r="F669" s="849"/>
      <c r="G669" s="849"/>
      <c r="H669" s="849"/>
      <c r="I669" s="849"/>
      <c r="J669" s="849">
        <v>1</v>
      </c>
      <c r="K669" s="849">
        <v>33.33</v>
      </c>
      <c r="L669" s="849">
        <v>1</v>
      </c>
      <c r="M669" s="849">
        <v>33.33</v>
      </c>
      <c r="N669" s="849">
        <v>1</v>
      </c>
      <c r="O669" s="849">
        <v>33.33</v>
      </c>
      <c r="P669" s="837">
        <v>1</v>
      </c>
      <c r="Q669" s="850">
        <v>33.33</v>
      </c>
    </row>
    <row r="670" spans="1:17" ht="14.45" customHeight="1" x14ac:dyDescent="0.2">
      <c r="A670" s="831" t="s">
        <v>5229</v>
      </c>
      <c r="B670" s="832" t="s">
        <v>4375</v>
      </c>
      <c r="C670" s="832" t="s">
        <v>4372</v>
      </c>
      <c r="D670" s="832" t="s">
        <v>4413</v>
      </c>
      <c r="E670" s="832" t="s">
        <v>4414</v>
      </c>
      <c r="F670" s="849">
        <v>10</v>
      </c>
      <c r="G670" s="849">
        <v>2510</v>
      </c>
      <c r="H670" s="849">
        <v>0.830026455026455</v>
      </c>
      <c r="I670" s="849">
        <v>251</v>
      </c>
      <c r="J670" s="849">
        <v>12</v>
      </c>
      <c r="K670" s="849">
        <v>3024</v>
      </c>
      <c r="L670" s="849">
        <v>1</v>
      </c>
      <c r="M670" s="849">
        <v>252</v>
      </c>
      <c r="N670" s="849">
        <v>6</v>
      </c>
      <c r="O670" s="849">
        <v>1524</v>
      </c>
      <c r="P670" s="837">
        <v>0.50396825396825395</v>
      </c>
      <c r="Q670" s="850">
        <v>254</v>
      </c>
    </row>
    <row r="671" spans="1:17" ht="14.45" customHeight="1" x14ac:dyDescent="0.2">
      <c r="A671" s="831" t="s">
        <v>5229</v>
      </c>
      <c r="B671" s="832" t="s">
        <v>4375</v>
      </c>
      <c r="C671" s="832" t="s">
        <v>4372</v>
      </c>
      <c r="D671" s="832" t="s">
        <v>4433</v>
      </c>
      <c r="E671" s="832" t="s">
        <v>4434</v>
      </c>
      <c r="F671" s="849">
        <v>2</v>
      </c>
      <c r="G671" s="849">
        <v>746</v>
      </c>
      <c r="H671" s="849">
        <v>0.6648841354723708</v>
      </c>
      <c r="I671" s="849">
        <v>373</v>
      </c>
      <c r="J671" s="849">
        <v>3</v>
      </c>
      <c r="K671" s="849">
        <v>1122</v>
      </c>
      <c r="L671" s="849">
        <v>1</v>
      </c>
      <c r="M671" s="849">
        <v>374</v>
      </c>
      <c r="N671" s="849">
        <v>2</v>
      </c>
      <c r="O671" s="849">
        <v>752</v>
      </c>
      <c r="P671" s="837">
        <v>0.67023172905525852</v>
      </c>
      <c r="Q671" s="850">
        <v>376</v>
      </c>
    </row>
    <row r="672" spans="1:17" ht="14.45" customHeight="1" x14ac:dyDescent="0.2">
      <c r="A672" s="831" t="s">
        <v>5230</v>
      </c>
      <c r="B672" s="832" t="s">
        <v>5231</v>
      </c>
      <c r="C672" s="832" t="s">
        <v>4372</v>
      </c>
      <c r="D672" s="832" t="s">
        <v>5232</v>
      </c>
      <c r="E672" s="832" t="s">
        <v>5233</v>
      </c>
      <c r="F672" s="849"/>
      <c r="G672" s="849"/>
      <c r="H672" s="849"/>
      <c r="I672" s="849"/>
      <c r="J672" s="849">
        <v>1</v>
      </c>
      <c r="K672" s="849">
        <v>10034</v>
      </c>
      <c r="L672" s="849">
        <v>1</v>
      </c>
      <c r="M672" s="849">
        <v>10034</v>
      </c>
      <c r="N672" s="849"/>
      <c r="O672" s="849"/>
      <c r="P672" s="837"/>
      <c r="Q672" s="850"/>
    </row>
    <row r="673" spans="1:17" ht="14.45" customHeight="1" x14ac:dyDescent="0.2">
      <c r="A673" s="831" t="s">
        <v>5230</v>
      </c>
      <c r="B673" s="832" t="s">
        <v>5234</v>
      </c>
      <c r="C673" s="832" t="s">
        <v>4372</v>
      </c>
      <c r="D673" s="832" t="s">
        <v>5232</v>
      </c>
      <c r="E673" s="832" t="s">
        <v>5233</v>
      </c>
      <c r="F673" s="849"/>
      <c r="G673" s="849"/>
      <c r="H673" s="849"/>
      <c r="I673" s="849"/>
      <c r="J673" s="849">
        <v>-1</v>
      </c>
      <c r="K673" s="849">
        <v>-10034</v>
      </c>
      <c r="L673" s="849">
        <v>1</v>
      </c>
      <c r="M673" s="849">
        <v>10034</v>
      </c>
      <c r="N673" s="849"/>
      <c r="O673" s="849"/>
      <c r="P673" s="837"/>
      <c r="Q673" s="850"/>
    </row>
    <row r="674" spans="1:17" ht="14.45" customHeight="1" x14ac:dyDescent="0.2">
      <c r="A674" s="831" t="s">
        <v>5230</v>
      </c>
      <c r="B674" s="832" t="s">
        <v>4375</v>
      </c>
      <c r="C674" s="832" t="s">
        <v>4372</v>
      </c>
      <c r="D674" s="832" t="s">
        <v>4391</v>
      </c>
      <c r="E674" s="832" t="s">
        <v>4392</v>
      </c>
      <c r="F674" s="849">
        <v>9</v>
      </c>
      <c r="G674" s="849">
        <v>333</v>
      </c>
      <c r="H674" s="849">
        <v>0.15789473684210525</v>
      </c>
      <c r="I674" s="849">
        <v>37</v>
      </c>
      <c r="J674" s="849">
        <v>57</v>
      </c>
      <c r="K674" s="849">
        <v>2109</v>
      </c>
      <c r="L674" s="849">
        <v>1</v>
      </c>
      <c r="M674" s="849">
        <v>37</v>
      </c>
      <c r="N674" s="849">
        <v>75</v>
      </c>
      <c r="O674" s="849">
        <v>2850</v>
      </c>
      <c r="P674" s="837">
        <v>1.3513513513513513</v>
      </c>
      <c r="Q674" s="850">
        <v>38</v>
      </c>
    </row>
    <row r="675" spans="1:17" ht="14.45" customHeight="1" x14ac:dyDescent="0.2">
      <c r="A675" s="831" t="s">
        <v>5230</v>
      </c>
      <c r="B675" s="832" t="s">
        <v>4375</v>
      </c>
      <c r="C675" s="832" t="s">
        <v>4372</v>
      </c>
      <c r="D675" s="832" t="s">
        <v>4403</v>
      </c>
      <c r="E675" s="832" t="s">
        <v>4404</v>
      </c>
      <c r="F675" s="849">
        <v>101</v>
      </c>
      <c r="G675" s="849">
        <v>12726</v>
      </c>
      <c r="H675" s="849">
        <v>1.1534487446750656</v>
      </c>
      <c r="I675" s="849">
        <v>126</v>
      </c>
      <c r="J675" s="849">
        <v>87</v>
      </c>
      <c r="K675" s="849">
        <v>11033</v>
      </c>
      <c r="L675" s="849">
        <v>1</v>
      </c>
      <c r="M675" s="849">
        <v>126.81609195402299</v>
      </c>
      <c r="N675" s="849">
        <v>81</v>
      </c>
      <c r="O675" s="849">
        <v>10206</v>
      </c>
      <c r="P675" s="837">
        <v>0.92504305266020126</v>
      </c>
      <c r="Q675" s="850">
        <v>126</v>
      </c>
    </row>
    <row r="676" spans="1:17" ht="14.45" customHeight="1" x14ac:dyDescent="0.2">
      <c r="A676" s="831" t="s">
        <v>5230</v>
      </c>
      <c r="B676" s="832" t="s">
        <v>4375</v>
      </c>
      <c r="C676" s="832" t="s">
        <v>4372</v>
      </c>
      <c r="D676" s="832" t="s">
        <v>4411</v>
      </c>
      <c r="E676" s="832" t="s">
        <v>4412</v>
      </c>
      <c r="F676" s="849">
        <v>23</v>
      </c>
      <c r="G676" s="849">
        <v>766.61999999999978</v>
      </c>
      <c r="H676" s="849">
        <v>0.63889259283952238</v>
      </c>
      <c r="I676" s="849">
        <v>33.331304347826077</v>
      </c>
      <c r="J676" s="849">
        <v>36</v>
      </c>
      <c r="K676" s="849">
        <v>1199.92</v>
      </c>
      <c r="L676" s="849">
        <v>1</v>
      </c>
      <c r="M676" s="849">
        <v>33.331111111111113</v>
      </c>
      <c r="N676" s="849">
        <v>31</v>
      </c>
      <c r="O676" s="849">
        <v>1033.2700000000004</v>
      </c>
      <c r="P676" s="837">
        <v>0.86111574104940358</v>
      </c>
      <c r="Q676" s="850">
        <v>33.331290322580656</v>
      </c>
    </row>
    <row r="677" spans="1:17" ht="14.45" customHeight="1" x14ac:dyDescent="0.2">
      <c r="A677" s="831" t="s">
        <v>5230</v>
      </c>
      <c r="B677" s="832" t="s">
        <v>4375</v>
      </c>
      <c r="C677" s="832" t="s">
        <v>4372</v>
      </c>
      <c r="D677" s="832" t="s">
        <v>4413</v>
      </c>
      <c r="E677" s="832" t="s">
        <v>4414</v>
      </c>
      <c r="F677" s="849">
        <v>166</v>
      </c>
      <c r="G677" s="849">
        <v>41666</v>
      </c>
      <c r="H677" s="849">
        <v>0.88417791358967834</v>
      </c>
      <c r="I677" s="849">
        <v>251</v>
      </c>
      <c r="J677" s="849">
        <v>187</v>
      </c>
      <c r="K677" s="849">
        <v>47124</v>
      </c>
      <c r="L677" s="849">
        <v>1</v>
      </c>
      <c r="M677" s="849">
        <v>252</v>
      </c>
      <c r="N677" s="849">
        <v>107</v>
      </c>
      <c r="O677" s="849">
        <v>27178</v>
      </c>
      <c r="P677" s="837">
        <v>0.57673372379254728</v>
      </c>
      <c r="Q677" s="850">
        <v>254</v>
      </c>
    </row>
    <row r="678" spans="1:17" ht="14.45" customHeight="1" x14ac:dyDescent="0.2">
      <c r="A678" s="831" t="s">
        <v>5230</v>
      </c>
      <c r="B678" s="832" t="s">
        <v>4375</v>
      </c>
      <c r="C678" s="832" t="s">
        <v>4372</v>
      </c>
      <c r="D678" s="832" t="s">
        <v>4429</v>
      </c>
      <c r="E678" s="832" t="s">
        <v>4430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116</v>
      </c>
      <c r="P678" s="837"/>
      <c r="Q678" s="850">
        <v>116</v>
      </c>
    </row>
    <row r="679" spans="1:17" ht="14.45" customHeight="1" x14ac:dyDescent="0.2">
      <c r="A679" s="831" t="s">
        <v>5230</v>
      </c>
      <c r="B679" s="832" t="s">
        <v>4375</v>
      </c>
      <c r="C679" s="832" t="s">
        <v>4372</v>
      </c>
      <c r="D679" s="832" t="s">
        <v>4433</v>
      </c>
      <c r="E679" s="832" t="s">
        <v>4434</v>
      </c>
      <c r="F679" s="849">
        <v>28</v>
      </c>
      <c r="G679" s="849">
        <v>10444</v>
      </c>
      <c r="H679" s="849">
        <v>0.5941517806348845</v>
      </c>
      <c r="I679" s="849">
        <v>373</v>
      </c>
      <c r="J679" s="849">
        <v>47</v>
      </c>
      <c r="K679" s="849">
        <v>17578</v>
      </c>
      <c r="L679" s="849">
        <v>1</v>
      </c>
      <c r="M679" s="849">
        <v>374</v>
      </c>
      <c r="N679" s="849">
        <v>43</v>
      </c>
      <c r="O679" s="849">
        <v>16168</v>
      </c>
      <c r="P679" s="837">
        <v>0.9197860962566845</v>
      </c>
      <c r="Q679" s="850">
        <v>376</v>
      </c>
    </row>
    <row r="680" spans="1:17" ht="14.45" customHeight="1" x14ac:dyDescent="0.2">
      <c r="A680" s="831" t="s">
        <v>5230</v>
      </c>
      <c r="B680" s="832" t="s">
        <v>4506</v>
      </c>
      <c r="C680" s="832" t="s">
        <v>4372</v>
      </c>
      <c r="D680" s="832" t="s">
        <v>5232</v>
      </c>
      <c r="E680" s="832" t="s">
        <v>5233</v>
      </c>
      <c r="F680" s="849"/>
      <c r="G680" s="849"/>
      <c r="H680" s="849"/>
      <c r="I680" s="849"/>
      <c r="J680" s="849">
        <v>4</v>
      </c>
      <c r="K680" s="849">
        <v>40136</v>
      </c>
      <c r="L680" s="849">
        <v>1</v>
      </c>
      <c r="M680" s="849">
        <v>10034</v>
      </c>
      <c r="N680" s="849"/>
      <c r="O680" s="849"/>
      <c r="P680" s="837"/>
      <c r="Q680" s="850"/>
    </row>
    <row r="681" spans="1:17" ht="14.45" customHeight="1" x14ac:dyDescent="0.2">
      <c r="A681" s="831" t="s">
        <v>5230</v>
      </c>
      <c r="B681" s="832" t="s">
        <v>4437</v>
      </c>
      <c r="C681" s="832" t="s">
        <v>4372</v>
      </c>
      <c r="D681" s="832" t="s">
        <v>4443</v>
      </c>
      <c r="E681" s="832" t="s">
        <v>4444</v>
      </c>
      <c r="F681" s="849"/>
      <c r="G681" s="849"/>
      <c r="H681" s="849"/>
      <c r="I681" s="849"/>
      <c r="J681" s="849">
        <v>2</v>
      </c>
      <c r="K681" s="849">
        <v>252</v>
      </c>
      <c r="L681" s="849">
        <v>1</v>
      </c>
      <c r="M681" s="849">
        <v>126</v>
      </c>
      <c r="N681" s="849"/>
      <c r="O681" s="849"/>
      <c r="P681" s="837"/>
      <c r="Q681" s="850"/>
    </row>
    <row r="682" spans="1:17" ht="14.45" customHeight="1" x14ac:dyDescent="0.2">
      <c r="A682" s="831" t="s">
        <v>5235</v>
      </c>
      <c r="B682" s="832" t="s">
        <v>4375</v>
      </c>
      <c r="C682" s="832" t="s">
        <v>4372</v>
      </c>
      <c r="D682" s="832" t="s">
        <v>4403</v>
      </c>
      <c r="E682" s="832" t="s">
        <v>4404</v>
      </c>
      <c r="F682" s="849">
        <v>1</v>
      </c>
      <c r="G682" s="849">
        <v>126</v>
      </c>
      <c r="H682" s="849">
        <v>1</v>
      </c>
      <c r="I682" s="849">
        <v>126</v>
      </c>
      <c r="J682" s="849">
        <v>1</v>
      </c>
      <c r="K682" s="849">
        <v>126</v>
      </c>
      <c r="L682" s="849">
        <v>1</v>
      </c>
      <c r="M682" s="849">
        <v>126</v>
      </c>
      <c r="N682" s="849"/>
      <c r="O682" s="849"/>
      <c r="P682" s="837"/>
      <c r="Q682" s="850"/>
    </row>
    <row r="683" spans="1:17" ht="14.45" customHeight="1" x14ac:dyDescent="0.2">
      <c r="A683" s="831" t="s">
        <v>5235</v>
      </c>
      <c r="B683" s="832" t="s">
        <v>4375</v>
      </c>
      <c r="C683" s="832" t="s">
        <v>4372</v>
      </c>
      <c r="D683" s="832" t="s">
        <v>4413</v>
      </c>
      <c r="E683" s="832" t="s">
        <v>4414</v>
      </c>
      <c r="F683" s="849"/>
      <c r="G683" s="849"/>
      <c r="H683" s="849"/>
      <c r="I683" s="849"/>
      <c r="J683" s="849">
        <v>2</v>
      </c>
      <c r="K683" s="849">
        <v>504</v>
      </c>
      <c r="L683" s="849">
        <v>1</v>
      </c>
      <c r="M683" s="849">
        <v>252</v>
      </c>
      <c r="N683" s="849">
        <v>1</v>
      </c>
      <c r="O683" s="849">
        <v>254</v>
      </c>
      <c r="P683" s="837">
        <v>0.50396825396825395</v>
      </c>
      <c r="Q683" s="850">
        <v>254</v>
      </c>
    </row>
    <row r="684" spans="1:17" ht="14.45" customHeight="1" x14ac:dyDescent="0.2">
      <c r="A684" s="831" t="s">
        <v>5236</v>
      </c>
      <c r="B684" s="832" t="s">
        <v>4375</v>
      </c>
      <c r="C684" s="832" t="s">
        <v>4372</v>
      </c>
      <c r="D684" s="832" t="s">
        <v>4433</v>
      </c>
      <c r="E684" s="832" t="s">
        <v>4434</v>
      </c>
      <c r="F684" s="849">
        <v>1</v>
      </c>
      <c r="G684" s="849">
        <v>373</v>
      </c>
      <c r="H684" s="849"/>
      <c r="I684" s="849">
        <v>373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5" customHeight="1" x14ac:dyDescent="0.2">
      <c r="A685" s="831" t="s">
        <v>5237</v>
      </c>
      <c r="B685" s="832" t="s">
        <v>4375</v>
      </c>
      <c r="C685" s="832" t="s">
        <v>4372</v>
      </c>
      <c r="D685" s="832" t="s">
        <v>4391</v>
      </c>
      <c r="E685" s="832" t="s">
        <v>4392</v>
      </c>
      <c r="F685" s="849"/>
      <c r="G685" s="849"/>
      <c r="H685" s="849"/>
      <c r="I685" s="849"/>
      <c r="J685" s="849">
        <v>5</v>
      </c>
      <c r="K685" s="849">
        <v>185</v>
      </c>
      <c r="L685" s="849">
        <v>1</v>
      </c>
      <c r="M685" s="849">
        <v>37</v>
      </c>
      <c r="N685" s="849">
        <v>8</v>
      </c>
      <c r="O685" s="849">
        <v>304</v>
      </c>
      <c r="P685" s="837">
        <v>1.6432432432432433</v>
      </c>
      <c r="Q685" s="850">
        <v>38</v>
      </c>
    </row>
    <row r="686" spans="1:17" ht="14.45" customHeight="1" x14ac:dyDescent="0.2">
      <c r="A686" s="831" t="s">
        <v>5237</v>
      </c>
      <c r="B686" s="832" t="s">
        <v>4375</v>
      </c>
      <c r="C686" s="832" t="s">
        <v>4372</v>
      </c>
      <c r="D686" s="832" t="s">
        <v>4403</v>
      </c>
      <c r="E686" s="832" t="s">
        <v>4404</v>
      </c>
      <c r="F686" s="849">
        <v>12</v>
      </c>
      <c r="G686" s="849">
        <v>1512</v>
      </c>
      <c r="H686" s="849">
        <v>2.9881422924901186</v>
      </c>
      <c r="I686" s="849">
        <v>126</v>
      </c>
      <c r="J686" s="849">
        <v>4</v>
      </c>
      <c r="K686" s="849">
        <v>506</v>
      </c>
      <c r="L686" s="849">
        <v>1</v>
      </c>
      <c r="M686" s="849">
        <v>126.5</v>
      </c>
      <c r="N686" s="849">
        <v>6</v>
      </c>
      <c r="O686" s="849">
        <v>756</v>
      </c>
      <c r="P686" s="837">
        <v>1.4940711462450593</v>
      </c>
      <c r="Q686" s="850">
        <v>126</v>
      </c>
    </row>
    <row r="687" spans="1:17" ht="14.45" customHeight="1" x14ac:dyDescent="0.2">
      <c r="A687" s="831" t="s">
        <v>5237</v>
      </c>
      <c r="B687" s="832" t="s">
        <v>4375</v>
      </c>
      <c r="C687" s="832" t="s">
        <v>4372</v>
      </c>
      <c r="D687" s="832" t="s">
        <v>4411</v>
      </c>
      <c r="E687" s="832" t="s">
        <v>4412</v>
      </c>
      <c r="F687" s="849"/>
      <c r="G687" s="849"/>
      <c r="H687" s="849"/>
      <c r="I687" s="849"/>
      <c r="J687" s="849">
        <v>4</v>
      </c>
      <c r="K687" s="849">
        <v>133.32</v>
      </c>
      <c r="L687" s="849">
        <v>1</v>
      </c>
      <c r="M687" s="849">
        <v>33.33</v>
      </c>
      <c r="N687" s="849">
        <v>2</v>
      </c>
      <c r="O687" s="849">
        <v>66.66</v>
      </c>
      <c r="P687" s="837">
        <v>0.5</v>
      </c>
      <c r="Q687" s="850">
        <v>33.33</v>
      </c>
    </row>
    <row r="688" spans="1:17" ht="14.45" customHeight="1" x14ac:dyDescent="0.2">
      <c r="A688" s="831" t="s">
        <v>5237</v>
      </c>
      <c r="B688" s="832" t="s">
        <v>4375</v>
      </c>
      <c r="C688" s="832" t="s">
        <v>4372</v>
      </c>
      <c r="D688" s="832" t="s">
        <v>4413</v>
      </c>
      <c r="E688" s="832" t="s">
        <v>4414</v>
      </c>
      <c r="F688" s="849">
        <v>9</v>
      </c>
      <c r="G688" s="849">
        <v>2259</v>
      </c>
      <c r="H688" s="849">
        <v>0.4718045112781955</v>
      </c>
      <c r="I688" s="849">
        <v>251</v>
      </c>
      <c r="J688" s="849">
        <v>19</v>
      </c>
      <c r="K688" s="849">
        <v>4788</v>
      </c>
      <c r="L688" s="849">
        <v>1</v>
      </c>
      <c r="M688" s="849">
        <v>252</v>
      </c>
      <c r="N688" s="849">
        <v>7</v>
      </c>
      <c r="O688" s="849">
        <v>1778</v>
      </c>
      <c r="P688" s="837">
        <v>0.37134502923976609</v>
      </c>
      <c r="Q688" s="850">
        <v>254</v>
      </c>
    </row>
    <row r="689" spans="1:17" ht="14.45" customHeight="1" x14ac:dyDescent="0.2">
      <c r="A689" s="831" t="s">
        <v>5237</v>
      </c>
      <c r="B689" s="832" t="s">
        <v>4375</v>
      </c>
      <c r="C689" s="832" t="s">
        <v>4372</v>
      </c>
      <c r="D689" s="832" t="s">
        <v>4433</v>
      </c>
      <c r="E689" s="832" t="s">
        <v>4434</v>
      </c>
      <c r="F689" s="849">
        <v>3</v>
      </c>
      <c r="G689" s="849">
        <v>1119</v>
      </c>
      <c r="H689" s="849">
        <v>0.29919786096256684</v>
      </c>
      <c r="I689" s="849">
        <v>373</v>
      </c>
      <c r="J689" s="849">
        <v>10</v>
      </c>
      <c r="K689" s="849">
        <v>3740</v>
      </c>
      <c r="L689" s="849">
        <v>1</v>
      </c>
      <c r="M689" s="849">
        <v>374</v>
      </c>
      <c r="N689" s="849">
        <v>3</v>
      </c>
      <c r="O689" s="849">
        <v>1128</v>
      </c>
      <c r="P689" s="837">
        <v>0.30160427807486628</v>
      </c>
      <c r="Q689" s="850">
        <v>376</v>
      </c>
    </row>
    <row r="690" spans="1:17" ht="14.45" customHeight="1" x14ac:dyDescent="0.2">
      <c r="A690" s="831" t="s">
        <v>5238</v>
      </c>
      <c r="B690" s="832" t="s">
        <v>4375</v>
      </c>
      <c r="C690" s="832" t="s">
        <v>4372</v>
      </c>
      <c r="D690" s="832" t="s">
        <v>4391</v>
      </c>
      <c r="E690" s="832" t="s">
        <v>4392</v>
      </c>
      <c r="F690" s="849"/>
      <c r="G690" s="849"/>
      <c r="H690" s="849"/>
      <c r="I690" s="849"/>
      <c r="J690" s="849">
        <v>1</v>
      </c>
      <c r="K690" s="849">
        <v>37</v>
      </c>
      <c r="L690" s="849">
        <v>1</v>
      </c>
      <c r="M690" s="849">
        <v>37</v>
      </c>
      <c r="N690" s="849"/>
      <c r="O690" s="849"/>
      <c r="P690" s="837"/>
      <c r="Q690" s="850"/>
    </row>
    <row r="691" spans="1:17" ht="14.45" customHeight="1" x14ac:dyDescent="0.2">
      <c r="A691" s="831" t="s">
        <v>5238</v>
      </c>
      <c r="B691" s="832" t="s">
        <v>4375</v>
      </c>
      <c r="C691" s="832" t="s">
        <v>4372</v>
      </c>
      <c r="D691" s="832" t="s">
        <v>4433</v>
      </c>
      <c r="E691" s="832" t="s">
        <v>4434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376</v>
      </c>
      <c r="P691" s="837"/>
      <c r="Q691" s="850">
        <v>376</v>
      </c>
    </row>
    <row r="692" spans="1:17" ht="14.45" customHeight="1" x14ac:dyDescent="0.2">
      <c r="A692" s="831" t="s">
        <v>5239</v>
      </c>
      <c r="B692" s="832" t="s">
        <v>4375</v>
      </c>
      <c r="C692" s="832" t="s">
        <v>4372</v>
      </c>
      <c r="D692" s="832" t="s">
        <v>4391</v>
      </c>
      <c r="E692" s="832" t="s">
        <v>4392</v>
      </c>
      <c r="F692" s="849"/>
      <c r="G692" s="849"/>
      <c r="H692" s="849"/>
      <c r="I692" s="849"/>
      <c r="J692" s="849">
        <v>1</v>
      </c>
      <c r="K692" s="849">
        <v>37</v>
      </c>
      <c r="L692" s="849">
        <v>1</v>
      </c>
      <c r="M692" s="849">
        <v>37</v>
      </c>
      <c r="N692" s="849">
        <v>1</v>
      </c>
      <c r="O692" s="849">
        <v>38</v>
      </c>
      <c r="P692" s="837">
        <v>1.027027027027027</v>
      </c>
      <c r="Q692" s="850">
        <v>38</v>
      </c>
    </row>
    <row r="693" spans="1:17" ht="14.45" customHeight="1" x14ac:dyDescent="0.2">
      <c r="A693" s="831" t="s">
        <v>5239</v>
      </c>
      <c r="B693" s="832" t="s">
        <v>4375</v>
      </c>
      <c r="C693" s="832" t="s">
        <v>4372</v>
      </c>
      <c r="D693" s="832" t="s">
        <v>4403</v>
      </c>
      <c r="E693" s="832" t="s">
        <v>4404</v>
      </c>
      <c r="F693" s="849">
        <v>2</v>
      </c>
      <c r="G693" s="849">
        <v>252</v>
      </c>
      <c r="H693" s="849">
        <v>0.66315789473684206</v>
      </c>
      <c r="I693" s="849">
        <v>126</v>
      </c>
      <c r="J693" s="849">
        <v>3</v>
      </c>
      <c r="K693" s="849">
        <v>380</v>
      </c>
      <c r="L693" s="849">
        <v>1</v>
      </c>
      <c r="M693" s="849">
        <v>126.66666666666667</v>
      </c>
      <c r="N693" s="849">
        <v>1</v>
      </c>
      <c r="O693" s="849">
        <v>126</v>
      </c>
      <c r="P693" s="837">
        <v>0.33157894736842103</v>
      </c>
      <c r="Q693" s="850">
        <v>126</v>
      </c>
    </row>
    <row r="694" spans="1:17" ht="14.45" customHeight="1" x14ac:dyDescent="0.2">
      <c r="A694" s="831" t="s">
        <v>5239</v>
      </c>
      <c r="B694" s="832" t="s">
        <v>4375</v>
      </c>
      <c r="C694" s="832" t="s">
        <v>4372</v>
      </c>
      <c r="D694" s="832" t="s">
        <v>4411</v>
      </c>
      <c r="E694" s="832" t="s">
        <v>4412</v>
      </c>
      <c r="F694" s="849">
        <v>2</v>
      </c>
      <c r="G694" s="849">
        <v>66.66</v>
      </c>
      <c r="H694" s="849"/>
      <c r="I694" s="849">
        <v>33.33</v>
      </c>
      <c r="J694" s="849"/>
      <c r="K694" s="849"/>
      <c r="L694" s="849"/>
      <c r="M694" s="849"/>
      <c r="N694" s="849">
        <v>1</v>
      </c>
      <c r="O694" s="849">
        <v>33.33</v>
      </c>
      <c r="P694" s="837"/>
      <c r="Q694" s="850">
        <v>33.33</v>
      </c>
    </row>
    <row r="695" spans="1:17" ht="14.45" customHeight="1" x14ac:dyDescent="0.2">
      <c r="A695" s="831" t="s">
        <v>5239</v>
      </c>
      <c r="B695" s="832" t="s">
        <v>4375</v>
      </c>
      <c r="C695" s="832" t="s">
        <v>4372</v>
      </c>
      <c r="D695" s="832" t="s">
        <v>4413</v>
      </c>
      <c r="E695" s="832" t="s">
        <v>4414</v>
      </c>
      <c r="F695" s="849">
        <v>1</v>
      </c>
      <c r="G695" s="849">
        <v>251</v>
      </c>
      <c r="H695" s="849">
        <v>0.49801587301587302</v>
      </c>
      <c r="I695" s="849">
        <v>251</v>
      </c>
      <c r="J695" s="849">
        <v>2</v>
      </c>
      <c r="K695" s="849">
        <v>504</v>
      </c>
      <c r="L695" s="849">
        <v>1</v>
      </c>
      <c r="M695" s="849">
        <v>252</v>
      </c>
      <c r="N695" s="849">
        <v>1</v>
      </c>
      <c r="O695" s="849">
        <v>254</v>
      </c>
      <c r="P695" s="837">
        <v>0.50396825396825395</v>
      </c>
      <c r="Q695" s="850">
        <v>254</v>
      </c>
    </row>
    <row r="696" spans="1:17" ht="14.45" customHeight="1" x14ac:dyDescent="0.2">
      <c r="A696" s="831" t="s">
        <v>5239</v>
      </c>
      <c r="B696" s="832" t="s">
        <v>4375</v>
      </c>
      <c r="C696" s="832" t="s">
        <v>4372</v>
      </c>
      <c r="D696" s="832" t="s">
        <v>4433</v>
      </c>
      <c r="E696" s="832" t="s">
        <v>4434</v>
      </c>
      <c r="F696" s="849"/>
      <c r="G696" s="849"/>
      <c r="H696" s="849"/>
      <c r="I696" s="849"/>
      <c r="J696" s="849">
        <v>3</v>
      </c>
      <c r="K696" s="849">
        <v>1122</v>
      </c>
      <c r="L696" s="849">
        <v>1</v>
      </c>
      <c r="M696" s="849">
        <v>374</v>
      </c>
      <c r="N696" s="849">
        <v>1</v>
      </c>
      <c r="O696" s="849">
        <v>376</v>
      </c>
      <c r="P696" s="837">
        <v>0.33511586452762926</v>
      </c>
      <c r="Q696" s="850">
        <v>376</v>
      </c>
    </row>
    <row r="697" spans="1:17" ht="14.45" customHeight="1" x14ac:dyDescent="0.2">
      <c r="A697" s="831" t="s">
        <v>5240</v>
      </c>
      <c r="B697" s="832" t="s">
        <v>4375</v>
      </c>
      <c r="C697" s="832" t="s">
        <v>4372</v>
      </c>
      <c r="D697" s="832" t="s">
        <v>4391</v>
      </c>
      <c r="E697" s="832" t="s">
        <v>4392</v>
      </c>
      <c r="F697" s="849">
        <v>3</v>
      </c>
      <c r="G697" s="849">
        <v>111</v>
      </c>
      <c r="H697" s="849">
        <v>0.2</v>
      </c>
      <c r="I697" s="849">
        <v>37</v>
      </c>
      <c r="J697" s="849">
        <v>15</v>
      </c>
      <c r="K697" s="849">
        <v>555</v>
      </c>
      <c r="L697" s="849">
        <v>1</v>
      </c>
      <c r="M697" s="849">
        <v>37</v>
      </c>
      <c r="N697" s="849">
        <v>8</v>
      </c>
      <c r="O697" s="849">
        <v>304</v>
      </c>
      <c r="P697" s="837">
        <v>0.5477477477477477</v>
      </c>
      <c r="Q697" s="850">
        <v>38</v>
      </c>
    </row>
    <row r="698" spans="1:17" ht="14.45" customHeight="1" x14ac:dyDescent="0.2">
      <c r="A698" s="831" t="s">
        <v>5240</v>
      </c>
      <c r="B698" s="832" t="s">
        <v>4375</v>
      </c>
      <c r="C698" s="832" t="s">
        <v>4372</v>
      </c>
      <c r="D698" s="832" t="s">
        <v>4403</v>
      </c>
      <c r="E698" s="832" t="s">
        <v>4404</v>
      </c>
      <c r="F698" s="849">
        <v>19</v>
      </c>
      <c r="G698" s="849">
        <v>2394</v>
      </c>
      <c r="H698" s="849">
        <v>0.99501246882793015</v>
      </c>
      <c r="I698" s="849">
        <v>126</v>
      </c>
      <c r="J698" s="849">
        <v>19</v>
      </c>
      <c r="K698" s="849">
        <v>2406</v>
      </c>
      <c r="L698" s="849">
        <v>1</v>
      </c>
      <c r="M698" s="849">
        <v>126.63157894736842</v>
      </c>
      <c r="N698" s="849">
        <v>19</v>
      </c>
      <c r="O698" s="849">
        <v>2394</v>
      </c>
      <c r="P698" s="837">
        <v>0.99501246882793015</v>
      </c>
      <c r="Q698" s="850">
        <v>126</v>
      </c>
    </row>
    <row r="699" spans="1:17" ht="14.45" customHeight="1" x14ac:dyDescent="0.2">
      <c r="A699" s="831" t="s">
        <v>5240</v>
      </c>
      <c r="B699" s="832" t="s">
        <v>4375</v>
      </c>
      <c r="C699" s="832" t="s">
        <v>4372</v>
      </c>
      <c r="D699" s="832" t="s">
        <v>4411</v>
      </c>
      <c r="E699" s="832" t="s">
        <v>4412</v>
      </c>
      <c r="F699" s="849"/>
      <c r="G699" s="849"/>
      <c r="H699" s="849"/>
      <c r="I699" s="849"/>
      <c r="J699" s="849">
        <v>1</v>
      </c>
      <c r="K699" s="849">
        <v>33.33</v>
      </c>
      <c r="L699" s="849">
        <v>1</v>
      </c>
      <c r="M699" s="849">
        <v>33.33</v>
      </c>
      <c r="N699" s="849">
        <v>1</v>
      </c>
      <c r="O699" s="849">
        <v>33.33</v>
      </c>
      <c r="P699" s="837">
        <v>1</v>
      </c>
      <c r="Q699" s="850">
        <v>33.33</v>
      </c>
    </row>
    <row r="700" spans="1:17" ht="14.45" customHeight="1" x14ac:dyDescent="0.2">
      <c r="A700" s="831" t="s">
        <v>5240</v>
      </c>
      <c r="B700" s="832" t="s">
        <v>4375</v>
      </c>
      <c r="C700" s="832" t="s">
        <v>4372</v>
      </c>
      <c r="D700" s="832" t="s">
        <v>4413</v>
      </c>
      <c r="E700" s="832" t="s">
        <v>4414</v>
      </c>
      <c r="F700" s="849">
        <v>11</v>
      </c>
      <c r="G700" s="849">
        <v>2761</v>
      </c>
      <c r="H700" s="849">
        <v>2.1912698412698415</v>
      </c>
      <c r="I700" s="849">
        <v>251</v>
      </c>
      <c r="J700" s="849">
        <v>5</v>
      </c>
      <c r="K700" s="849">
        <v>1260</v>
      </c>
      <c r="L700" s="849">
        <v>1</v>
      </c>
      <c r="M700" s="849">
        <v>252</v>
      </c>
      <c r="N700" s="849">
        <v>4</v>
      </c>
      <c r="O700" s="849">
        <v>1016</v>
      </c>
      <c r="P700" s="837">
        <v>0.80634920634920637</v>
      </c>
      <c r="Q700" s="850">
        <v>254</v>
      </c>
    </row>
    <row r="701" spans="1:17" ht="14.45" customHeight="1" x14ac:dyDescent="0.2">
      <c r="A701" s="831" t="s">
        <v>5240</v>
      </c>
      <c r="B701" s="832" t="s">
        <v>4375</v>
      </c>
      <c r="C701" s="832" t="s">
        <v>4372</v>
      </c>
      <c r="D701" s="832" t="s">
        <v>4429</v>
      </c>
      <c r="E701" s="832" t="s">
        <v>4430</v>
      </c>
      <c r="F701" s="849"/>
      <c r="G701" s="849"/>
      <c r="H701" s="849"/>
      <c r="I701" s="849"/>
      <c r="J701" s="849">
        <v>4</v>
      </c>
      <c r="K701" s="849">
        <v>460</v>
      </c>
      <c r="L701" s="849">
        <v>1</v>
      </c>
      <c r="M701" s="849">
        <v>115</v>
      </c>
      <c r="N701" s="849">
        <v>1</v>
      </c>
      <c r="O701" s="849">
        <v>116</v>
      </c>
      <c r="P701" s="837">
        <v>0.25217391304347825</v>
      </c>
      <c r="Q701" s="850">
        <v>116</v>
      </c>
    </row>
    <row r="702" spans="1:17" ht="14.45" customHeight="1" x14ac:dyDescent="0.2">
      <c r="A702" s="831" t="s">
        <v>5240</v>
      </c>
      <c r="B702" s="832" t="s">
        <v>4375</v>
      </c>
      <c r="C702" s="832" t="s">
        <v>4372</v>
      </c>
      <c r="D702" s="832" t="s">
        <v>4433</v>
      </c>
      <c r="E702" s="832" t="s">
        <v>4434</v>
      </c>
      <c r="F702" s="849">
        <v>5</v>
      </c>
      <c r="G702" s="849">
        <v>1865</v>
      </c>
      <c r="H702" s="849">
        <v>0.35618792971734148</v>
      </c>
      <c r="I702" s="849">
        <v>373</v>
      </c>
      <c r="J702" s="849">
        <v>14</v>
      </c>
      <c r="K702" s="849">
        <v>5236</v>
      </c>
      <c r="L702" s="849">
        <v>1</v>
      </c>
      <c r="M702" s="849">
        <v>374</v>
      </c>
      <c r="N702" s="849">
        <v>10</v>
      </c>
      <c r="O702" s="849">
        <v>3760</v>
      </c>
      <c r="P702" s="837">
        <v>0.71810542398777688</v>
      </c>
      <c r="Q702" s="850">
        <v>376</v>
      </c>
    </row>
    <row r="703" spans="1:17" ht="14.45" customHeight="1" x14ac:dyDescent="0.2">
      <c r="A703" s="831" t="s">
        <v>5241</v>
      </c>
      <c r="B703" s="832" t="s">
        <v>4375</v>
      </c>
      <c r="C703" s="832" t="s">
        <v>4372</v>
      </c>
      <c r="D703" s="832" t="s">
        <v>4391</v>
      </c>
      <c r="E703" s="832" t="s">
        <v>4392</v>
      </c>
      <c r="F703" s="849">
        <v>3</v>
      </c>
      <c r="G703" s="849">
        <v>111</v>
      </c>
      <c r="H703" s="849">
        <v>0.6</v>
      </c>
      <c r="I703" s="849">
        <v>37</v>
      </c>
      <c r="J703" s="849">
        <v>5</v>
      </c>
      <c r="K703" s="849">
        <v>185</v>
      </c>
      <c r="L703" s="849">
        <v>1</v>
      </c>
      <c r="M703" s="849">
        <v>37</v>
      </c>
      <c r="N703" s="849">
        <v>5</v>
      </c>
      <c r="O703" s="849">
        <v>190</v>
      </c>
      <c r="P703" s="837">
        <v>1.027027027027027</v>
      </c>
      <c r="Q703" s="850">
        <v>38</v>
      </c>
    </row>
    <row r="704" spans="1:17" ht="14.45" customHeight="1" x14ac:dyDescent="0.2">
      <c r="A704" s="831" t="s">
        <v>5241</v>
      </c>
      <c r="B704" s="832" t="s">
        <v>4375</v>
      </c>
      <c r="C704" s="832" t="s">
        <v>4372</v>
      </c>
      <c r="D704" s="832" t="s">
        <v>4403</v>
      </c>
      <c r="E704" s="832" t="s">
        <v>4404</v>
      </c>
      <c r="F704" s="849">
        <v>15</v>
      </c>
      <c r="G704" s="849">
        <v>1890</v>
      </c>
      <c r="H704" s="849">
        <v>1.2417871222076216</v>
      </c>
      <c r="I704" s="849">
        <v>126</v>
      </c>
      <c r="J704" s="849">
        <v>12</v>
      </c>
      <c r="K704" s="849">
        <v>1522</v>
      </c>
      <c r="L704" s="849">
        <v>1</v>
      </c>
      <c r="M704" s="849">
        <v>126.83333333333333</v>
      </c>
      <c r="N704" s="849">
        <v>5</v>
      </c>
      <c r="O704" s="849">
        <v>630</v>
      </c>
      <c r="P704" s="837">
        <v>0.41392904073587383</v>
      </c>
      <c r="Q704" s="850">
        <v>126</v>
      </c>
    </row>
    <row r="705" spans="1:17" ht="14.45" customHeight="1" x14ac:dyDescent="0.2">
      <c r="A705" s="831" t="s">
        <v>5241</v>
      </c>
      <c r="B705" s="832" t="s">
        <v>4375</v>
      </c>
      <c r="C705" s="832" t="s">
        <v>4372</v>
      </c>
      <c r="D705" s="832" t="s">
        <v>4413</v>
      </c>
      <c r="E705" s="832" t="s">
        <v>4414</v>
      </c>
      <c r="F705" s="849">
        <v>11</v>
      </c>
      <c r="G705" s="849">
        <v>2761</v>
      </c>
      <c r="H705" s="849">
        <v>2.7390873015873014</v>
      </c>
      <c r="I705" s="849">
        <v>251</v>
      </c>
      <c r="J705" s="849">
        <v>4</v>
      </c>
      <c r="K705" s="849">
        <v>1008</v>
      </c>
      <c r="L705" s="849">
        <v>1</v>
      </c>
      <c r="M705" s="849">
        <v>252</v>
      </c>
      <c r="N705" s="849">
        <v>7</v>
      </c>
      <c r="O705" s="849">
        <v>1778</v>
      </c>
      <c r="P705" s="837">
        <v>1.7638888888888888</v>
      </c>
      <c r="Q705" s="850">
        <v>254</v>
      </c>
    </row>
    <row r="706" spans="1:17" ht="14.45" customHeight="1" x14ac:dyDescent="0.2">
      <c r="A706" s="831" t="s">
        <v>5241</v>
      </c>
      <c r="B706" s="832" t="s">
        <v>4375</v>
      </c>
      <c r="C706" s="832" t="s">
        <v>4372</v>
      </c>
      <c r="D706" s="832" t="s">
        <v>4433</v>
      </c>
      <c r="E706" s="832" t="s">
        <v>4434</v>
      </c>
      <c r="F706" s="849">
        <v>2</v>
      </c>
      <c r="G706" s="849">
        <v>746</v>
      </c>
      <c r="H706" s="849">
        <v>1.9946524064171123</v>
      </c>
      <c r="I706" s="849">
        <v>373</v>
      </c>
      <c r="J706" s="849">
        <v>1</v>
      </c>
      <c r="K706" s="849">
        <v>374</v>
      </c>
      <c r="L706" s="849">
        <v>1</v>
      </c>
      <c r="M706" s="849">
        <v>374</v>
      </c>
      <c r="N706" s="849"/>
      <c r="O706" s="849"/>
      <c r="P706" s="837"/>
      <c r="Q706" s="850"/>
    </row>
    <row r="707" spans="1:17" ht="14.45" customHeight="1" x14ac:dyDescent="0.2">
      <c r="A707" s="831" t="s">
        <v>5241</v>
      </c>
      <c r="B707" s="832" t="s">
        <v>4437</v>
      </c>
      <c r="C707" s="832" t="s">
        <v>4372</v>
      </c>
      <c r="D707" s="832" t="s">
        <v>4441</v>
      </c>
      <c r="E707" s="832" t="s">
        <v>4442</v>
      </c>
      <c r="F707" s="849"/>
      <c r="G707" s="849"/>
      <c r="H707" s="849"/>
      <c r="I707" s="849"/>
      <c r="J707" s="849">
        <v>1</v>
      </c>
      <c r="K707" s="849">
        <v>252</v>
      </c>
      <c r="L707" s="849">
        <v>1</v>
      </c>
      <c r="M707" s="849">
        <v>252</v>
      </c>
      <c r="N707" s="849"/>
      <c r="O707" s="849"/>
      <c r="P707" s="837"/>
      <c r="Q707" s="850"/>
    </row>
    <row r="708" spans="1:17" ht="14.45" customHeight="1" x14ac:dyDescent="0.2">
      <c r="A708" s="831" t="s">
        <v>5242</v>
      </c>
      <c r="B708" s="832" t="s">
        <v>4375</v>
      </c>
      <c r="C708" s="832" t="s">
        <v>4372</v>
      </c>
      <c r="D708" s="832" t="s">
        <v>4391</v>
      </c>
      <c r="E708" s="832" t="s">
        <v>4392</v>
      </c>
      <c r="F708" s="849">
        <v>1</v>
      </c>
      <c r="G708" s="849">
        <v>37</v>
      </c>
      <c r="H708" s="849">
        <v>9.0909090909090912E-2</v>
      </c>
      <c r="I708" s="849">
        <v>37</v>
      </c>
      <c r="J708" s="849">
        <v>11</v>
      </c>
      <c r="K708" s="849">
        <v>407</v>
      </c>
      <c r="L708" s="849">
        <v>1</v>
      </c>
      <c r="M708" s="849">
        <v>37</v>
      </c>
      <c r="N708" s="849">
        <v>16</v>
      </c>
      <c r="O708" s="849">
        <v>608</v>
      </c>
      <c r="P708" s="837">
        <v>1.4938574938574938</v>
      </c>
      <c r="Q708" s="850">
        <v>38</v>
      </c>
    </row>
    <row r="709" spans="1:17" ht="14.45" customHeight="1" x14ac:dyDescent="0.2">
      <c r="A709" s="831" t="s">
        <v>5242</v>
      </c>
      <c r="B709" s="832" t="s">
        <v>4375</v>
      </c>
      <c r="C709" s="832" t="s">
        <v>4372</v>
      </c>
      <c r="D709" s="832" t="s">
        <v>4403</v>
      </c>
      <c r="E709" s="832" t="s">
        <v>4404</v>
      </c>
      <c r="F709" s="849">
        <v>32</v>
      </c>
      <c r="G709" s="849">
        <v>4032</v>
      </c>
      <c r="H709" s="849">
        <v>2.445118253486962</v>
      </c>
      <c r="I709" s="849">
        <v>126</v>
      </c>
      <c r="J709" s="849">
        <v>13</v>
      </c>
      <c r="K709" s="849">
        <v>1649</v>
      </c>
      <c r="L709" s="849">
        <v>1</v>
      </c>
      <c r="M709" s="849">
        <v>126.84615384615384</v>
      </c>
      <c r="N709" s="849">
        <v>16</v>
      </c>
      <c r="O709" s="849">
        <v>2016</v>
      </c>
      <c r="P709" s="837">
        <v>1.222559126743481</v>
      </c>
      <c r="Q709" s="850">
        <v>126</v>
      </c>
    </row>
    <row r="710" spans="1:17" ht="14.45" customHeight="1" x14ac:dyDescent="0.2">
      <c r="A710" s="831" t="s">
        <v>5242</v>
      </c>
      <c r="B710" s="832" t="s">
        <v>4375</v>
      </c>
      <c r="C710" s="832" t="s">
        <v>4372</v>
      </c>
      <c r="D710" s="832" t="s">
        <v>4411</v>
      </c>
      <c r="E710" s="832" t="s">
        <v>4412</v>
      </c>
      <c r="F710" s="849">
        <v>7</v>
      </c>
      <c r="G710" s="849">
        <v>233.30999999999995</v>
      </c>
      <c r="H710" s="849">
        <v>1.7499999999999998</v>
      </c>
      <c r="I710" s="849">
        <v>33.329999999999991</v>
      </c>
      <c r="J710" s="849">
        <v>4</v>
      </c>
      <c r="K710" s="849">
        <v>133.32</v>
      </c>
      <c r="L710" s="849">
        <v>1</v>
      </c>
      <c r="M710" s="849">
        <v>33.33</v>
      </c>
      <c r="N710" s="849">
        <v>12</v>
      </c>
      <c r="O710" s="849">
        <v>399.96999999999991</v>
      </c>
      <c r="P710" s="837">
        <v>3.0000750075007496</v>
      </c>
      <c r="Q710" s="850">
        <v>33.330833333333324</v>
      </c>
    </row>
    <row r="711" spans="1:17" ht="14.45" customHeight="1" x14ac:dyDescent="0.2">
      <c r="A711" s="831" t="s">
        <v>5242</v>
      </c>
      <c r="B711" s="832" t="s">
        <v>4375</v>
      </c>
      <c r="C711" s="832" t="s">
        <v>4372</v>
      </c>
      <c r="D711" s="832" t="s">
        <v>4413</v>
      </c>
      <c r="E711" s="832" t="s">
        <v>4414</v>
      </c>
      <c r="F711" s="849">
        <v>32</v>
      </c>
      <c r="G711" s="849">
        <v>8032</v>
      </c>
      <c r="H711" s="849">
        <v>1.0624338624338625</v>
      </c>
      <c r="I711" s="849">
        <v>251</v>
      </c>
      <c r="J711" s="849">
        <v>30</v>
      </c>
      <c r="K711" s="849">
        <v>7560</v>
      </c>
      <c r="L711" s="849">
        <v>1</v>
      </c>
      <c r="M711" s="849">
        <v>252</v>
      </c>
      <c r="N711" s="849">
        <v>40</v>
      </c>
      <c r="O711" s="849">
        <v>10160</v>
      </c>
      <c r="P711" s="837">
        <v>1.343915343915344</v>
      </c>
      <c r="Q711" s="850">
        <v>254</v>
      </c>
    </row>
    <row r="712" spans="1:17" ht="14.45" customHeight="1" x14ac:dyDescent="0.2">
      <c r="A712" s="831" t="s">
        <v>5242</v>
      </c>
      <c r="B712" s="832" t="s">
        <v>4375</v>
      </c>
      <c r="C712" s="832" t="s">
        <v>4372</v>
      </c>
      <c r="D712" s="832" t="s">
        <v>4433</v>
      </c>
      <c r="E712" s="832" t="s">
        <v>4434</v>
      </c>
      <c r="F712" s="849">
        <v>5</v>
      </c>
      <c r="G712" s="849">
        <v>1865</v>
      </c>
      <c r="H712" s="849">
        <v>0.41555258467023171</v>
      </c>
      <c r="I712" s="849">
        <v>373</v>
      </c>
      <c r="J712" s="849">
        <v>12</v>
      </c>
      <c r="K712" s="849">
        <v>4488</v>
      </c>
      <c r="L712" s="849">
        <v>1</v>
      </c>
      <c r="M712" s="849">
        <v>374</v>
      </c>
      <c r="N712" s="849">
        <v>12</v>
      </c>
      <c r="O712" s="849">
        <v>4512</v>
      </c>
      <c r="P712" s="837">
        <v>1.0053475935828877</v>
      </c>
      <c r="Q712" s="850">
        <v>376</v>
      </c>
    </row>
    <row r="713" spans="1:17" ht="14.45" customHeight="1" x14ac:dyDescent="0.2">
      <c r="A713" s="831" t="s">
        <v>5243</v>
      </c>
      <c r="B713" s="832" t="s">
        <v>4375</v>
      </c>
      <c r="C713" s="832" t="s">
        <v>4372</v>
      </c>
      <c r="D713" s="832" t="s">
        <v>4391</v>
      </c>
      <c r="E713" s="832" t="s">
        <v>4392</v>
      </c>
      <c r="F713" s="849">
        <v>2</v>
      </c>
      <c r="G713" s="849">
        <v>74</v>
      </c>
      <c r="H713" s="849">
        <v>0.4</v>
      </c>
      <c r="I713" s="849">
        <v>37</v>
      </c>
      <c r="J713" s="849">
        <v>5</v>
      </c>
      <c r="K713" s="849">
        <v>185</v>
      </c>
      <c r="L713" s="849">
        <v>1</v>
      </c>
      <c r="M713" s="849">
        <v>37</v>
      </c>
      <c r="N713" s="849">
        <v>14</v>
      </c>
      <c r="O713" s="849">
        <v>532</v>
      </c>
      <c r="P713" s="837">
        <v>2.8756756756756756</v>
      </c>
      <c r="Q713" s="850">
        <v>38</v>
      </c>
    </row>
    <row r="714" spans="1:17" ht="14.45" customHeight="1" x14ac:dyDescent="0.2">
      <c r="A714" s="831" t="s">
        <v>5243</v>
      </c>
      <c r="B714" s="832" t="s">
        <v>4375</v>
      </c>
      <c r="C714" s="832" t="s">
        <v>4372</v>
      </c>
      <c r="D714" s="832" t="s">
        <v>4403</v>
      </c>
      <c r="E714" s="832" t="s">
        <v>4404</v>
      </c>
      <c r="F714" s="849">
        <v>13</v>
      </c>
      <c r="G714" s="849">
        <v>1638</v>
      </c>
      <c r="H714" s="849">
        <v>6.4488188976377954</v>
      </c>
      <c r="I714" s="849">
        <v>126</v>
      </c>
      <c r="J714" s="849">
        <v>2</v>
      </c>
      <c r="K714" s="849">
        <v>254</v>
      </c>
      <c r="L714" s="849">
        <v>1</v>
      </c>
      <c r="M714" s="849">
        <v>127</v>
      </c>
      <c r="N714" s="849">
        <v>9</v>
      </c>
      <c r="O714" s="849">
        <v>1134</v>
      </c>
      <c r="P714" s="837">
        <v>4.4645669291338583</v>
      </c>
      <c r="Q714" s="850">
        <v>126</v>
      </c>
    </row>
    <row r="715" spans="1:17" ht="14.45" customHeight="1" x14ac:dyDescent="0.2">
      <c r="A715" s="831" t="s">
        <v>5243</v>
      </c>
      <c r="B715" s="832" t="s">
        <v>4375</v>
      </c>
      <c r="C715" s="832" t="s">
        <v>4372</v>
      </c>
      <c r="D715" s="832" t="s">
        <v>4411</v>
      </c>
      <c r="E715" s="832" t="s">
        <v>4412</v>
      </c>
      <c r="F715" s="849">
        <v>2</v>
      </c>
      <c r="G715" s="849">
        <v>66.66</v>
      </c>
      <c r="H715" s="849"/>
      <c r="I715" s="849">
        <v>33.33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5" customHeight="1" x14ac:dyDescent="0.2">
      <c r="A716" s="831" t="s">
        <v>5243</v>
      </c>
      <c r="B716" s="832" t="s">
        <v>4375</v>
      </c>
      <c r="C716" s="832" t="s">
        <v>4372</v>
      </c>
      <c r="D716" s="832" t="s">
        <v>4413</v>
      </c>
      <c r="E716" s="832" t="s">
        <v>4414</v>
      </c>
      <c r="F716" s="849">
        <v>17</v>
      </c>
      <c r="G716" s="849">
        <v>4267</v>
      </c>
      <c r="H716" s="849">
        <v>1.4110449735449735</v>
      </c>
      <c r="I716" s="849">
        <v>251</v>
      </c>
      <c r="J716" s="849">
        <v>12</v>
      </c>
      <c r="K716" s="849">
        <v>3024</v>
      </c>
      <c r="L716" s="849">
        <v>1</v>
      </c>
      <c r="M716" s="849">
        <v>252</v>
      </c>
      <c r="N716" s="849">
        <v>4</v>
      </c>
      <c r="O716" s="849">
        <v>1016</v>
      </c>
      <c r="P716" s="837">
        <v>0.33597883597883599</v>
      </c>
      <c r="Q716" s="850">
        <v>254</v>
      </c>
    </row>
    <row r="717" spans="1:17" ht="14.45" customHeight="1" x14ac:dyDescent="0.2">
      <c r="A717" s="831" t="s">
        <v>5243</v>
      </c>
      <c r="B717" s="832" t="s">
        <v>4375</v>
      </c>
      <c r="C717" s="832" t="s">
        <v>4372</v>
      </c>
      <c r="D717" s="832" t="s">
        <v>4433</v>
      </c>
      <c r="E717" s="832" t="s">
        <v>4434</v>
      </c>
      <c r="F717" s="849">
        <v>3</v>
      </c>
      <c r="G717" s="849">
        <v>1119</v>
      </c>
      <c r="H717" s="849">
        <v>2.9919786096256686</v>
      </c>
      <c r="I717" s="849">
        <v>373</v>
      </c>
      <c r="J717" s="849">
        <v>1</v>
      </c>
      <c r="K717" s="849">
        <v>374</v>
      </c>
      <c r="L717" s="849">
        <v>1</v>
      </c>
      <c r="M717" s="849">
        <v>374</v>
      </c>
      <c r="N717" s="849">
        <v>1</v>
      </c>
      <c r="O717" s="849">
        <v>376</v>
      </c>
      <c r="P717" s="837">
        <v>1.0053475935828877</v>
      </c>
      <c r="Q717" s="850">
        <v>376</v>
      </c>
    </row>
    <row r="718" spans="1:17" ht="14.45" customHeight="1" x14ac:dyDescent="0.2">
      <c r="A718" s="831" t="s">
        <v>5244</v>
      </c>
      <c r="B718" s="832" t="s">
        <v>4375</v>
      </c>
      <c r="C718" s="832" t="s">
        <v>4372</v>
      </c>
      <c r="D718" s="832" t="s">
        <v>4391</v>
      </c>
      <c r="E718" s="832" t="s">
        <v>4392</v>
      </c>
      <c r="F718" s="849"/>
      <c r="G718" s="849"/>
      <c r="H718" s="849"/>
      <c r="I718" s="849"/>
      <c r="J718" s="849"/>
      <c r="K718" s="849"/>
      <c r="L718" s="849"/>
      <c r="M718" s="849"/>
      <c r="N718" s="849">
        <v>2</v>
      </c>
      <c r="O718" s="849">
        <v>76</v>
      </c>
      <c r="P718" s="837"/>
      <c r="Q718" s="850">
        <v>38</v>
      </c>
    </row>
    <row r="719" spans="1:17" ht="14.45" customHeight="1" x14ac:dyDescent="0.2">
      <c r="A719" s="831" t="s">
        <v>5244</v>
      </c>
      <c r="B719" s="832" t="s">
        <v>4375</v>
      </c>
      <c r="C719" s="832" t="s">
        <v>4372</v>
      </c>
      <c r="D719" s="832" t="s">
        <v>4403</v>
      </c>
      <c r="E719" s="832" t="s">
        <v>4404</v>
      </c>
      <c r="F719" s="849">
        <v>1</v>
      </c>
      <c r="G719" s="849">
        <v>126</v>
      </c>
      <c r="H719" s="849"/>
      <c r="I719" s="849">
        <v>126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5" customHeight="1" x14ac:dyDescent="0.2">
      <c r="A720" s="831" t="s">
        <v>5244</v>
      </c>
      <c r="B720" s="832" t="s">
        <v>4375</v>
      </c>
      <c r="C720" s="832" t="s">
        <v>4372</v>
      </c>
      <c r="D720" s="832" t="s">
        <v>4413</v>
      </c>
      <c r="E720" s="832" t="s">
        <v>4414</v>
      </c>
      <c r="F720" s="849">
        <v>1</v>
      </c>
      <c r="G720" s="849">
        <v>251</v>
      </c>
      <c r="H720" s="849">
        <v>0.33201058201058203</v>
      </c>
      <c r="I720" s="849">
        <v>251</v>
      </c>
      <c r="J720" s="849">
        <v>3</v>
      </c>
      <c r="K720" s="849">
        <v>756</v>
      </c>
      <c r="L720" s="849">
        <v>1</v>
      </c>
      <c r="M720" s="849">
        <v>252</v>
      </c>
      <c r="N720" s="849">
        <v>1</v>
      </c>
      <c r="O720" s="849">
        <v>254</v>
      </c>
      <c r="P720" s="837">
        <v>0.33597883597883599</v>
      </c>
      <c r="Q720" s="850">
        <v>254</v>
      </c>
    </row>
    <row r="721" spans="1:17" ht="14.45" customHeight="1" x14ac:dyDescent="0.2">
      <c r="A721" s="831" t="s">
        <v>5244</v>
      </c>
      <c r="B721" s="832" t="s">
        <v>4437</v>
      </c>
      <c r="C721" s="832" t="s">
        <v>4372</v>
      </c>
      <c r="D721" s="832" t="s">
        <v>4391</v>
      </c>
      <c r="E721" s="832" t="s">
        <v>4392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38</v>
      </c>
      <c r="P721" s="837"/>
      <c r="Q721" s="850">
        <v>38</v>
      </c>
    </row>
    <row r="722" spans="1:17" ht="14.45" customHeight="1" x14ac:dyDescent="0.2">
      <c r="A722" s="831" t="s">
        <v>5245</v>
      </c>
      <c r="B722" s="832" t="s">
        <v>4375</v>
      </c>
      <c r="C722" s="832" t="s">
        <v>4372</v>
      </c>
      <c r="D722" s="832" t="s">
        <v>4391</v>
      </c>
      <c r="E722" s="832" t="s">
        <v>4392</v>
      </c>
      <c r="F722" s="849">
        <v>4</v>
      </c>
      <c r="G722" s="849">
        <v>148</v>
      </c>
      <c r="H722" s="849">
        <v>1</v>
      </c>
      <c r="I722" s="849">
        <v>37</v>
      </c>
      <c r="J722" s="849">
        <v>4</v>
      </c>
      <c r="K722" s="849">
        <v>148</v>
      </c>
      <c r="L722" s="849">
        <v>1</v>
      </c>
      <c r="M722" s="849">
        <v>37</v>
      </c>
      <c r="N722" s="849">
        <v>4</v>
      </c>
      <c r="O722" s="849">
        <v>152</v>
      </c>
      <c r="P722" s="837">
        <v>1.027027027027027</v>
      </c>
      <c r="Q722" s="850">
        <v>38</v>
      </c>
    </row>
    <row r="723" spans="1:17" ht="14.45" customHeight="1" x14ac:dyDescent="0.2">
      <c r="A723" s="831" t="s">
        <v>5245</v>
      </c>
      <c r="B723" s="832" t="s">
        <v>4375</v>
      </c>
      <c r="C723" s="832" t="s">
        <v>4372</v>
      </c>
      <c r="D723" s="832" t="s">
        <v>4403</v>
      </c>
      <c r="E723" s="832" t="s">
        <v>4404</v>
      </c>
      <c r="F723" s="849">
        <v>9</v>
      </c>
      <c r="G723" s="849">
        <v>1134</v>
      </c>
      <c r="H723" s="849">
        <v>0.81290322580645158</v>
      </c>
      <c r="I723" s="849">
        <v>126</v>
      </c>
      <c r="J723" s="849">
        <v>11</v>
      </c>
      <c r="K723" s="849">
        <v>1395</v>
      </c>
      <c r="L723" s="849">
        <v>1</v>
      </c>
      <c r="M723" s="849">
        <v>126.81818181818181</v>
      </c>
      <c r="N723" s="849">
        <v>4</v>
      </c>
      <c r="O723" s="849">
        <v>504</v>
      </c>
      <c r="P723" s="837">
        <v>0.36129032258064514</v>
      </c>
      <c r="Q723" s="850">
        <v>126</v>
      </c>
    </row>
    <row r="724" spans="1:17" ht="14.45" customHeight="1" x14ac:dyDescent="0.2">
      <c r="A724" s="831" t="s">
        <v>5245</v>
      </c>
      <c r="B724" s="832" t="s">
        <v>4375</v>
      </c>
      <c r="C724" s="832" t="s">
        <v>4372</v>
      </c>
      <c r="D724" s="832" t="s">
        <v>4411</v>
      </c>
      <c r="E724" s="832" t="s">
        <v>4412</v>
      </c>
      <c r="F724" s="849">
        <v>8</v>
      </c>
      <c r="G724" s="849">
        <v>266.63999999999993</v>
      </c>
      <c r="H724" s="849">
        <v>1.5999039961598462</v>
      </c>
      <c r="I724" s="849">
        <v>33.329999999999991</v>
      </c>
      <c r="J724" s="849">
        <v>5</v>
      </c>
      <c r="K724" s="849">
        <v>166.65999999999997</v>
      </c>
      <c r="L724" s="849">
        <v>1</v>
      </c>
      <c r="M724" s="849">
        <v>33.331999999999994</v>
      </c>
      <c r="N724" s="849">
        <v>2</v>
      </c>
      <c r="O724" s="849">
        <v>66.66</v>
      </c>
      <c r="P724" s="837">
        <v>0.39997599903996167</v>
      </c>
      <c r="Q724" s="850">
        <v>33.33</v>
      </c>
    </row>
    <row r="725" spans="1:17" ht="14.45" customHeight="1" x14ac:dyDescent="0.2">
      <c r="A725" s="831" t="s">
        <v>5245</v>
      </c>
      <c r="B725" s="832" t="s">
        <v>4375</v>
      </c>
      <c r="C725" s="832" t="s">
        <v>4372</v>
      </c>
      <c r="D725" s="832" t="s">
        <v>4413</v>
      </c>
      <c r="E725" s="832" t="s">
        <v>4414</v>
      </c>
      <c r="F725" s="849">
        <v>10</v>
      </c>
      <c r="G725" s="849">
        <v>2510</v>
      </c>
      <c r="H725" s="849">
        <v>0.76617826617826623</v>
      </c>
      <c r="I725" s="849">
        <v>251</v>
      </c>
      <c r="J725" s="849">
        <v>13</v>
      </c>
      <c r="K725" s="849">
        <v>3276</v>
      </c>
      <c r="L725" s="849">
        <v>1</v>
      </c>
      <c r="M725" s="849">
        <v>252</v>
      </c>
      <c r="N725" s="849">
        <v>9</v>
      </c>
      <c r="O725" s="849">
        <v>2286</v>
      </c>
      <c r="P725" s="837">
        <v>0.69780219780219777</v>
      </c>
      <c r="Q725" s="850">
        <v>254</v>
      </c>
    </row>
    <row r="726" spans="1:17" ht="14.45" customHeight="1" thickBot="1" x14ac:dyDescent="0.25">
      <c r="A726" s="839" t="s">
        <v>5245</v>
      </c>
      <c r="B726" s="840" t="s">
        <v>4375</v>
      </c>
      <c r="C726" s="840" t="s">
        <v>4372</v>
      </c>
      <c r="D726" s="840" t="s">
        <v>4433</v>
      </c>
      <c r="E726" s="840" t="s">
        <v>4434</v>
      </c>
      <c r="F726" s="851">
        <v>5</v>
      </c>
      <c r="G726" s="851">
        <v>1865</v>
      </c>
      <c r="H726" s="851">
        <v>2.4933155080213902</v>
      </c>
      <c r="I726" s="851">
        <v>373</v>
      </c>
      <c r="J726" s="851">
        <v>2</v>
      </c>
      <c r="K726" s="851">
        <v>748</v>
      </c>
      <c r="L726" s="851">
        <v>1</v>
      </c>
      <c r="M726" s="851">
        <v>374</v>
      </c>
      <c r="N726" s="851">
        <v>4</v>
      </c>
      <c r="O726" s="851">
        <v>1504</v>
      </c>
      <c r="P726" s="845">
        <v>2.0106951871657754</v>
      </c>
      <c r="Q726" s="852">
        <v>376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38AA18-1124-4F82-BC06-259428F9A5E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2026.9680000000001</v>
      </c>
      <c r="C5" s="114">
        <v>2205.0419999999999</v>
      </c>
      <c r="D5" s="114">
        <v>2295.5859999999998</v>
      </c>
      <c r="E5" s="424">
        <f>IF(OR(D5=0,B5=0),"",D5/B5)</f>
        <v>1.1325220723760807</v>
      </c>
      <c r="F5" s="129">
        <f>IF(OR(D5=0,C5=0),"",D5/C5)</f>
        <v>1.0410622564105354</v>
      </c>
      <c r="G5" s="130">
        <v>616</v>
      </c>
      <c r="H5" s="114">
        <v>653</v>
      </c>
      <c r="I5" s="114">
        <v>701</v>
      </c>
      <c r="J5" s="424">
        <f>IF(OR(I5=0,G5=0),"",I5/G5)</f>
        <v>1.1379870129870129</v>
      </c>
      <c r="K5" s="131">
        <f>IF(OR(I5=0,H5=0),"",I5/H5)</f>
        <v>1.0735068912710566</v>
      </c>
      <c r="L5" s="121"/>
      <c r="M5" s="121"/>
      <c r="N5" s="7">
        <f>D5-C5</f>
        <v>90.543999999999869</v>
      </c>
      <c r="O5" s="8">
        <f>I5-H5</f>
        <v>48</v>
      </c>
      <c r="P5" s="7">
        <f>D5-B5</f>
        <v>268.61799999999971</v>
      </c>
      <c r="Q5" s="8">
        <f>I5-G5</f>
        <v>85</v>
      </c>
    </row>
    <row r="6" spans="1:17" ht="14.45" hidden="1" customHeight="1" outlineLevel="1" x14ac:dyDescent="0.2">
      <c r="A6" s="441" t="s">
        <v>168</v>
      </c>
      <c r="B6" s="120">
        <v>444.69400000000002</v>
      </c>
      <c r="C6" s="113">
        <v>441.97199999999998</v>
      </c>
      <c r="D6" s="113">
        <v>449.72800000000001</v>
      </c>
      <c r="E6" s="424">
        <f t="shared" ref="E6:E12" si="0">IF(OR(D6=0,B6=0),"",D6/B6)</f>
        <v>1.0113201437392905</v>
      </c>
      <c r="F6" s="129">
        <f t="shared" ref="F6:F12" si="1">IF(OR(D6=0,C6=0),"",D6/C6)</f>
        <v>1.0175486229896917</v>
      </c>
      <c r="G6" s="133">
        <v>139</v>
      </c>
      <c r="H6" s="113">
        <v>141</v>
      </c>
      <c r="I6" s="113">
        <v>138</v>
      </c>
      <c r="J6" s="425">
        <f t="shared" ref="J6:J12" si="2">IF(OR(I6=0,G6=0),"",I6/G6)</f>
        <v>0.9928057553956835</v>
      </c>
      <c r="K6" s="134">
        <f t="shared" ref="K6:K12" si="3">IF(OR(I6=0,H6=0),"",I6/H6)</f>
        <v>0.97872340425531912</v>
      </c>
      <c r="L6" s="121"/>
      <c r="M6" s="121"/>
      <c r="N6" s="5">
        <f t="shared" ref="N6:N13" si="4">D6-C6</f>
        <v>7.7560000000000286</v>
      </c>
      <c r="O6" s="6">
        <f t="shared" ref="O6:O13" si="5">I6-H6</f>
        <v>-3</v>
      </c>
      <c r="P6" s="5">
        <f t="shared" ref="P6:P13" si="6">D6-B6</f>
        <v>5.0339999999999918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1292.453</v>
      </c>
      <c r="C7" s="113">
        <v>1246.268</v>
      </c>
      <c r="D7" s="113">
        <v>1359.1420000000001</v>
      </c>
      <c r="E7" s="424">
        <f t="shared" si="0"/>
        <v>1.051598781541766</v>
      </c>
      <c r="F7" s="129">
        <f t="shared" si="1"/>
        <v>1.0905696046115283</v>
      </c>
      <c r="G7" s="133">
        <v>414</v>
      </c>
      <c r="H7" s="113">
        <v>405</v>
      </c>
      <c r="I7" s="113">
        <v>420</v>
      </c>
      <c r="J7" s="425">
        <f t="shared" si="2"/>
        <v>1.0144927536231885</v>
      </c>
      <c r="K7" s="134">
        <f t="shared" si="3"/>
        <v>1.037037037037037</v>
      </c>
      <c r="L7" s="121"/>
      <c r="M7" s="121"/>
      <c r="N7" s="5">
        <f t="shared" si="4"/>
        <v>112.87400000000002</v>
      </c>
      <c r="O7" s="6">
        <f t="shared" si="5"/>
        <v>15</v>
      </c>
      <c r="P7" s="5">
        <f t="shared" si="6"/>
        <v>66.689000000000078</v>
      </c>
      <c r="Q7" s="6">
        <f t="shared" si="7"/>
        <v>6</v>
      </c>
    </row>
    <row r="8" spans="1:17" ht="14.45" hidden="1" customHeight="1" outlineLevel="1" x14ac:dyDescent="0.2">
      <c r="A8" s="441" t="s">
        <v>170</v>
      </c>
      <c r="B8" s="120">
        <v>129.404</v>
      </c>
      <c r="C8" s="113">
        <v>193.977</v>
      </c>
      <c r="D8" s="113">
        <v>200.26499999999999</v>
      </c>
      <c r="E8" s="424">
        <f t="shared" si="0"/>
        <v>1.5475951284349787</v>
      </c>
      <c r="F8" s="129">
        <f t="shared" si="1"/>
        <v>1.032416214293447</v>
      </c>
      <c r="G8" s="133">
        <v>41</v>
      </c>
      <c r="H8" s="113">
        <v>56</v>
      </c>
      <c r="I8" s="113">
        <v>60</v>
      </c>
      <c r="J8" s="425">
        <f t="shared" si="2"/>
        <v>1.4634146341463414</v>
      </c>
      <c r="K8" s="134">
        <f t="shared" si="3"/>
        <v>1.0714285714285714</v>
      </c>
      <c r="L8" s="121"/>
      <c r="M8" s="121"/>
      <c r="N8" s="5">
        <f t="shared" si="4"/>
        <v>6.2879999999999825</v>
      </c>
      <c r="O8" s="6">
        <f t="shared" si="5"/>
        <v>4</v>
      </c>
      <c r="P8" s="5">
        <f t="shared" si="6"/>
        <v>70.86099999999999</v>
      </c>
      <c r="Q8" s="6">
        <f t="shared" si="7"/>
        <v>19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629.31700000000001</v>
      </c>
      <c r="C10" s="113">
        <v>625.36</v>
      </c>
      <c r="D10" s="113">
        <v>567.41399999999999</v>
      </c>
      <c r="E10" s="424">
        <f t="shared" si="0"/>
        <v>0.90163462928857785</v>
      </c>
      <c r="F10" s="129">
        <f t="shared" si="1"/>
        <v>0.90733977229116025</v>
      </c>
      <c r="G10" s="133">
        <v>185</v>
      </c>
      <c r="H10" s="113">
        <v>192</v>
      </c>
      <c r="I10" s="113">
        <v>184</v>
      </c>
      <c r="J10" s="425">
        <f t="shared" si="2"/>
        <v>0.99459459459459465</v>
      </c>
      <c r="K10" s="134">
        <f t="shared" si="3"/>
        <v>0.95833333333333337</v>
      </c>
      <c r="L10" s="121"/>
      <c r="M10" s="121"/>
      <c r="N10" s="5">
        <f t="shared" si="4"/>
        <v>-57.946000000000026</v>
      </c>
      <c r="O10" s="6">
        <f t="shared" si="5"/>
        <v>-8</v>
      </c>
      <c r="P10" s="5">
        <f t="shared" si="6"/>
        <v>-61.90300000000002</v>
      </c>
      <c r="Q10" s="6">
        <f t="shared" si="7"/>
        <v>-1</v>
      </c>
    </row>
    <row r="11" spans="1:17" ht="14.45" hidden="1" customHeight="1" outlineLevel="1" x14ac:dyDescent="0.2">
      <c r="A11" s="441" t="s">
        <v>173</v>
      </c>
      <c r="B11" s="120">
        <v>170.20699999999999</v>
      </c>
      <c r="C11" s="113">
        <v>95.031000000000006</v>
      </c>
      <c r="D11" s="113">
        <v>177.851</v>
      </c>
      <c r="E11" s="424">
        <f t="shared" si="0"/>
        <v>1.0449100213269724</v>
      </c>
      <c r="F11" s="129">
        <f t="shared" si="1"/>
        <v>1.8715050878134503</v>
      </c>
      <c r="G11" s="133">
        <v>48</v>
      </c>
      <c r="H11" s="113">
        <v>33</v>
      </c>
      <c r="I11" s="113">
        <v>53</v>
      </c>
      <c r="J11" s="425">
        <f t="shared" si="2"/>
        <v>1.1041666666666667</v>
      </c>
      <c r="K11" s="134">
        <f t="shared" si="3"/>
        <v>1.606060606060606</v>
      </c>
      <c r="L11" s="121"/>
      <c r="M11" s="121"/>
      <c r="N11" s="5">
        <f t="shared" si="4"/>
        <v>82.82</v>
      </c>
      <c r="O11" s="6">
        <f t="shared" si="5"/>
        <v>20</v>
      </c>
      <c r="P11" s="5">
        <f t="shared" si="6"/>
        <v>7.6440000000000055</v>
      </c>
      <c r="Q11" s="6">
        <f t="shared" si="7"/>
        <v>5</v>
      </c>
    </row>
    <row r="12" spans="1:17" ht="14.45" hidden="1" customHeight="1" outlineLevel="1" thickBot="1" x14ac:dyDescent="0.25">
      <c r="A12" s="442" t="s">
        <v>208</v>
      </c>
      <c r="B12" s="238">
        <v>50.813000000000002</v>
      </c>
      <c r="C12" s="239">
        <v>51.744999999999997</v>
      </c>
      <c r="D12" s="239">
        <v>30.57</v>
      </c>
      <c r="E12" s="424">
        <f t="shared" si="0"/>
        <v>0.60161769625883132</v>
      </c>
      <c r="F12" s="129">
        <f t="shared" si="1"/>
        <v>0.59078171804039037</v>
      </c>
      <c r="G12" s="241">
        <v>13</v>
      </c>
      <c r="H12" s="239">
        <v>9</v>
      </c>
      <c r="I12" s="239">
        <v>7</v>
      </c>
      <c r="J12" s="426">
        <f t="shared" si="2"/>
        <v>0.53846153846153844</v>
      </c>
      <c r="K12" s="242">
        <f t="shared" si="3"/>
        <v>0.77777777777777779</v>
      </c>
      <c r="L12" s="121"/>
      <c r="M12" s="121"/>
      <c r="N12" s="243">
        <f t="shared" si="4"/>
        <v>-21.174999999999997</v>
      </c>
      <c r="O12" s="244">
        <f t="shared" si="5"/>
        <v>-2</v>
      </c>
      <c r="P12" s="243">
        <f t="shared" si="6"/>
        <v>-20.243000000000002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4743.8560000000007</v>
      </c>
      <c r="C13" s="116">
        <f>SUM(C5:C12)</f>
        <v>4859.3949999999995</v>
      </c>
      <c r="D13" s="116">
        <f>SUM(D5:D12)</f>
        <v>5080.5559999999996</v>
      </c>
      <c r="E13" s="420">
        <f>IF(OR(D13=0,B13=0),0,D13/B13)</f>
        <v>1.0709760161353967</v>
      </c>
      <c r="F13" s="135">
        <f>IF(OR(D13=0,C13=0),0,D13/C13)</f>
        <v>1.045512044194802</v>
      </c>
      <c r="G13" s="136">
        <f>SUM(G5:G12)</f>
        <v>1456</v>
      </c>
      <c r="H13" s="116">
        <f>SUM(H5:H12)</f>
        <v>1489</v>
      </c>
      <c r="I13" s="116">
        <f>SUM(I5:I12)</f>
        <v>1563</v>
      </c>
      <c r="J13" s="420">
        <f>IF(OR(I13=0,G13=0),0,I13/G13)</f>
        <v>1.0734890109890109</v>
      </c>
      <c r="K13" s="137">
        <f>IF(OR(I13=0,H13=0),0,I13/H13)</f>
        <v>1.0496977837474815</v>
      </c>
      <c r="L13" s="121"/>
      <c r="M13" s="121"/>
      <c r="N13" s="127">
        <f t="shared" si="4"/>
        <v>221.16100000000006</v>
      </c>
      <c r="O13" s="138">
        <f t="shared" si="5"/>
        <v>74</v>
      </c>
      <c r="P13" s="127">
        <f t="shared" si="6"/>
        <v>336.69999999999891</v>
      </c>
      <c r="Q13" s="138">
        <f t="shared" si="7"/>
        <v>107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2026.9680000000001</v>
      </c>
      <c r="C18" s="114">
        <v>2205.0419999999999</v>
      </c>
      <c r="D18" s="114">
        <v>2295.5859999999998</v>
      </c>
      <c r="E18" s="424">
        <f>IF(OR(D18=0,B18=0),"",D18/B18)</f>
        <v>1.1325220723760807</v>
      </c>
      <c r="F18" s="129">
        <f>IF(OR(D18=0,C18=0),"",D18/C18)</f>
        <v>1.0410622564105354</v>
      </c>
      <c r="G18" s="119">
        <v>616</v>
      </c>
      <c r="H18" s="114">
        <v>653</v>
      </c>
      <c r="I18" s="114">
        <v>701</v>
      </c>
      <c r="J18" s="424">
        <f>IF(OR(I18=0,G18=0),"",I18/G18)</f>
        <v>1.1379870129870129</v>
      </c>
      <c r="K18" s="131">
        <f>IF(OR(I18=0,H18=0),"",I18/H18)</f>
        <v>1.0735068912710566</v>
      </c>
      <c r="L18" s="645">
        <v>0.91871999999999998</v>
      </c>
      <c r="M18" s="646"/>
      <c r="N18" s="145">
        <f t="shared" ref="N18:N26" si="8">D18-C18</f>
        <v>90.543999999999869</v>
      </c>
      <c r="O18" s="146">
        <f t="shared" ref="O18:O26" si="9">I18-H18</f>
        <v>48</v>
      </c>
      <c r="P18" s="145">
        <f t="shared" ref="P18:P26" si="10">D18-B18</f>
        <v>268.61799999999971</v>
      </c>
      <c r="Q18" s="146">
        <f t="shared" ref="Q18:Q26" si="11">I18-G18</f>
        <v>85</v>
      </c>
    </row>
    <row r="19" spans="1:17" ht="14.45" hidden="1" customHeight="1" outlineLevel="1" x14ac:dyDescent="0.2">
      <c r="A19" s="441" t="s">
        <v>168</v>
      </c>
      <c r="B19" s="120">
        <v>444.69400000000002</v>
      </c>
      <c r="C19" s="113">
        <v>441.97199999999998</v>
      </c>
      <c r="D19" s="113">
        <v>449.72800000000001</v>
      </c>
      <c r="E19" s="425">
        <f t="shared" ref="E19:E25" si="12">IF(OR(D19=0,B19=0),"",D19/B19)</f>
        <v>1.0113201437392905</v>
      </c>
      <c r="F19" s="132">
        <f t="shared" ref="F19:F25" si="13">IF(OR(D19=0,C19=0),"",D19/C19)</f>
        <v>1.0175486229896917</v>
      </c>
      <c r="G19" s="120">
        <v>139</v>
      </c>
      <c r="H19" s="113">
        <v>141</v>
      </c>
      <c r="I19" s="113">
        <v>138</v>
      </c>
      <c r="J19" s="425">
        <f t="shared" ref="J19:J25" si="14">IF(OR(I19=0,G19=0),"",I19/G19)</f>
        <v>0.9928057553956835</v>
      </c>
      <c r="K19" s="134">
        <f t="shared" ref="K19:K25" si="15">IF(OR(I19=0,H19=0),"",I19/H19)</f>
        <v>0.97872340425531912</v>
      </c>
      <c r="L19" s="645">
        <v>0.99456</v>
      </c>
      <c r="M19" s="646"/>
      <c r="N19" s="147">
        <f t="shared" si="8"/>
        <v>7.7560000000000286</v>
      </c>
      <c r="O19" s="148">
        <f t="shared" si="9"/>
        <v>-3</v>
      </c>
      <c r="P19" s="147">
        <f t="shared" si="10"/>
        <v>5.0339999999999918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1292.453</v>
      </c>
      <c r="C20" s="113">
        <v>1246.268</v>
      </c>
      <c r="D20" s="113">
        <v>1359.1420000000001</v>
      </c>
      <c r="E20" s="425">
        <f t="shared" si="12"/>
        <v>1.051598781541766</v>
      </c>
      <c r="F20" s="132">
        <f t="shared" si="13"/>
        <v>1.0905696046115283</v>
      </c>
      <c r="G20" s="120">
        <v>414</v>
      </c>
      <c r="H20" s="113">
        <v>405</v>
      </c>
      <c r="I20" s="113">
        <v>420</v>
      </c>
      <c r="J20" s="425">
        <f t="shared" si="14"/>
        <v>1.0144927536231885</v>
      </c>
      <c r="K20" s="134">
        <f t="shared" si="15"/>
        <v>1.037037037037037</v>
      </c>
      <c r="L20" s="645">
        <v>0.96671999999999991</v>
      </c>
      <c r="M20" s="646"/>
      <c r="N20" s="147">
        <f t="shared" si="8"/>
        <v>112.87400000000002</v>
      </c>
      <c r="O20" s="148">
        <f t="shared" si="9"/>
        <v>15</v>
      </c>
      <c r="P20" s="147">
        <f t="shared" si="10"/>
        <v>66.689000000000078</v>
      </c>
      <c r="Q20" s="148">
        <f t="shared" si="11"/>
        <v>6</v>
      </c>
    </row>
    <row r="21" spans="1:17" ht="14.45" hidden="1" customHeight="1" outlineLevel="1" x14ac:dyDescent="0.2">
      <c r="A21" s="441" t="s">
        <v>170</v>
      </c>
      <c r="B21" s="120">
        <v>129.404</v>
      </c>
      <c r="C21" s="113">
        <v>193.977</v>
      </c>
      <c r="D21" s="113">
        <v>200.26499999999999</v>
      </c>
      <c r="E21" s="425">
        <f t="shared" si="12"/>
        <v>1.5475951284349787</v>
      </c>
      <c r="F21" s="132">
        <f t="shared" si="13"/>
        <v>1.032416214293447</v>
      </c>
      <c r="G21" s="120">
        <v>41</v>
      </c>
      <c r="H21" s="113">
        <v>56</v>
      </c>
      <c r="I21" s="113">
        <v>60</v>
      </c>
      <c r="J21" s="425">
        <f t="shared" si="14"/>
        <v>1.4634146341463414</v>
      </c>
      <c r="K21" s="134">
        <f t="shared" si="15"/>
        <v>1.0714285714285714</v>
      </c>
      <c r="L21" s="645">
        <v>1.11744</v>
      </c>
      <c r="M21" s="646"/>
      <c r="N21" s="147">
        <f t="shared" si="8"/>
        <v>6.2879999999999825</v>
      </c>
      <c r="O21" s="148">
        <f t="shared" si="9"/>
        <v>4</v>
      </c>
      <c r="P21" s="147">
        <f t="shared" si="10"/>
        <v>70.86099999999999</v>
      </c>
      <c r="Q21" s="148">
        <f t="shared" si="11"/>
        <v>19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629.31700000000001</v>
      </c>
      <c r="C23" s="113">
        <v>625.36</v>
      </c>
      <c r="D23" s="113">
        <v>567.41399999999999</v>
      </c>
      <c r="E23" s="425">
        <f t="shared" si="12"/>
        <v>0.90163462928857785</v>
      </c>
      <c r="F23" s="132">
        <f t="shared" si="13"/>
        <v>0.90733977229116025</v>
      </c>
      <c r="G23" s="120">
        <v>185</v>
      </c>
      <c r="H23" s="113">
        <v>192</v>
      </c>
      <c r="I23" s="113">
        <v>184</v>
      </c>
      <c r="J23" s="425">
        <f t="shared" si="14"/>
        <v>0.99459459459459465</v>
      </c>
      <c r="K23" s="134">
        <f t="shared" si="15"/>
        <v>0.95833333333333337</v>
      </c>
      <c r="L23" s="645">
        <v>0.98495999999999995</v>
      </c>
      <c r="M23" s="646"/>
      <c r="N23" s="147">
        <f t="shared" si="8"/>
        <v>-57.946000000000026</v>
      </c>
      <c r="O23" s="148">
        <f t="shared" si="9"/>
        <v>-8</v>
      </c>
      <c r="P23" s="147">
        <f t="shared" si="10"/>
        <v>-61.90300000000002</v>
      </c>
      <c r="Q23" s="148">
        <f t="shared" si="11"/>
        <v>-1</v>
      </c>
    </row>
    <row r="24" spans="1:17" ht="14.45" hidden="1" customHeight="1" outlineLevel="1" x14ac:dyDescent="0.2">
      <c r="A24" s="441" t="s">
        <v>173</v>
      </c>
      <c r="B24" s="120">
        <v>170.20699999999999</v>
      </c>
      <c r="C24" s="113">
        <v>95.031000000000006</v>
      </c>
      <c r="D24" s="113">
        <v>177.851</v>
      </c>
      <c r="E24" s="425">
        <f t="shared" si="12"/>
        <v>1.0449100213269724</v>
      </c>
      <c r="F24" s="132">
        <f t="shared" si="13"/>
        <v>1.8715050878134503</v>
      </c>
      <c r="G24" s="120">
        <v>48</v>
      </c>
      <c r="H24" s="113">
        <v>33</v>
      </c>
      <c r="I24" s="113">
        <v>53</v>
      </c>
      <c r="J24" s="425">
        <f t="shared" si="14"/>
        <v>1.1041666666666667</v>
      </c>
      <c r="K24" s="134">
        <f t="shared" si="15"/>
        <v>1.606060606060606</v>
      </c>
      <c r="L24" s="645">
        <v>1.0147199999999998</v>
      </c>
      <c r="M24" s="646"/>
      <c r="N24" s="147">
        <f t="shared" si="8"/>
        <v>82.82</v>
      </c>
      <c r="O24" s="148">
        <f t="shared" si="9"/>
        <v>20</v>
      </c>
      <c r="P24" s="147">
        <f t="shared" si="10"/>
        <v>7.6440000000000055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50.813000000000002</v>
      </c>
      <c r="C25" s="239">
        <v>51.744999999999997</v>
      </c>
      <c r="D25" s="239">
        <v>30.57</v>
      </c>
      <c r="E25" s="426">
        <f t="shared" si="12"/>
        <v>0.60161769625883132</v>
      </c>
      <c r="F25" s="240">
        <f t="shared" si="13"/>
        <v>0.59078171804039037</v>
      </c>
      <c r="G25" s="238">
        <v>13</v>
      </c>
      <c r="H25" s="239">
        <v>9</v>
      </c>
      <c r="I25" s="239">
        <v>7</v>
      </c>
      <c r="J25" s="426">
        <f t="shared" si="14"/>
        <v>0.53846153846153844</v>
      </c>
      <c r="K25" s="242">
        <f t="shared" si="15"/>
        <v>0.77777777777777779</v>
      </c>
      <c r="L25" s="356"/>
      <c r="M25" s="357"/>
      <c r="N25" s="245">
        <f t="shared" si="8"/>
        <v>-21.174999999999997</v>
      </c>
      <c r="O25" s="246">
        <f t="shared" si="9"/>
        <v>-2</v>
      </c>
      <c r="P25" s="245">
        <f t="shared" si="10"/>
        <v>-20.243000000000002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4743.8560000000007</v>
      </c>
      <c r="C26" s="150">
        <f>SUM(C18:C25)</f>
        <v>4859.3949999999995</v>
      </c>
      <c r="D26" s="150">
        <f>SUM(D18:D25)</f>
        <v>5080.5559999999996</v>
      </c>
      <c r="E26" s="421">
        <f>IF(OR(D26=0,B26=0),0,D26/B26)</f>
        <v>1.0709760161353967</v>
      </c>
      <c r="F26" s="151">
        <f>IF(OR(D26=0,C26=0),0,D26/C26)</f>
        <v>1.045512044194802</v>
      </c>
      <c r="G26" s="149">
        <f>SUM(G18:G25)</f>
        <v>1456</v>
      </c>
      <c r="H26" s="150">
        <f>SUM(H18:H25)</f>
        <v>1489</v>
      </c>
      <c r="I26" s="150">
        <f>SUM(I18:I25)</f>
        <v>1563</v>
      </c>
      <c r="J26" s="421">
        <f>IF(OR(I26=0,G26=0),0,I26/G26)</f>
        <v>1.0734890109890109</v>
      </c>
      <c r="K26" s="152">
        <f>IF(OR(I26=0,H26=0),0,I26/H26)</f>
        <v>1.0496977837474815</v>
      </c>
      <c r="L26" s="121"/>
      <c r="M26" s="121"/>
      <c r="N26" s="143">
        <f t="shared" si="8"/>
        <v>221.16100000000006</v>
      </c>
      <c r="O26" s="153">
        <f t="shared" si="9"/>
        <v>74</v>
      </c>
      <c r="P26" s="143">
        <f t="shared" si="10"/>
        <v>336.69999999999891</v>
      </c>
      <c r="Q26" s="153">
        <f t="shared" si="11"/>
        <v>107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EDCCD20-18CE-4E08-B956-473E81EDFA8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4536</v>
      </c>
      <c r="C36" s="200">
        <v>3248</v>
      </c>
      <c r="D36" s="87">
        <f t="shared" si="0"/>
        <v>-1288</v>
      </c>
      <c r="E36" s="88">
        <f t="shared" si="1"/>
        <v>0.71604938271604934</v>
      </c>
      <c r="F36" s="89">
        <v>290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5764</v>
      </c>
      <c r="C37" s="200">
        <v>4114</v>
      </c>
      <c r="D37" s="87">
        <f t="shared" si="0"/>
        <v>-1650</v>
      </c>
      <c r="E37" s="88">
        <f t="shared" si="1"/>
        <v>0.7137404580152672</v>
      </c>
      <c r="F37" s="89">
        <v>357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7169</v>
      </c>
      <c r="C38" s="200">
        <v>5099</v>
      </c>
      <c r="D38" s="87">
        <f t="shared" si="0"/>
        <v>-2070</v>
      </c>
      <c r="E38" s="88">
        <f t="shared" si="1"/>
        <v>0.71125680011159154</v>
      </c>
      <c r="F38" s="89">
        <v>454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8314</v>
      </c>
      <c r="C39" s="200">
        <v>5880</v>
      </c>
      <c r="D39" s="87">
        <f t="shared" si="0"/>
        <v>-2434</v>
      </c>
      <c r="E39" s="88">
        <f t="shared" si="1"/>
        <v>0.7072407986528747</v>
      </c>
      <c r="F39" s="89">
        <v>529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9675</v>
      </c>
      <c r="C40" s="200">
        <v>6808</v>
      </c>
      <c r="D40" s="87">
        <f t="shared" si="0"/>
        <v>-2867</v>
      </c>
      <c r="E40" s="88">
        <f t="shared" si="1"/>
        <v>0.70366925064599484</v>
      </c>
      <c r="F40" s="89">
        <v>596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10985</v>
      </c>
      <c r="C41" s="200">
        <v>7755</v>
      </c>
      <c r="D41" s="87">
        <f t="shared" si="0"/>
        <v>-3230</v>
      </c>
      <c r="E41" s="88">
        <f t="shared" si="1"/>
        <v>0.7059626763768776</v>
      </c>
      <c r="F41" s="89">
        <v>698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12316</v>
      </c>
      <c r="C42" s="200">
        <v>8721</v>
      </c>
      <c r="D42" s="87">
        <f t="shared" si="0"/>
        <v>-3595</v>
      </c>
      <c r="E42" s="88">
        <f t="shared" si="1"/>
        <v>0.70810328028580705</v>
      </c>
      <c r="F42" s="89">
        <v>787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13742</v>
      </c>
      <c r="C43" s="200">
        <v>9686</v>
      </c>
      <c r="D43" s="87">
        <f t="shared" si="0"/>
        <v>-4056</v>
      </c>
      <c r="E43" s="88">
        <f t="shared" si="1"/>
        <v>0.70484645611992436</v>
      </c>
      <c r="F43" s="89">
        <v>874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E29949F-73F7-4C12-81ED-FA0CB7E7B1E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5420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5247</v>
      </c>
      <c r="B5" s="950"/>
      <c r="C5" s="951"/>
      <c r="D5" s="952"/>
      <c r="E5" s="953"/>
      <c r="F5" s="954"/>
      <c r="G5" s="955"/>
      <c r="H5" s="956">
        <v>2</v>
      </c>
      <c r="I5" s="957">
        <v>26.99</v>
      </c>
      <c r="J5" s="958">
        <v>15</v>
      </c>
      <c r="K5" s="959">
        <v>13.49</v>
      </c>
      <c r="L5" s="960">
        <v>11</v>
      </c>
      <c r="M5" s="960">
        <v>72</v>
      </c>
      <c r="N5" s="961">
        <v>24</v>
      </c>
      <c r="O5" s="960" t="s">
        <v>5248</v>
      </c>
      <c r="P5" s="962" t="s">
        <v>5249</v>
      </c>
      <c r="Q5" s="963">
        <f>H5-B5</f>
        <v>2</v>
      </c>
      <c r="R5" s="976">
        <f>I5-C5</f>
        <v>26.99</v>
      </c>
      <c r="S5" s="963">
        <f>H5-E5</f>
        <v>2</v>
      </c>
      <c r="T5" s="976">
        <f>I5-F5</f>
        <v>26.99</v>
      </c>
      <c r="U5" s="986">
        <v>48</v>
      </c>
      <c r="V5" s="950">
        <v>30</v>
      </c>
      <c r="W5" s="950">
        <v>-18</v>
      </c>
      <c r="X5" s="987">
        <v>0.625</v>
      </c>
      <c r="Y5" s="988"/>
    </row>
    <row r="6" spans="1:25" ht="14.45" customHeight="1" x14ac:dyDescent="0.2">
      <c r="A6" s="948" t="s">
        <v>5250</v>
      </c>
      <c r="B6" s="934">
        <v>1</v>
      </c>
      <c r="C6" s="935">
        <v>13.91</v>
      </c>
      <c r="D6" s="933">
        <v>18</v>
      </c>
      <c r="E6" s="936"/>
      <c r="F6" s="937"/>
      <c r="G6" s="920"/>
      <c r="H6" s="938"/>
      <c r="I6" s="939"/>
      <c r="J6" s="921"/>
      <c r="K6" s="940">
        <v>13.87</v>
      </c>
      <c r="L6" s="941">
        <v>11</v>
      </c>
      <c r="M6" s="941">
        <v>72</v>
      </c>
      <c r="N6" s="942">
        <v>24</v>
      </c>
      <c r="O6" s="941" t="s">
        <v>5248</v>
      </c>
      <c r="P6" s="943" t="s">
        <v>5251</v>
      </c>
      <c r="Q6" s="944">
        <f t="shared" ref="Q6:R69" si="0">H6-B6</f>
        <v>-1</v>
      </c>
      <c r="R6" s="977">
        <f t="shared" si="0"/>
        <v>-13.91</v>
      </c>
      <c r="S6" s="944">
        <f t="shared" ref="S6:S69" si="1">H6-E6</f>
        <v>0</v>
      </c>
      <c r="T6" s="977">
        <f t="shared" ref="T6:T69" si="2">I6-F6</f>
        <v>0</v>
      </c>
      <c r="U6" s="985" t="s">
        <v>580</v>
      </c>
      <c r="V6" s="934" t="s">
        <v>580</v>
      </c>
      <c r="W6" s="934" t="s">
        <v>580</v>
      </c>
      <c r="X6" s="983" t="s">
        <v>580</v>
      </c>
      <c r="Y6" s="981"/>
    </row>
    <row r="7" spans="1:25" ht="14.45" customHeight="1" x14ac:dyDescent="0.2">
      <c r="A7" s="947" t="s">
        <v>5252</v>
      </c>
      <c r="B7" s="928">
        <v>5</v>
      </c>
      <c r="C7" s="929">
        <v>36.020000000000003</v>
      </c>
      <c r="D7" s="930">
        <v>8.8000000000000007</v>
      </c>
      <c r="E7" s="931">
        <v>2</v>
      </c>
      <c r="F7" s="911">
        <v>14.19</v>
      </c>
      <c r="G7" s="912">
        <v>12.5</v>
      </c>
      <c r="H7" s="913">
        <v>3</v>
      </c>
      <c r="I7" s="914">
        <v>21.28</v>
      </c>
      <c r="J7" s="915">
        <v>8.3000000000000007</v>
      </c>
      <c r="K7" s="916">
        <v>7.09</v>
      </c>
      <c r="L7" s="917">
        <v>5</v>
      </c>
      <c r="M7" s="917">
        <v>45</v>
      </c>
      <c r="N7" s="918">
        <v>15</v>
      </c>
      <c r="O7" s="917" t="s">
        <v>5248</v>
      </c>
      <c r="P7" s="932" t="s">
        <v>5253</v>
      </c>
      <c r="Q7" s="919">
        <f t="shared" si="0"/>
        <v>-2</v>
      </c>
      <c r="R7" s="978">
        <f t="shared" si="0"/>
        <v>-14.740000000000002</v>
      </c>
      <c r="S7" s="919">
        <f t="shared" si="1"/>
        <v>1</v>
      </c>
      <c r="T7" s="978">
        <f t="shared" si="2"/>
        <v>7.0900000000000016</v>
      </c>
      <c r="U7" s="984">
        <v>45</v>
      </c>
      <c r="V7" s="928">
        <v>24.900000000000002</v>
      </c>
      <c r="W7" s="928">
        <v>-20.099999999999998</v>
      </c>
      <c r="X7" s="982">
        <v>0.55333333333333334</v>
      </c>
      <c r="Y7" s="980"/>
    </row>
    <row r="8" spans="1:25" ht="14.45" customHeight="1" x14ac:dyDescent="0.2">
      <c r="A8" s="948" t="s">
        <v>5254</v>
      </c>
      <c r="B8" s="934">
        <v>1</v>
      </c>
      <c r="C8" s="935">
        <v>7.36</v>
      </c>
      <c r="D8" s="933">
        <v>8</v>
      </c>
      <c r="E8" s="936"/>
      <c r="F8" s="937"/>
      <c r="G8" s="920"/>
      <c r="H8" s="938">
        <v>1</v>
      </c>
      <c r="I8" s="939">
        <v>7.16</v>
      </c>
      <c r="J8" s="921">
        <v>8</v>
      </c>
      <c r="K8" s="940">
        <v>7.09</v>
      </c>
      <c r="L8" s="941">
        <v>5</v>
      </c>
      <c r="M8" s="941">
        <v>45</v>
      </c>
      <c r="N8" s="942">
        <v>15</v>
      </c>
      <c r="O8" s="941" t="s">
        <v>5248</v>
      </c>
      <c r="P8" s="943" t="s">
        <v>5255</v>
      </c>
      <c r="Q8" s="944">
        <f t="shared" si="0"/>
        <v>0</v>
      </c>
      <c r="R8" s="977">
        <f t="shared" si="0"/>
        <v>-0.20000000000000018</v>
      </c>
      <c r="S8" s="944">
        <f t="shared" si="1"/>
        <v>1</v>
      </c>
      <c r="T8" s="977">
        <f t="shared" si="2"/>
        <v>7.16</v>
      </c>
      <c r="U8" s="985">
        <v>15</v>
      </c>
      <c r="V8" s="934">
        <v>8</v>
      </c>
      <c r="W8" s="934">
        <v>-7</v>
      </c>
      <c r="X8" s="983">
        <v>0.53333333333333333</v>
      </c>
      <c r="Y8" s="981"/>
    </row>
    <row r="9" spans="1:25" ht="14.45" customHeight="1" x14ac:dyDescent="0.2">
      <c r="A9" s="948" t="s">
        <v>5256</v>
      </c>
      <c r="B9" s="934"/>
      <c r="C9" s="935"/>
      <c r="D9" s="933"/>
      <c r="E9" s="936">
        <v>3</v>
      </c>
      <c r="F9" s="937">
        <v>23.35</v>
      </c>
      <c r="G9" s="920">
        <v>8.6999999999999993</v>
      </c>
      <c r="H9" s="938">
        <v>4</v>
      </c>
      <c r="I9" s="939">
        <v>31.08</v>
      </c>
      <c r="J9" s="921">
        <v>9.8000000000000007</v>
      </c>
      <c r="K9" s="940">
        <v>7.77</v>
      </c>
      <c r="L9" s="941">
        <v>5</v>
      </c>
      <c r="M9" s="941">
        <v>45</v>
      </c>
      <c r="N9" s="942">
        <v>15</v>
      </c>
      <c r="O9" s="941" t="s">
        <v>5248</v>
      </c>
      <c r="P9" s="943" t="s">
        <v>5257</v>
      </c>
      <c r="Q9" s="944">
        <f t="shared" si="0"/>
        <v>4</v>
      </c>
      <c r="R9" s="977">
        <f t="shared" si="0"/>
        <v>31.08</v>
      </c>
      <c r="S9" s="944">
        <f t="shared" si="1"/>
        <v>1</v>
      </c>
      <c r="T9" s="977">
        <f t="shared" si="2"/>
        <v>7.7299999999999969</v>
      </c>
      <c r="U9" s="985">
        <v>60</v>
      </c>
      <c r="V9" s="934">
        <v>39.200000000000003</v>
      </c>
      <c r="W9" s="934">
        <v>-20.799999999999997</v>
      </c>
      <c r="X9" s="983">
        <v>0.65333333333333343</v>
      </c>
      <c r="Y9" s="981"/>
    </row>
    <row r="10" spans="1:25" ht="14.45" customHeight="1" x14ac:dyDescent="0.2">
      <c r="A10" s="947" t="s">
        <v>5258</v>
      </c>
      <c r="B10" s="928"/>
      <c r="C10" s="929"/>
      <c r="D10" s="930"/>
      <c r="E10" s="913">
        <v>1</v>
      </c>
      <c r="F10" s="914">
        <v>20.05</v>
      </c>
      <c r="G10" s="915">
        <v>14</v>
      </c>
      <c r="H10" s="917"/>
      <c r="I10" s="911"/>
      <c r="J10" s="912"/>
      <c r="K10" s="916">
        <v>20.05</v>
      </c>
      <c r="L10" s="917">
        <v>11</v>
      </c>
      <c r="M10" s="917">
        <v>90</v>
      </c>
      <c r="N10" s="918">
        <v>30</v>
      </c>
      <c r="O10" s="917" t="s">
        <v>5248</v>
      </c>
      <c r="P10" s="932" t="s">
        <v>5259</v>
      </c>
      <c r="Q10" s="919">
        <f t="shared" si="0"/>
        <v>0</v>
      </c>
      <c r="R10" s="978">
        <f t="shared" si="0"/>
        <v>0</v>
      </c>
      <c r="S10" s="919">
        <f t="shared" si="1"/>
        <v>-1</v>
      </c>
      <c r="T10" s="978">
        <f t="shared" si="2"/>
        <v>-20.05</v>
      </c>
      <c r="U10" s="984" t="s">
        <v>580</v>
      </c>
      <c r="V10" s="928" t="s">
        <v>580</v>
      </c>
      <c r="W10" s="928" t="s">
        <v>580</v>
      </c>
      <c r="X10" s="982" t="s">
        <v>580</v>
      </c>
      <c r="Y10" s="980"/>
    </row>
    <row r="11" spans="1:25" ht="14.45" customHeight="1" x14ac:dyDescent="0.2">
      <c r="A11" s="948" t="s">
        <v>5260</v>
      </c>
      <c r="B11" s="934"/>
      <c r="C11" s="935"/>
      <c r="D11" s="933"/>
      <c r="E11" s="938">
        <v>2</v>
      </c>
      <c r="F11" s="939">
        <v>42.9</v>
      </c>
      <c r="G11" s="921">
        <v>18</v>
      </c>
      <c r="H11" s="941"/>
      <c r="I11" s="937"/>
      <c r="J11" s="920"/>
      <c r="K11" s="940">
        <v>20.05</v>
      </c>
      <c r="L11" s="941">
        <v>11</v>
      </c>
      <c r="M11" s="941">
        <v>90</v>
      </c>
      <c r="N11" s="942">
        <v>30</v>
      </c>
      <c r="O11" s="941" t="s">
        <v>5248</v>
      </c>
      <c r="P11" s="943" t="s">
        <v>5259</v>
      </c>
      <c r="Q11" s="944">
        <f t="shared" si="0"/>
        <v>0</v>
      </c>
      <c r="R11" s="977">
        <f t="shared" si="0"/>
        <v>0</v>
      </c>
      <c r="S11" s="944">
        <f t="shared" si="1"/>
        <v>-2</v>
      </c>
      <c r="T11" s="977">
        <f t="shared" si="2"/>
        <v>-42.9</v>
      </c>
      <c r="U11" s="985" t="s">
        <v>580</v>
      </c>
      <c r="V11" s="934" t="s">
        <v>580</v>
      </c>
      <c r="W11" s="934" t="s">
        <v>580</v>
      </c>
      <c r="X11" s="983" t="s">
        <v>580</v>
      </c>
      <c r="Y11" s="981"/>
    </row>
    <row r="12" spans="1:25" ht="14.45" customHeight="1" x14ac:dyDescent="0.2">
      <c r="A12" s="948" t="s">
        <v>5261</v>
      </c>
      <c r="B12" s="934">
        <v>3</v>
      </c>
      <c r="C12" s="935">
        <v>61.02</v>
      </c>
      <c r="D12" s="933">
        <v>28.3</v>
      </c>
      <c r="E12" s="938">
        <v>3</v>
      </c>
      <c r="F12" s="939">
        <v>76.92</v>
      </c>
      <c r="G12" s="921">
        <v>21.3</v>
      </c>
      <c r="H12" s="941">
        <v>3</v>
      </c>
      <c r="I12" s="937">
        <v>58.84</v>
      </c>
      <c r="J12" s="920">
        <v>15</v>
      </c>
      <c r="K12" s="940">
        <v>20.34</v>
      </c>
      <c r="L12" s="941">
        <v>11</v>
      </c>
      <c r="M12" s="941">
        <v>87</v>
      </c>
      <c r="N12" s="942">
        <v>29</v>
      </c>
      <c r="O12" s="941" t="s">
        <v>5248</v>
      </c>
      <c r="P12" s="943" t="s">
        <v>5259</v>
      </c>
      <c r="Q12" s="944">
        <f t="shared" si="0"/>
        <v>0</v>
      </c>
      <c r="R12" s="977">
        <f t="shared" si="0"/>
        <v>-2.1799999999999997</v>
      </c>
      <c r="S12" s="944">
        <f t="shared" si="1"/>
        <v>0</v>
      </c>
      <c r="T12" s="977">
        <f t="shared" si="2"/>
        <v>-18.079999999999998</v>
      </c>
      <c r="U12" s="985">
        <v>87</v>
      </c>
      <c r="V12" s="934">
        <v>45</v>
      </c>
      <c r="W12" s="934">
        <v>-42</v>
      </c>
      <c r="X12" s="983">
        <v>0.51724137931034486</v>
      </c>
      <c r="Y12" s="981"/>
    </row>
    <row r="13" spans="1:25" ht="14.45" customHeight="1" x14ac:dyDescent="0.2">
      <c r="A13" s="947" t="s">
        <v>5262</v>
      </c>
      <c r="B13" s="922">
        <v>14</v>
      </c>
      <c r="C13" s="923">
        <v>179.87</v>
      </c>
      <c r="D13" s="924">
        <v>9.1</v>
      </c>
      <c r="E13" s="931">
        <v>12</v>
      </c>
      <c r="F13" s="911">
        <v>148.51</v>
      </c>
      <c r="G13" s="912">
        <v>11</v>
      </c>
      <c r="H13" s="917">
        <v>10</v>
      </c>
      <c r="I13" s="911">
        <v>123.76</v>
      </c>
      <c r="J13" s="912">
        <v>8.5</v>
      </c>
      <c r="K13" s="916">
        <v>12.38</v>
      </c>
      <c r="L13" s="917">
        <v>5</v>
      </c>
      <c r="M13" s="917">
        <v>60</v>
      </c>
      <c r="N13" s="918">
        <v>20</v>
      </c>
      <c r="O13" s="917" t="s">
        <v>5248</v>
      </c>
      <c r="P13" s="932" t="s">
        <v>5263</v>
      </c>
      <c r="Q13" s="919">
        <f t="shared" si="0"/>
        <v>-4</v>
      </c>
      <c r="R13" s="978">
        <f t="shared" si="0"/>
        <v>-56.11</v>
      </c>
      <c r="S13" s="919">
        <f t="shared" si="1"/>
        <v>-2</v>
      </c>
      <c r="T13" s="978">
        <f t="shared" si="2"/>
        <v>-24.749999999999986</v>
      </c>
      <c r="U13" s="984">
        <v>200</v>
      </c>
      <c r="V13" s="928">
        <v>85</v>
      </c>
      <c r="W13" s="928">
        <v>-115</v>
      </c>
      <c r="X13" s="982">
        <v>0.42499999999999999</v>
      </c>
      <c r="Y13" s="980"/>
    </row>
    <row r="14" spans="1:25" ht="14.45" customHeight="1" x14ac:dyDescent="0.2">
      <c r="A14" s="948" t="s">
        <v>5264</v>
      </c>
      <c r="B14" s="945">
        <v>1</v>
      </c>
      <c r="C14" s="946">
        <v>12.38</v>
      </c>
      <c r="D14" s="925">
        <v>9</v>
      </c>
      <c r="E14" s="936">
        <v>3</v>
      </c>
      <c r="F14" s="937">
        <v>38.159999999999997</v>
      </c>
      <c r="G14" s="920">
        <v>10.3</v>
      </c>
      <c r="H14" s="941">
        <v>2</v>
      </c>
      <c r="I14" s="937">
        <v>24.75</v>
      </c>
      <c r="J14" s="920">
        <v>9</v>
      </c>
      <c r="K14" s="940">
        <v>12.38</v>
      </c>
      <c r="L14" s="941">
        <v>5</v>
      </c>
      <c r="M14" s="941">
        <v>60</v>
      </c>
      <c r="N14" s="942">
        <v>20</v>
      </c>
      <c r="O14" s="941" t="s">
        <v>5248</v>
      </c>
      <c r="P14" s="943" t="s">
        <v>5263</v>
      </c>
      <c r="Q14" s="944">
        <f t="shared" si="0"/>
        <v>1</v>
      </c>
      <c r="R14" s="977">
        <f t="shared" si="0"/>
        <v>12.37</v>
      </c>
      <c r="S14" s="944">
        <f t="shared" si="1"/>
        <v>-1</v>
      </c>
      <c r="T14" s="977">
        <f t="shared" si="2"/>
        <v>-13.409999999999997</v>
      </c>
      <c r="U14" s="985">
        <v>40</v>
      </c>
      <c r="V14" s="934">
        <v>18</v>
      </c>
      <c r="W14" s="934">
        <v>-22</v>
      </c>
      <c r="X14" s="983">
        <v>0.45</v>
      </c>
      <c r="Y14" s="981"/>
    </row>
    <row r="15" spans="1:25" ht="14.45" customHeight="1" x14ac:dyDescent="0.2">
      <c r="A15" s="948" t="s">
        <v>5265</v>
      </c>
      <c r="B15" s="945">
        <v>17</v>
      </c>
      <c r="C15" s="946">
        <v>216.65</v>
      </c>
      <c r="D15" s="925">
        <v>15.2</v>
      </c>
      <c r="E15" s="936">
        <v>10</v>
      </c>
      <c r="F15" s="937">
        <v>128.91999999999999</v>
      </c>
      <c r="G15" s="920">
        <v>12.6</v>
      </c>
      <c r="H15" s="941">
        <v>18</v>
      </c>
      <c r="I15" s="937">
        <v>234.31</v>
      </c>
      <c r="J15" s="920">
        <v>10.8</v>
      </c>
      <c r="K15" s="940">
        <v>12.65</v>
      </c>
      <c r="L15" s="941">
        <v>5</v>
      </c>
      <c r="M15" s="941">
        <v>60</v>
      </c>
      <c r="N15" s="942">
        <v>20</v>
      </c>
      <c r="O15" s="941" t="s">
        <v>5248</v>
      </c>
      <c r="P15" s="943" t="s">
        <v>5263</v>
      </c>
      <c r="Q15" s="944">
        <f t="shared" si="0"/>
        <v>1</v>
      </c>
      <c r="R15" s="977">
        <f t="shared" si="0"/>
        <v>17.659999999999997</v>
      </c>
      <c r="S15" s="944">
        <f t="shared" si="1"/>
        <v>8</v>
      </c>
      <c r="T15" s="977">
        <f t="shared" si="2"/>
        <v>105.39000000000001</v>
      </c>
      <c r="U15" s="985">
        <v>360</v>
      </c>
      <c r="V15" s="934">
        <v>194.4</v>
      </c>
      <c r="W15" s="934">
        <v>-165.6</v>
      </c>
      <c r="X15" s="983">
        <v>0.54</v>
      </c>
      <c r="Y15" s="981">
        <v>5</v>
      </c>
    </row>
    <row r="16" spans="1:25" ht="14.45" customHeight="1" x14ac:dyDescent="0.2">
      <c r="A16" s="947" t="s">
        <v>5266</v>
      </c>
      <c r="B16" s="922">
        <v>1</v>
      </c>
      <c r="C16" s="923">
        <v>28.86</v>
      </c>
      <c r="D16" s="924">
        <v>55</v>
      </c>
      <c r="E16" s="931"/>
      <c r="F16" s="911"/>
      <c r="G16" s="912"/>
      <c r="H16" s="917"/>
      <c r="I16" s="911"/>
      <c r="J16" s="912"/>
      <c r="K16" s="916">
        <v>25.48</v>
      </c>
      <c r="L16" s="917">
        <v>4</v>
      </c>
      <c r="M16" s="917">
        <v>39</v>
      </c>
      <c r="N16" s="918">
        <v>13</v>
      </c>
      <c r="O16" s="917" t="s">
        <v>5248</v>
      </c>
      <c r="P16" s="932" t="s">
        <v>5267</v>
      </c>
      <c r="Q16" s="919">
        <f t="shared" si="0"/>
        <v>-1</v>
      </c>
      <c r="R16" s="978">
        <f t="shared" si="0"/>
        <v>-28.86</v>
      </c>
      <c r="S16" s="919">
        <f t="shared" si="1"/>
        <v>0</v>
      </c>
      <c r="T16" s="978">
        <f t="shared" si="2"/>
        <v>0</v>
      </c>
      <c r="U16" s="984" t="s">
        <v>580</v>
      </c>
      <c r="V16" s="928" t="s">
        <v>580</v>
      </c>
      <c r="W16" s="928" t="s">
        <v>580</v>
      </c>
      <c r="X16" s="982" t="s">
        <v>580</v>
      </c>
      <c r="Y16" s="980"/>
    </row>
    <row r="17" spans="1:25" ht="14.45" customHeight="1" x14ac:dyDescent="0.2">
      <c r="A17" s="947" t="s">
        <v>5268</v>
      </c>
      <c r="B17" s="928">
        <v>16</v>
      </c>
      <c r="C17" s="929">
        <v>140.47</v>
      </c>
      <c r="D17" s="930">
        <v>7.3</v>
      </c>
      <c r="E17" s="913">
        <v>17</v>
      </c>
      <c r="F17" s="914">
        <v>150.38999999999999</v>
      </c>
      <c r="G17" s="915">
        <v>5.5</v>
      </c>
      <c r="H17" s="917">
        <v>13</v>
      </c>
      <c r="I17" s="911">
        <v>116.04</v>
      </c>
      <c r="J17" s="912">
        <v>5.3</v>
      </c>
      <c r="K17" s="916">
        <v>11.34</v>
      </c>
      <c r="L17" s="917">
        <v>3</v>
      </c>
      <c r="M17" s="917">
        <v>27</v>
      </c>
      <c r="N17" s="918">
        <v>9</v>
      </c>
      <c r="O17" s="917" t="s">
        <v>5248</v>
      </c>
      <c r="P17" s="932" t="s">
        <v>5269</v>
      </c>
      <c r="Q17" s="919">
        <f t="shared" si="0"/>
        <v>-3</v>
      </c>
      <c r="R17" s="978">
        <f t="shared" si="0"/>
        <v>-24.429999999999993</v>
      </c>
      <c r="S17" s="919">
        <f t="shared" si="1"/>
        <v>-4</v>
      </c>
      <c r="T17" s="978">
        <f t="shared" si="2"/>
        <v>-34.34999999999998</v>
      </c>
      <c r="U17" s="984">
        <v>117</v>
      </c>
      <c r="V17" s="928">
        <v>68.899999999999991</v>
      </c>
      <c r="W17" s="928">
        <v>-48.100000000000009</v>
      </c>
      <c r="X17" s="982">
        <v>0.5888888888888888</v>
      </c>
      <c r="Y17" s="980"/>
    </row>
    <row r="18" spans="1:25" ht="14.45" customHeight="1" x14ac:dyDescent="0.2">
      <c r="A18" s="947" t="s">
        <v>5270</v>
      </c>
      <c r="B18" s="922">
        <v>311</v>
      </c>
      <c r="C18" s="923">
        <v>1079.94</v>
      </c>
      <c r="D18" s="924">
        <v>6.9</v>
      </c>
      <c r="E18" s="931">
        <v>288</v>
      </c>
      <c r="F18" s="911">
        <v>981.12</v>
      </c>
      <c r="G18" s="912">
        <v>7.7</v>
      </c>
      <c r="H18" s="917">
        <v>251</v>
      </c>
      <c r="I18" s="911">
        <v>842.39</v>
      </c>
      <c r="J18" s="912">
        <v>6.8</v>
      </c>
      <c r="K18" s="916">
        <v>3.29</v>
      </c>
      <c r="L18" s="917">
        <v>3</v>
      </c>
      <c r="M18" s="917">
        <v>30</v>
      </c>
      <c r="N18" s="918">
        <v>10</v>
      </c>
      <c r="O18" s="917" t="s">
        <v>5248</v>
      </c>
      <c r="P18" s="932" t="s">
        <v>5271</v>
      </c>
      <c r="Q18" s="919">
        <f t="shared" si="0"/>
        <v>-60</v>
      </c>
      <c r="R18" s="978">
        <f t="shared" si="0"/>
        <v>-237.55000000000007</v>
      </c>
      <c r="S18" s="919">
        <f t="shared" si="1"/>
        <v>-37</v>
      </c>
      <c r="T18" s="978">
        <f t="shared" si="2"/>
        <v>-138.73000000000002</v>
      </c>
      <c r="U18" s="984">
        <v>2510</v>
      </c>
      <c r="V18" s="928">
        <v>1706.8</v>
      </c>
      <c r="W18" s="928">
        <v>-803.2</v>
      </c>
      <c r="X18" s="982">
        <v>0.67999999999999994</v>
      </c>
      <c r="Y18" s="980">
        <v>175</v>
      </c>
    </row>
    <row r="19" spans="1:25" ht="14.45" customHeight="1" x14ac:dyDescent="0.2">
      <c r="A19" s="948" t="s">
        <v>5272</v>
      </c>
      <c r="B19" s="945">
        <v>9</v>
      </c>
      <c r="C19" s="946">
        <v>39.33</v>
      </c>
      <c r="D19" s="925">
        <v>9.1999999999999993</v>
      </c>
      <c r="E19" s="936">
        <v>15</v>
      </c>
      <c r="F19" s="937">
        <v>70.09</v>
      </c>
      <c r="G19" s="920">
        <v>7.6</v>
      </c>
      <c r="H19" s="941">
        <v>38</v>
      </c>
      <c r="I19" s="937">
        <v>166.59</v>
      </c>
      <c r="J19" s="920">
        <v>8.3000000000000007</v>
      </c>
      <c r="K19" s="940">
        <v>4.5999999999999996</v>
      </c>
      <c r="L19" s="941">
        <v>4</v>
      </c>
      <c r="M19" s="941">
        <v>39</v>
      </c>
      <c r="N19" s="942">
        <v>13</v>
      </c>
      <c r="O19" s="941" t="s">
        <v>5248</v>
      </c>
      <c r="P19" s="943" t="s">
        <v>5273</v>
      </c>
      <c r="Q19" s="944">
        <f t="shared" si="0"/>
        <v>29</v>
      </c>
      <c r="R19" s="977">
        <f t="shared" si="0"/>
        <v>127.26</v>
      </c>
      <c r="S19" s="944">
        <f t="shared" si="1"/>
        <v>23</v>
      </c>
      <c r="T19" s="977">
        <f t="shared" si="2"/>
        <v>96.5</v>
      </c>
      <c r="U19" s="985">
        <v>494</v>
      </c>
      <c r="V19" s="934">
        <v>315.40000000000003</v>
      </c>
      <c r="W19" s="934">
        <v>-178.59999999999997</v>
      </c>
      <c r="X19" s="983">
        <v>0.63846153846153852</v>
      </c>
      <c r="Y19" s="981">
        <v>30</v>
      </c>
    </row>
    <row r="20" spans="1:25" ht="14.45" customHeight="1" x14ac:dyDescent="0.2">
      <c r="A20" s="948" t="s">
        <v>5274</v>
      </c>
      <c r="B20" s="945">
        <v>8</v>
      </c>
      <c r="C20" s="946">
        <v>57.36</v>
      </c>
      <c r="D20" s="925">
        <v>16.600000000000001</v>
      </c>
      <c r="E20" s="936">
        <v>9</v>
      </c>
      <c r="F20" s="937">
        <v>51.68</v>
      </c>
      <c r="G20" s="920">
        <v>14.7</v>
      </c>
      <c r="H20" s="941">
        <v>15</v>
      </c>
      <c r="I20" s="937">
        <v>88.86</v>
      </c>
      <c r="J20" s="920">
        <v>5.3</v>
      </c>
      <c r="K20" s="940">
        <v>6.5</v>
      </c>
      <c r="L20" s="941">
        <v>4</v>
      </c>
      <c r="M20" s="941">
        <v>39</v>
      </c>
      <c r="N20" s="942">
        <v>13</v>
      </c>
      <c r="O20" s="941" t="s">
        <v>5248</v>
      </c>
      <c r="P20" s="943" t="s">
        <v>5275</v>
      </c>
      <c r="Q20" s="944">
        <f t="shared" si="0"/>
        <v>7</v>
      </c>
      <c r="R20" s="977">
        <f t="shared" si="0"/>
        <v>31.5</v>
      </c>
      <c r="S20" s="944">
        <f t="shared" si="1"/>
        <v>6</v>
      </c>
      <c r="T20" s="977">
        <f t="shared" si="2"/>
        <v>37.18</v>
      </c>
      <c r="U20" s="985">
        <v>195</v>
      </c>
      <c r="V20" s="934">
        <v>79.5</v>
      </c>
      <c r="W20" s="934">
        <v>-115.5</v>
      </c>
      <c r="X20" s="983">
        <v>0.40769230769230769</v>
      </c>
      <c r="Y20" s="981">
        <v>6</v>
      </c>
    </row>
    <row r="21" spans="1:25" ht="14.45" customHeight="1" x14ac:dyDescent="0.2">
      <c r="A21" s="947" t="s">
        <v>5276</v>
      </c>
      <c r="B21" s="922">
        <v>15</v>
      </c>
      <c r="C21" s="923">
        <v>37</v>
      </c>
      <c r="D21" s="924">
        <v>6.9</v>
      </c>
      <c r="E21" s="931">
        <v>3</v>
      </c>
      <c r="F21" s="911">
        <v>7.37</v>
      </c>
      <c r="G21" s="912">
        <v>9.3000000000000007</v>
      </c>
      <c r="H21" s="917">
        <v>12</v>
      </c>
      <c r="I21" s="911">
        <v>30.03</v>
      </c>
      <c r="J21" s="912">
        <v>6.2</v>
      </c>
      <c r="K21" s="916">
        <v>2.46</v>
      </c>
      <c r="L21" s="917">
        <v>3</v>
      </c>
      <c r="M21" s="917">
        <v>27</v>
      </c>
      <c r="N21" s="918">
        <v>9</v>
      </c>
      <c r="O21" s="917" t="s">
        <v>5248</v>
      </c>
      <c r="P21" s="932" t="s">
        <v>5277</v>
      </c>
      <c r="Q21" s="919">
        <f t="shared" si="0"/>
        <v>-3</v>
      </c>
      <c r="R21" s="978">
        <f t="shared" si="0"/>
        <v>-6.9699999999999989</v>
      </c>
      <c r="S21" s="919">
        <f t="shared" si="1"/>
        <v>9</v>
      </c>
      <c r="T21" s="978">
        <f t="shared" si="2"/>
        <v>22.66</v>
      </c>
      <c r="U21" s="984">
        <v>108</v>
      </c>
      <c r="V21" s="928">
        <v>74.400000000000006</v>
      </c>
      <c r="W21" s="928">
        <v>-33.599999999999994</v>
      </c>
      <c r="X21" s="982">
        <v>0.68888888888888899</v>
      </c>
      <c r="Y21" s="980">
        <v>3</v>
      </c>
    </row>
    <row r="22" spans="1:25" ht="14.45" customHeight="1" x14ac:dyDescent="0.2">
      <c r="A22" s="948" t="s">
        <v>5278</v>
      </c>
      <c r="B22" s="945">
        <v>1</v>
      </c>
      <c r="C22" s="946">
        <v>7.35</v>
      </c>
      <c r="D22" s="925">
        <v>37</v>
      </c>
      <c r="E22" s="936">
        <v>2</v>
      </c>
      <c r="F22" s="937">
        <v>7.07</v>
      </c>
      <c r="G22" s="920">
        <v>8</v>
      </c>
      <c r="H22" s="941">
        <v>2</v>
      </c>
      <c r="I22" s="937">
        <v>6.44</v>
      </c>
      <c r="J22" s="920">
        <v>7</v>
      </c>
      <c r="K22" s="940">
        <v>3.22</v>
      </c>
      <c r="L22" s="941">
        <v>4</v>
      </c>
      <c r="M22" s="941">
        <v>33</v>
      </c>
      <c r="N22" s="942">
        <v>11</v>
      </c>
      <c r="O22" s="941" t="s">
        <v>5248</v>
      </c>
      <c r="P22" s="943" t="s">
        <v>5279</v>
      </c>
      <c r="Q22" s="944">
        <f t="shared" si="0"/>
        <v>1</v>
      </c>
      <c r="R22" s="977">
        <f t="shared" si="0"/>
        <v>-0.90999999999999925</v>
      </c>
      <c r="S22" s="944">
        <f t="shared" si="1"/>
        <v>0</v>
      </c>
      <c r="T22" s="977">
        <f t="shared" si="2"/>
        <v>-0.62999999999999989</v>
      </c>
      <c r="U22" s="985">
        <v>22</v>
      </c>
      <c r="V22" s="934">
        <v>14</v>
      </c>
      <c r="W22" s="934">
        <v>-8</v>
      </c>
      <c r="X22" s="983">
        <v>0.63636363636363635</v>
      </c>
      <c r="Y22" s="981"/>
    </row>
    <row r="23" spans="1:25" ht="14.45" customHeight="1" x14ac:dyDescent="0.2">
      <c r="A23" s="948" t="s">
        <v>5280</v>
      </c>
      <c r="B23" s="945"/>
      <c r="C23" s="946"/>
      <c r="D23" s="925"/>
      <c r="E23" s="936">
        <v>1</v>
      </c>
      <c r="F23" s="937">
        <v>5.46</v>
      </c>
      <c r="G23" s="920">
        <v>9</v>
      </c>
      <c r="H23" s="941"/>
      <c r="I23" s="937"/>
      <c r="J23" s="920"/>
      <c r="K23" s="940">
        <v>5.46</v>
      </c>
      <c r="L23" s="941">
        <v>5</v>
      </c>
      <c r="M23" s="941">
        <v>42</v>
      </c>
      <c r="N23" s="942">
        <v>14</v>
      </c>
      <c r="O23" s="941" t="s">
        <v>5248</v>
      </c>
      <c r="P23" s="943" t="s">
        <v>5281</v>
      </c>
      <c r="Q23" s="944">
        <f t="shared" si="0"/>
        <v>0</v>
      </c>
      <c r="R23" s="977">
        <f t="shared" si="0"/>
        <v>0</v>
      </c>
      <c r="S23" s="944">
        <f t="shared" si="1"/>
        <v>-1</v>
      </c>
      <c r="T23" s="977">
        <f t="shared" si="2"/>
        <v>-5.46</v>
      </c>
      <c r="U23" s="985" t="s">
        <v>580</v>
      </c>
      <c r="V23" s="934" t="s">
        <v>580</v>
      </c>
      <c r="W23" s="934" t="s">
        <v>580</v>
      </c>
      <c r="X23" s="983" t="s">
        <v>580</v>
      </c>
      <c r="Y23" s="981"/>
    </row>
    <row r="24" spans="1:25" ht="14.45" customHeight="1" x14ac:dyDescent="0.2">
      <c r="A24" s="947" t="s">
        <v>5282</v>
      </c>
      <c r="B24" s="922">
        <v>31</v>
      </c>
      <c r="C24" s="923">
        <v>52.42</v>
      </c>
      <c r="D24" s="924">
        <v>6.9</v>
      </c>
      <c r="E24" s="931">
        <v>23</v>
      </c>
      <c r="F24" s="911">
        <v>38.979999999999997</v>
      </c>
      <c r="G24" s="912">
        <v>7</v>
      </c>
      <c r="H24" s="917">
        <v>24</v>
      </c>
      <c r="I24" s="911">
        <v>40.6</v>
      </c>
      <c r="J24" s="912">
        <v>6.6</v>
      </c>
      <c r="K24" s="916">
        <v>1.69</v>
      </c>
      <c r="L24" s="917">
        <v>2</v>
      </c>
      <c r="M24" s="917">
        <v>21</v>
      </c>
      <c r="N24" s="918">
        <v>7</v>
      </c>
      <c r="O24" s="917" t="s">
        <v>5248</v>
      </c>
      <c r="P24" s="932" t="s">
        <v>5283</v>
      </c>
      <c r="Q24" s="919">
        <f t="shared" si="0"/>
        <v>-7</v>
      </c>
      <c r="R24" s="978">
        <f t="shared" si="0"/>
        <v>-11.82</v>
      </c>
      <c r="S24" s="919">
        <f t="shared" si="1"/>
        <v>1</v>
      </c>
      <c r="T24" s="978">
        <f t="shared" si="2"/>
        <v>1.6200000000000045</v>
      </c>
      <c r="U24" s="984">
        <v>168</v>
      </c>
      <c r="V24" s="928">
        <v>158.39999999999998</v>
      </c>
      <c r="W24" s="928">
        <v>-9.6000000000000227</v>
      </c>
      <c r="X24" s="982">
        <v>0.94285714285714273</v>
      </c>
      <c r="Y24" s="980">
        <v>17</v>
      </c>
    </row>
    <row r="25" spans="1:25" ht="14.45" customHeight="1" x14ac:dyDescent="0.2">
      <c r="A25" s="948" t="s">
        <v>5284</v>
      </c>
      <c r="B25" s="945"/>
      <c r="C25" s="946"/>
      <c r="D25" s="925"/>
      <c r="E25" s="936"/>
      <c r="F25" s="937"/>
      <c r="G25" s="920"/>
      <c r="H25" s="941">
        <v>1</v>
      </c>
      <c r="I25" s="937">
        <v>2.2799999999999998</v>
      </c>
      <c r="J25" s="920">
        <v>9</v>
      </c>
      <c r="K25" s="940">
        <v>2.2799999999999998</v>
      </c>
      <c r="L25" s="941">
        <v>3</v>
      </c>
      <c r="M25" s="941">
        <v>27</v>
      </c>
      <c r="N25" s="942">
        <v>9</v>
      </c>
      <c r="O25" s="941" t="s">
        <v>5248</v>
      </c>
      <c r="P25" s="943" t="s">
        <v>5285</v>
      </c>
      <c r="Q25" s="944">
        <f t="shared" si="0"/>
        <v>1</v>
      </c>
      <c r="R25" s="977">
        <f t="shared" si="0"/>
        <v>2.2799999999999998</v>
      </c>
      <c r="S25" s="944">
        <f t="shared" si="1"/>
        <v>1</v>
      </c>
      <c r="T25" s="977">
        <f t="shared" si="2"/>
        <v>2.2799999999999998</v>
      </c>
      <c r="U25" s="985">
        <v>9</v>
      </c>
      <c r="V25" s="934">
        <v>9</v>
      </c>
      <c r="W25" s="934">
        <v>0</v>
      </c>
      <c r="X25" s="983">
        <v>1</v>
      </c>
      <c r="Y25" s="981"/>
    </row>
    <row r="26" spans="1:25" ht="14.45" customHeight="1" x14ac:dyDescent="0.2">
      <c r="A26" s="947" t="s">
        <v>5286</v>
      </c>
      <c r="B26" s="928">
        <v>51</v>
      </c>
      <c r="C26" s="929">
        <v>23</v>
      </c>
      <c r="D26" s="930">
        <v>2.8</v>
      </c>
      <c r="E26" s="931">
        <v>52</v>
      </c>
      <c r="F26" s="911">
        <v>23.43</v>
      </c>
      <c r="G26" s="912">
        <v>2.7</v>
      </c>
      <c r="H26" s="913">
        <v>55</v>
      </c>
      <c r="I26" s="914">
        <v>24.69</v>
      </c>
      <c r="J26" s="915">
        <v>2.6</v>
      </c>
      <c r="K26" s="916">
        <v>0.45</v>
      </c>
      <c r="L26" s="917">
        <v>1</v>
      </c>
      <c r="M26" s="917">
        <v>9</v>
      </c>
      <c r="N26" s="918">
        <v>3</v>
      </c>
      <c r="O26" s="917" t="s">
        <v>5248</v>
      </c>
      <c r="P26" s="932" t="s">
        <v>5287</v>
      </c>
      <c r="Q26" s="919">
        <f t="shared" si="0"/>
        <v>4</v>
      </c>
      <c r="R26" s="978">
        <f t="shared" si="0"/>
        <v>1.6900000000000013</v>
      </c>
      <c r="S26" s="919">
        <f t="shared" si="1"/>
        <v>3</v>
      </c>
      <c r="T26" s="978">
        <f t="shared" si="2"/>
        <v>1.2600000000000016</v>
      </c>
      <c r="U26" s="984">
        <v>165</v>
      </c>
      <c r="V26" s="928">
        <v>143</v>
      </c>
      <c r="W26" s="928">
        <v>-22</v>
      </c>
      <c r="X26" s="982">
        <v>0.8666666666666667</v>
      </c>
      <c r="Y26" s="980">
        <v>6</v>
      </c>
    </row>
    <row r="27" spans="1:25" ht="14.45" customHeight="1" x14ac:dyDescent="0.2">
      <c r="A27" s="947" t="s">
        <v>5288</v>
      </c>
      <c r="B27" s="928">
        <v>3</v>
      </c>
      <c r="C27" s="929">
        <v>4.03</v>
      </c>
      <c r="D27" s="930">
        <v>7</v>
      </c>
      <c r="E27" s="913">
        <v>14</v>
      </c>
      <c r="F27" s="914">
        <v>17.399999999999999</v>
      </c>
      <c r="G27" s="915">
        <v>3.4</v>
      </c>
      <c r="H27" s="917">
        <v>7</v>
      </c>
      <c r="I27" s="911">
        <v>8.6999999999999993</v>
      </c>
      <c r="J27" s="912">
        <v>4</v>
      </c>
      <c r="K27" s="916">
        <v>1.24</v>
      </c>
      <c r="L27" s="917">
        <v>2</v>
      </c>
      <c r="M27" s="917">
        <v>18</v>
      </c>
      <c r="N27" s="918">
        <v>6</v>
      </c>
      <c r="O27" s="917" t="s">
        <v>5248</v>
      </c>
      <c r="P27" s="932" t="s">
        <v>5289</v>
      </c>
      <c r="Q27" s="919">
        <f t="shared" si="0"/>
        <v>4</v>
      </c>
      <c r="R27" s="978">
        <f t="shared" si="0"/>
        <v>4.669999999999999</v>
      </c>
      <c r="S27" s="919">
        <f t="shared" si="1"/>
        <v>-7</v>
      </c>
      <c r="T27" s="978">
        <f t="shared" si="2"/>
        <v>-8.6999999999999993</v>
      </c>
      <c r="U27" s="984">
        <v>42</v>
      </c>
      <c r="V27" s="928">
        <v>28</v>
      </c>
      <c r="W27" s="928">
        <v>-14</v>
      </c>
      <c r="X27" s="982">
        <v>0.66666666666666663</v>
      </c>
      <c r="Y27" s="980">
        <v>3</v>
      </c>
    </row>
    <row r="28" spans="1:25" ht="14.45" customHeight="1" x14ac:dyDescent="0.2">
      <c r="A28" s="948" t="s">
        <v>5290</v>
      </c>
      <c r="B28" s="934"/>
      <c r="C28" s="935"/>
      <c r="D28" s="933"/>
      <c r="E28" s="938"/>
      <c r="F28" s="939"/>
      <c r="G28" s="921"/>
      <c r="H28" s="941">
        <v>1</v>
      </c>
      <c r="I28" s="937">
        <v>5.42</v>
      </c>
      <c r="J28" s="926">
        <v>25</v>
      </c>
      <c r="K28" s="940">
        <v>5.42</v>
      </c>
      <c r="L28" s="941">
        <v>7</v>
      </c>
      <c r="M28" s="941">
        <v>66</v>
      </c>
      <c r="N28" s="942">
        <v>22</v>
      </c>
      <c r="O28" s="941" t="s">
        <v>5248</v>
      </c>
      <c r="P28" s="943" t="s">
        <v>5291</v>
      </c>
      <c r="Q28" s="944">
        <f t="shared" si="0"/>
        <v>1</v>
      </c>
      <c r="R28" s="977">
        <f t="shared" si="0"/>
        <v>5.42</v>
      </c>
      <c r="S28" s="944">
        <f t="shared" si="1"/>
        <v>1</v>
      </c>
      <c r="T28" s="977">
        <f t="shared" si="2"/>
        <v>5.42</v>
      </c>
      <c r="U28" s="985">
        <v>22</v>
      </c>
      <c r="V28" s="934">
        <v>25</v>
      </c>
      <c r="W28" s="934">
        <v>3</v>
      </c>
      <c r="X28" s="983">
        <v>1.1363636363636365</v>
      </c>
      <c r="Y28" s="981">
        <v>3</v>
      </c>
    </row>
    <row r="29" spans="1:25" ht="14.45" customHeight="1" x14ac:dyDescent="0.2">
      <c r="A29" s="947" t="s">
        <v>5292</v>
      </c>
      <c r="B29" s="922">
        <v>6</v>
      </c>
      <c r="C29" s="923">
        <v>23.93</v>
      </c>
      <c r="D29" s="924">
        <v>6</v>
      </c>
      <c r="E29" s="931">
        <v>4</v>
      </c>
      <c r="F29" s="911">
        <v>15.95</v>
      </c>
      <c r="G29" s="912">
        <v>4.8</v>
      </c>
      <c r="H29" s="917">
        <v>5</v>
      </c>
      <c r="I29" s="911">
        <v>20.03</v>
      </c>
      <c r="J29" s="912">
        <v>4.2</v>
      </c>
      <c r="K29" s="916">
        <v>3.99</v>
      </c>
      <c r="L29" s="917">
        <v>2</v>
      </c>
      <c r="M29" s="917">
        <v>18</v>
      </c>
      <c r="N29" s="918">
        <v>6</v>
      </c>
      <c r="O29" s="917" t="s">
        <v>5248</v>
      </c>
      <c r="P29" s="932" t="s">
        <v>5293</v>
      </c>
      <c r="Q29" s="919">
        <f t="shared" si="0"/>
        <v>-1</v>
      </c>
      <c r="R29" s="978">
        <f t="shared" si="0"/>
        <v>-3.8999999999999986</v>
      </c>
      <c r="S29" s="919">
        <f t="shared" si="1"/>
        <v>1</v>
      </c>
      <c r="T29" s="978">
        <f t="shared" si="2"/>
        <v>4.0800000000000018</v>
      </c>
      <c r="U29" s="984">
        <v>30</v>
      </c>
      <c r="V29" s="928">
        <v>21</v>
      </c>
      <c r="W29" s="928">
        <v>-9</v>
      </c>
      <c r="X29" s="982">
        <v>0.7</v>
      </c>
      <c r="Y29" s="980"/>
    </row>
    <row r="30" spans="1:25" ht="14.45" customHeight="1" x14ac:dyDescent="0.2">
      <c r="A30" s="947" t="s">
        <v>5294</v>
      </c>
      <c r="B30" s="928">
        <v>1</v>
      </c>
      <c r="C30" s="929">
        <v>0.62</v>
      </c>
      <c r="D30" s="930">
        <v>2</v>
      </c>
      <c r="E30" s="931">
        <v>1</v>
      </c>
      <c r="F30" s="911">
        <v>0.62</v>
      </c>
      <c r="G30" s="912">
        <v>5</v>
      </c>
      <c r="H30" s="913">
        <v>1</v>
      </c>
      <c r="I30" s="914">
        <v>0.31</v>
      </c>
      <c r="J30" s="915">
        <v>1</v>
      </c>
      <c r="K30" s="916">
        <v>0.62</v>
      </c>
      <c r="L30" s="917">
        <v>2</v>
      </c>
      <c r="M30" s="917">
        <v>18</v>
      </c>
      <c r="N30" s="918">
        <v>6</v>
      </c>
      <c r="O30" s="917" t="s">
        <v>5248</v>
      </c>
      <c r="P30" s="932" t="s">
        <v>5295</v>
      </c>
      <c r="Q30" s="919">
        <f t="shared" si="0"/>
        <v>0</v>
      </c>
      <c r="R30" s="978">
        <f t="shared" si="0"/>
        <v>-0.31</v>
      </c>
      <c r="S30" s="919">
        <f t="shared" si="1"/>
        <v>0</v>
      </c>
      <c r="T30" s="978">
        <f t="shared" si="2"/>
        <v>-0.31</v>
      </c>
      <c r="U30" s="984">
        <v>6</v>
      </c>
      <c r="V30" s="928">
        <v>1</v>
      </c>
      <c r="W30" s="928">
        <v>-5</v>
      </c>
      <c r="X30" s="982">
        <v>0.16666666666666666</v>
      </c>
      <c r="Y30" s="980"/>
    </row>
    <row r="31" spans="1:25" ht="14.45" customHeight="1" x14ac:dyDescent="0.2">
      <c r="A31" s="947" t="s">
        <v>5296</v>
      </c>
      <c r="B31" s="928">
        <v>4</v>
      </c>
      <c r="C31" s="929">
        <v>2.15</v>
      </c>
      <c r="D31" s="930">
        <v>4</v>
      </c>
      <c r="E31" s="913">
        <v>8</v>
      </c>
      <c r="F31" s="914">
        <v>4.84</v>
      </c>
      <c r="G31" s="915">
        <v>5</v>
      </c>
      <c r="H31" s="917">
        <v>3</v>
      </c>
      <c r="I31" s="911">
        <v>1.82</v>
      </c>
      <c r="J31" s="912">
        <v>2.2999999999999998</v>
      </c>
      <c r="K31" s="916">
        <v>0.61</v>
      </c>
      <c r="L31" s="917">
        <v>2</v>
      </c>
      <c r="M31" s="917">
        <v>18</v>
      </c>
      <c r="N31" s="918">
        <v>6</v>
      </c>
      <c r="O31" s="917" t="s">
        <v>5248</v>
      </c>
      <c r="P31" s="932" t="s">
        <v>5297</v>
      </c>
      <c r="Q31" s="919">
        <f t="shared" si="0"/>
        <v>-1</v>
      </c>
      <c r="R31" s="978">
        <f t="shared" si="0"/>
        <v>-0.32999999999999985</v>
      </c>
      <c r="S31" s="919">
        <f t="shared" si="1"/>
        <v>-5</v>
      </c>
      <c r="T31" s="978">
        <f t="shared" si="2"/>
        <v>-3.0199999999999996</v>
      </c>
      <c r="U31" s="984">
        <v>18</v>
      </c>
      <c r="V31" s="928">
        <v>6.8999999999999995</v>
      </c>
      <c r="W31" s="928">
        <v>-11.100000000000001</v>
      </c>
      <c r="X31" s="982">
        <v>0.3833333333333333</v>
      </c>
      <c r="Y31" s="980"/>
    </row>
    <row r="32" spans="1:25" ht="14.45" customHeight="1" x14ac:dyDescent="0.2">
      <c r="A32" s="948" t="s">
        <v>5298</v>
      </c>
      <c r="B32" s="934"/>
      <c r="C32" s="935"/>
      <c r="D32" s="933"/>
      <c r="E32" s="938">
        <v>1</v>
      </c>
      <c r="F32" s="939">
        <v>0.74</v>
      </c>
      <c r="G32" s="921">
        <v>8</v>
      </c>
      <c r="H32" s="941">
        <v>2</v>
      </c>
      <c r="I32" s="937">
        <v>1.55</v>
      </c>
      <c r="J32" s="920">
        <v>4.5</v>
      </c>
      <c r="K32" s="940">
        <v>0.74</v>
      </c>
      <c r="L32" s="941">
        <v>3</v>
      </c>
      <c r="M32" s="941">
        <v>24</v>
      </c>
      <c r="N32" s="942">
        <v>8</v>
      </c>
      <c r="O32" s="941" t="s">
        <v>5248</v>
      </c>
      <c r="P32" s="943" t="s">
        <v>5297</v>
      </c>
      <c r="Q32" s="944">
        <f t="shared" si="0"/>
        <v>2</v>
      </c>
      <c r="R32" s="977">
        <f t="shared" si="0"/>
        <v>1.55</v>
      </c>
      <c r="S32" s="944">
        <f t="shared" si="1"/>
        <v>1</v>
      </c>
      <c r="T32" s="977">
        <f t="shared" si="2"/>
        <v>0.81</v>
      </c>
      <c r="U32" s="985">
        <v>16</v>
      </c>
      <c r="V32" s="934">
        <v>9</v>
      </c>
      <c r="W32" s="934">
        <v>-7</v>
      </c>
      <c r="X32" s="983">
        <v>0.5625</v>
      </c>
      <c r="Y32" s="981"/>
    </row>
    <row r="33" spans="1:25" ht="14.45" customHeight="1" x14ac:dyDescent="0.2">
      <c r="A33" s="947" t="s">
        <v>5299</v>
      </c>
      <c r="B33" s="922">
        <v>8</v>
      </c>
      <c r="C33" s="923">
        <v>8.6999999999999993</v>
      </c>
      <c r="D33" s="924">
        <v>5.3</v>
      </c>
      <c r="E33" s="931">
        <v>2</v>
      </c>
      <c r="F33" s="911">
        <v>2.19</v>
      </c>
      <c r="G33" s="912">
        <v>4</v>
      </c>
      <c r="H33" s="917">
        <v>3</v>
      </c>
      <c r="I33" s="911">
        <v>3.48</v>
      </c>
      <c r="J33" s="912">
        <v>6.7</v>
      </c>
      <c r="K33" s="916">
        <v>1.08</v>
      </c>
      <c r="L33" s="917">
        <v>2</v>
      </c>
      <c r="M33" s="917">
        <v>21</v>
      </c>
      <c r="N33" s="918">
        <v>7</v>
      </c>
      <c r="O33" s="917" t="s">
        <v>5248</v>
      </c>
      <c r="P33" s="932" t="s">
        <v>5300</v>
      </c>
      <c r="Q33" s="919">
        <f t="shared" si="0"/>
        <v>-5</v>
      </c>
      <c r="R33" s="978">
        <f t="shared" si="0"/>
        <v>-5.2199999999999989</v>
      </c>
      <c r="S33" s="919">
        <f t="shared" si="1"/>
        <v>1</v>
      </c>
      <c r="T33" s="978">
        <f t="shared" si="2"/>
        <v>1.29</v>
      </c>
      <c r="U33" s="984">
        <v>21</v>
      </c>
      <c r="V33" s="928">
        <v>20.100000000000001</v>
      </c>
      <c r="W33" s="928">
        <v>-0.89999999999999858</v>
      </c>
      <c r="X33" s="982">
        <v>0.95714285714285718</v>
      </c>
      <c r="Y33" s="980">
        <v>5</v>
      </c>
    </row>
    <row r="34" spans="1:25" ht="14.45" customHeight="1" x14ac:dyDescent="0.2">
      <c r="A34" s="948" t="s">
        <v>5301</v>
      </c>
      <c r="B34" s="945">
        <v>1</v>
      </c>
      <c r="C34" s="946">
        <v>1.61</v>
      </c>
      <c r="D34" s="925">
        <v>3</v>
      </c>
      <c r="E34" s="936"/>
      <c r="F34" s="937"/>
      <c r="G34" s="920"/>
      <c r="H34" s="941">
        <v>1</v>
      </c>
      <c r="I34" s="937">
        <v>1.61</v>
      </c>
      <c r="J34" s="920">
        <v>3</v>
      </c>
      <c r="K34" s="940">
        <v>1.61</v>
      </c>
      <c r="L34" s="941">
        <v>3</v>
      </c>
      <c r="M34" s="941">
        <v>30</v>
      </c>
      <c r="N34" s="942">
        <v>10</v>
      </c>
      <c r="O34" s="941" t="s">
        <v>5248</v>
      </c>
      <c r="P34" s="943" t="s">
        <v>5302</v>
      </c>
      <c r="Q34" s="944">
        <f t="shared" si="0"/>
        <v>0</v>
      </c>
      <c r="R34" s="977">
        <f t="shared" si="0"/>
        <v>0</v>
      </c>
      <c r="S34" s="944">
        <f t="shared" si="1"/>
        <v>1</v>
      </c>
      <c r="T34" s="977">
        <f t="shared" si="2"/>
        <v>1.61</v>
      </c>
      <c r="U34" s="985">
        <v>10</v>
      </c>
      <c r="V34" s="934">
        <v>3</v>
      </c>
      <c r="W34" s="934">
        <v>-7</v>
      </c>
      <c r="X34" s="983">
        <v>0.3</v>
      </c>
      <c r="Y34" s="981"/>
    </row>
    <row r="35" spans="1:25" ht="14.45" customHeight="1" x14ac:dyDescent="0.2">
      <c r="A35" s="948" t="s">
        <v>5303</v>
      </c>
      <c r="B35" s="945"/>
      <c r="C35" s="946"/>
      <c r="D35" s="925"/>
      <c r="E35" s="936"/>
      <c r="F35" s="937"/>
      <c r="G35" s="920"/>
      <c r="H35" s="941">
        <v>1</v>
      </c>
      <c r="I35" s="937">
        <v>2.2200000000000002</v>
      </c>
      <c r="J35" s="920">
        <v>3</v>
      </c>
      <c r="K35" s="940">
        <v>2.2200000000000002</v>
      </c>
      <c r="L35" s="941">
        <v>3</v>
      </c>
      <c r="M35" s="941">
        <v>30</v>
      </c>
      <c r="N35" s="942">
        <v>10</v>
      </c>
      <c r="O35" s="941" t="s">
        <v>5248</v>
      </c>
      <c r="P35" s="943" t="s">
        <v>5304</v>
      </c>
      <c r="Q35" s="944">
        <f t="shared" si="0"/>
        <v>1</v>
      </c>
      <c r="R35" s="977">
        <f t="shared" si="0"/>
        <v>2.2200000000000002</v>
      </c>
      <c r="S35" s="944">
        <f t="shared" si="1"/>
        <v>1</v>
      </c>
      <c r="T35" s="977">
        <f t="shared" si="2"/>
        <v>2.2200000000000002</v>
      </c>
      <c r="U35" s="985">
        <v>10</v>
      </c>
      <c r="V35" s="934">
        <v>3</v>
      </c>
      <c r="W35" s="934">
        <v>-7</v>
      </c>
      <c r="X35" s="983">
        <v>0.3</v>
      </c>
      <c r="Y35" s="981"/>
    </row>
    <row r="36" spans="1:25" ht="14.45" customHeight="1" x14ac:dyDescent="0.2">
      <c r="A36" s="947" t="s">
        <v>5305</v>
      </c>
      <c r="B36" s="928"/>
      <c r="C36" s="929"/>
      <c r="D36" s="930"/>
      <c r="E36" s="913">
        <v>3</v>
      </c>
      <c r="F36" s="914">
        <v>1.79</v>
      </c>
      <c r="G36" s="915">
        <v>3.3</v>
      </c>
      <c r="H36" s="917"/>
      <c r="I36" s="911"/>
      <c r="J36" s="912"/>
      <c r="K36" s="916">
        <v>0.6</v>
      </c>
      <c r="L36" s="917">
        <v>2</v>
      </c>
      <c r="M36" s="917">
        <v>18</v>
      </c>
      <c r="N36" s="918">
        <v>6</v>
      </c>
      <c r="O36" s="917" t="s">
        <v>5248</v>
      </c>
      <c r="P36" s="932" t="s">
        <v>5306</v>
      </c>
      <c r="Q36" s="919">
        <f t="shared" si="0"/>
        <v>0</v>
      </c>
      <c r="R36" s="978">
        <f t="shared" si="0"/>
        <v>0</v>
      </c>
      <c r="S36" s="919">
        <f t="shared" si="1"/>
        <v>-3</v>
      </c>
      <c r="T36" s="978">
        <f t="shared" si="2"/>
        <v>-1.79</v>
      </c>
      <c r="U36" s="984" t="s">
        <v>580</v>
      </c>
      <c r="V36" s="928" t="s">
        <v>580</v>
      </c>
      <c r="W36" s="928" t="s">
        <v>580</v>
      </c>
      <c r="X36" s="982" t="s">
        <v>580</v>
      </c>
      <c r="Y36" s="980"/>
    </row>
    <row r="37" spans="1:25" ht="14.45" customHeight="1" x14ac:dyDescent="0.2">
      <c r="A37" s="947" t="s">
        <v>5307</v>
      </c>
      <c r="B37" s="922">
        <v>3</v>
      </c>
      <c r="C37" s="923">
        <v>1</v>
      </c>
      <c r="D37" s="924">
        <v>1.7</v>
      </c>
      <c r="E37" s="931">
        <v>2</v>
      </c>
      <c r="F37" s="911">
        <v>0.99</v>
      </c>
      <c r="G37" s="912">
        <v>2</v>
      </c>
      <c r="H37" s="917">
        <v>2</v>
      </c>
      <c r="I37" s="911">
        <v>0.99</v>
      </c>
      <c r="J37" s="912">
        <v>2.5</v>
      </c>
      <c r="K37" s="916">
        <v>0.5</v>
      </c>
      <c r="L37" s="917">
        <v>2</v>
      </c>
      <c r="M37" s="917">
        <v>18</v>
      </c>
      <c r="N37" s="918">
        <v>6</v>
      </c>
      <c r="O37" s="917" t="s">
        <v>5248</v>
      </c>
      <c r="P37" s="932" t="s">
        <v>5308</v>
      </c>
      <c r="Q37" s="919">
        <f t="shared" si="0"/>
        <v>-1</v>
      </c>
      <c r="R37" s="978">
        <f t="shared" si="0"/>
        <v>-1.0000000000000009E-2</v>
      </c>
      <c r="S37" s="919">
        <f t="shared" si="1"/>
        <v>0</v>
      </c>
      <c r="T37" s="978">
        <f t="shared" si="2"/>
        <v>0</v>
      </c>
      <c r="U37" s="984">
        <v>12</v>
      </c>
      <c r="V37" s="928">
        <v>5</v>
      </c>
      <c r="W37" s="928">
        <v>-7</v>
      </c>
      <c r="X37" s="982">
        <v>0.41666666666666669</v>
      </c>
      <c r="Y37" s="980"/>
    </row>
    <row r="38" spans="1:25" ht="14.45" customHeight="1" x14ac:dyDescent="0.2">
      <c r="A38" s="947" t="s">
        <v>5309</v>
      </c>
      <c r="B38" s="928"/>
      <c r="C38" s="929"/>
      <c r="D38" s="930"/>
      <c r="E38" s="913">
        <v>1</v>
      </c>
      <c r="F38" s="914">
        <v>1.17</v>
      </c>
      <c r="G38" s="915">
        <v>11</v>
      </c>
      <c r="H38" s="917"/>
      <c r="I38" s="911"/>
      <c r="J38" s="912"/>
      <c r="K38" s="916">
        <v>1.07</v>
      </c>
      <c r="L38" s="917">
        <v>3</v>
      </c>
      <c r="M38" s="917">
        <v>24</v>
      </c>
      <c r="N38" s="918">
        <v>8</v>
      </c>
      <c r="O38" s="917" t="s">
        <v>5248</v>
      </c>
      <c r="P38" s="932" t="s">
        <v>5310</v>
      </c>
      <c r="Q38" s="919">
        <f t="shared" si="0"/>
        <v>0</v>
      </c>
      <c r="R38" s="978">
        <f t="shared" si="0"/>
        <v>0</v>
      </c>
      <c r="S38" s="919">
        <f t="shared" si="1"/>
        <v>-1</v>
      </c>
      <c r="T38" s="978">
        <f t="shared" si="2"/>
        <v>-1.17</v>
      </c>
      <c r="U38" s="984" t="s">
        <v>580</v>
      </c>
      <c r="V38" s="928" t="s">
        <v>580</v>
      </c>
      <c r="W38" s="928" t="s">
        <v>580</v>
      </c>
      <c r="X38" s="982" t="s">
        <v>580</v>
      </c>
      <c r="Y38" s="980"/>
    </row>
    <row r="39" spans="1:25" ht="14.45" customHeight="1" x14ac:dyDescent="0.2">
      <c r="A39" s="948" t="s">
        <v>5311</v>
      </c>
      <c r="B39" s="934"/>
      <c r="C39" s="935"/>
      <c r="D39" s="933"/>
      <c r="E39" s="938">
        <v>1</v>
      </c>
      <c r="F39" s="939">
        <v>2.56</v>
      </c>
      <c r="G39" s="921">
        <v>9</v>
      </c>
      <c r="H39" s="941"/>
      <c r="I39" s="937"/>
      <c r="J39" s="920"/>
      <c r="K39" s="940">
        <v>2.4300000000000002</v>
      </c>
      <c r="L39" s="941">
        <v>5</v>
      </c>
      <c r="M39" s="941">
        <v>42</v>
      </c>
      <c r="N39" s="942">
        <v>14</v>
      </c>
      <c r="O39" s="941" t="s">
        <v>5248</v>
      </c>
      <c r="P39" s="943" t="s">
        <v>5312</v>
      </c>
      <c r="Q39" s="944">
        <f t="shared" si="0"/>
        <v>0</v>
      </c>
      <c r="R39" s="977">
        <f t="shared" si="0"/>
        <v>0</v>
      </c>
      <c r="S39" s="944">
        <f t="shared" si="1"/>
        <v>-1</v>
      </c>
      <c r="T39" s="977">
        <f t="shared" si="2"/>
        <v>-2.56</v>
      </c>
      <c r="U39" s="985" t="s">
        <v>580</v>
      </c>
      <c r="V39" s="934" t="s">
        <v>580</v>
      </c>
      <c r="W39" s="934" t="s">
        <v>580</v>
      </c>
      <c r="X39" s="983" t="s">
        <v>580</v>
      </c>
      <c r="Y39" s="981"/>
    </row>
    <row r="40" spans="1:25" ht="14.45" customHeight="1" x14ac:dyDescent="0.2">
      <c r="A40" s="947" t="s">
        <v>5313</v>
      </c>
      <c r="B40" s="928"/>
      <c r="C40" s="929"/>
      <c r="D40" s="930"/>
      <c r="E40" s="931"/>
      <c r="F40" s="911"/>
      <c r="G40" s="912"/>
      <c r="H40" s="913">
        <v>1</v>
      </c>
      <c r="I40" s="914">
        <v>0.41</v>
      </c>
      <c r="J40" s="927">
        <v>5</v>
      </c>
      <c r="K40" s="916">
        <v>0.41</v>
      </c>
      <c r="L40" s="917">
        <v>1</v>
      </c>
      <c r="M40" s="917">
        <v>12</v>
      </c>
      <c r="N40" s="918">
        <v>4</v>
      </c>
      <c r="O40" s="917" t="s">
        <v>5248</v>
      </c>
      <c r="P40" s="932" t="s">
        <v>5314</v>
      </c>
      <c r="Q40" s="919">
        <f t="shared" si="0"/>
        <v>1</v>
      </c>
      <c r="R40" s="978">
        <f t="shared" si="0"/>
        <v>0.41</v>
      </c>
      <c r="S40" s="919">
        <f t="shared" si="1"/>
        <v>1</v>
      </c>
      <c r="T40" s="978">
        <f t="shared" si="2"/>
        <v>0.41</v>
      </c>
      <c r="U40" s="984">
        <v>4</v>
      </c>
      <c r="V40" s="928">
        <v>5</v>
      </c>
      <c r="W40" s="928">
        <v>1</v>
      </c>
      <c r="X40" s="982">
        <v>1.25</v>
      </c>
      <c r="Y40" s="980">
        <v>1</v>
      </c>
    </row>
    <row r="41" spans="1:25" ht="14.45" customHeight="1" x14ac:dyDescent="0.2">
      <c r="A41" s="947" t="s">
        <v>5315</v>
      </c>
      <c r="B41" s="928">
        <v>53</v>
      </c>
      <c r="C41" s="929">
        <v>34.57</v>
      </c>
      <c r="D41" s="930">
        <v>5.3</v>
      </c>
      <c r="E41" s="931">
        <v>72</v>
      </c>
      <c r="F41" s="911">
        <v>47.61</v>
      </c>
      <c r="G41" s="912">
        <v>5.0999999999999996</v>
      </c>
      <c r="H41" s="913">
        <v>73</v>
      </c>
      <c r="I41" s="914">
        <v>48.68</v>
      </c>
      <c r="J41" s="915">
        <v>5.8</v>
      </c>
      <c r="K41" s="916">
        <v>0.67</v>
      </c>
      <c r="L41" s="917">
        <v>2</v>
      </c>
      <c r="M41" s="917">
        <v>18</v>
      </c>
      <c r="N41" s="918">
        <v>6</v>
      </c>
      <c r="O41" s="917" t="s">
        <v>5248</v>
      </c>
      <c r="P41" s="932" t="s">
        <v>5316</v>
      </c>
      <c r="Q41" s="919">
        <f t="shared" si="0"/>
        <v>20</v>
      </c>
      <c r="R41" s="978">
        <f t="shared" si="0"/>
        <v>14.11</v>
      </c>
      <c r="S41" s="919">
        <f t="shared" si="1"/>
        <v>1</v>
      </c>
      <c r="T41" s="978">
        <f t="shared" si="2"/>
        <v>1.0700000000000003</v>
      </c>
      <c r="U41" s="984">
        <v>438</v>
      </c>
      <c r="V41" s="928">
        <v>423.4</v>
      </c>
      <c r="W41" s="928">
        <v>-14.600000000000023</v>
      </c>
      <c r="X41" s="982">
        <v>0.96666666666666656</v>
      </c>
      <c r="Y41" s="980">
        <v>99</v>
      </c>
    </row>
    <row r="42" spans="1:25" ht="14.45" customHeight="1" x14ac:dyDescent="0.2">
      <c r="A42" s="948" t="s">
        <v>5317</v>
      </c>
      <c r="B42" s="934">
        <v>5</v>
      </c>
      <c r="C42" s="935">
        <v>6.05</v>
      </c>
      <c r="D42" s="933">
        <v>8.4</v>
      </c>
      <c r="E42" s="936">
        <v>6</v>
      </c>
      <c r="F42" s="937">
        <v>5.96</v>
      </c>
      <c r="G42" s="920">
        <v>3.8</v>
      </c>
      <c r="H42" s="938">
        <v>4</v>
      </c>
      <c r="I42" s="939">
        <v>4.46</v>
      </c>
      <c r="J42" s="921">
        <v>4.3</v>
      </c>
      <c r="K42" s="940">
        <v>1.1200000000000001</v>
      </c>
      <c r="L42" s="941">
        <v>3</v>
      </c>
      <c r="M42" s="941">
        <v>27</v>
      </c>
      <c r="N42" s="942">
        <v>9</v>
      </c>
      <c r="O42" s="941" t="s">
        <v>5248</v>
      </c>
      <c r="P42" s="943" t="s">
        <v>5318</v>
      </c>
      <c r="Q42" s="944">
        <f t="shared" si="0"/>
        <v>-1</v>
      </c>
      <c r="R42" s="977">
        <f t="shared" si="0"/>
        <v>-1.5899999999999999</v>
      </c>
      <c r="S42" s="944">
        <f t="shared" si="1"/>
        <v>-2</v>
      </c>
      <c r="T42" s="977">
        <f t="shared" si="2"/>
        <v>-1.5</v>
      </c>
      <c r="U42" s="985">
        <v>36</v>
      </c>
      <c r="V42" s="934">
        <v>17.2</v>
      </c>
      <c r="W42" s="934">
        <v>-18.8</v>
      </c>
      <c r="X42" s="983">
        <v>0.47777777777777775</v>
      </c>
      <c r="Y42" s="981"/>
    </row>
    <row r="43" spans="1:25" ht="14.45" customHeight="1" x14ac:dyDescent="0.2">
      <c r="A43" s="948" t="s">
        <v>5319</v>
      </c>
      <c r="B43" s="934">
        <v>3</v>
      </c>
      <c r="C43" s="935">
        <v>11.41</v>
      </c>
      <c r="D43" s="933">
        <v>21.3</v>
      </c>
      <c r="E43" s="936">
        <v>1</v>
      </c>
      <c r="F43" s="937">
        <v>2.38</v>
      </c>
      <c r="G43" s="920">
        <v>4</v>
      </c>
      <c r="H43" s="938">
        <v>7</v>
      </c>
      <c r="I43" s="939">
        <v>15.85</v>
      </c>
      <c r="J43" s="921">
        <v>8.9</v>
      </c>
      <c r="K43" s="940">
        <v>2.38</v>
      </c>
      <c r="L43" s="941">
        <v>3</v>
      </c>
      <c r="M43" s="941">
        <v>30</v>
      </c>
      <c r="N43" s="942">
        <v>10</v>
      </c>
      <c r="O43" s="941" t="s">
        <v>5248</v>
      </c>
      <c r="P43" s="943" t="s">
        <v>5320</v>
      </c>
      <c r="Q43" s="944">
        <f t="shared" si="0"/>
        <v>4</v>
      </c>
      <c r="R43" s="977">
        <f t="shared" si="0"/>
        <v>4.4399999999999995</v>
      </c>
      <c r="S43" s="944">
        <f t="shared" si="1"/>
        <v>6</v>
      </c>
      <c r="T43" s="977">
        <f t="shared" si="2"/>
        <v>13.469999999999999</v>
      </c>
      <c r="U43" s="985">
        <v>70</v>
      </c>
      <c r="V43" s="934">
        <v>62.300000000000004</v>
      </c>
      <c r="W43" s="934">
        <v>-7.6999999999999957</v>
      </c>
      <c r="X43" s="983">
        <v>0.89</v>
      </c>
      <c r="Y43" s="981">
        <v>13</v>
      </c>
    </row>
    <row r="44" spans="1:25" ht="14.45" customHeight="1" x14ac:dyDescent="0.2">
      <c r="A44" s="947" t="s">
        <v>5321</v>
      </c>
      <c r="B44" s="922">
        <v>1</v>
      </c>
      <c r="C44" s="923">
        <v>0.31</v>
      </c>
      <c r="D44" s="924">
        <v>11</v>
      </c>
      <c r="E44" s="931"/>
      <c r="F44" s="911"/>
      <c r="G44" s="912"/>
      <c r="H44" s="917"/>
      <c r="I44" s="911"/>
      <c r="J44" s="912"/>
      <c r="K44" s="916">
        <v>0.22</v>
      </c>
      <c r="L44" s="917">
        <v>1</v>
      </c>
      <c r="M44" s="917">
        <v>9</v>
      </c>
      <c r="N44" s="918">
        <v>3</v>
      </c>
      <c r="O44" s="917" t="s">
        <v>5248</v>
      </c>
      <c r="P44" s="932" t="s">
        <v>5322</v>
      </c>
      <c r="Q44" s="919">
        <f t="shared" si="0"/>
        <v>-1</v>
      </c>
      <c r="R44" s="978">
        <f t="shared" si="0"/>
        <v>-0.31</v>
      </c>
      <c r="S44" s="919">
        <f t="shared" si="1"/>
        <v>0</v>
      </c>
      <c r="T44" s="978">
        <f t="shared" si="2"/>
        <v>0</v>
      </c>
      <c r="U44" s="984" t="s">
        <v>580</v>
      </c>
      <c r="V44" s="928" t="s">
        <v>580</v>
      </c>
      <c r="W44" s="928" t="s">
        <v>580</v>
      </c>
      <c r="X44" s="982" t="s">
        <v>580</v>
      </c>
      <c r="Y44" s="980"/>
    </row>
    <row r="45" spans="1:25" ht="14.45" customHeight="1" x14ac:dyDescent="0.2">
      <c r="A45" s="948" t="s">
        <v>5323</v>
      </c>
      <c r="B45" s="945">
        <v>1</v>
      </c>
      <c r="C45" s="946">
        <v>0.27</v>
      </c>
      <c r="D45" s="925">
        <v>7</v>
      </c>
      <c r="E45" s="936"/>
      <c r="F45" s="937"/>
      <c r="G45" s="920"/>
      <c r="H45" s="941"/>
      <c r="I45" s="937"/>
      <c r="J45" s="920"/>
      <c r="K45" s="940">
        <v>0.25</v>
      </c>
      <c r="L45" s="941">
        <v>1</v>
      </c>
      <c r="M45" s="941">
        <v>9</v>
      </c>
      <c r="N45" s="942">
        <v>3</v>
      </c>
      <c r="O45" s="941" t="s">
        <v>5248</v>
      </c>
      <c r="P45" s="943" t="s">
        <v>5324</v>
      </c>
      <c r="Q45" s="944">
        <f t="shared" si="0"/>
        <v>-1</v>
      </c>
      <c r="R45" s="977">
        <f t="shared" si="0"/>
        <v>-0.27</v>
      </c>
      <c r="S45" s="944">
        <f t="shared" si="1"/>
        <v>0</v>
      </c>
      <c r="T45" s="977">
        <f t="shared" si="2"/>
        <v>0</v>
      </c>
      <c r="U45" s="985" t="s">
        <v>580</v>
      </c>
      <c r="V45" s="934" t="s">
        <v>580</v>
      </c>
      <c r="W45" s="934" t="s">
        <v>580</v>
      </c>
      <c r="X45" s="983" t="s">
        <v>580</v>
      </c>
      <c r="Y45" s="981"/>
    </row>
    <row r="46" spans="1:25" ht="14.45" customHeight="1" x14ac:dyDescent="0.2">
      <c r="A46" s="947" t="s">
        <v>5325</v>
      </c>
      <c r="B46" s="928">
        <v>15</v>
      </c>
      <c r="C46" s="929">
        <v>8.6199999999999992</v>
      </c>
      <c r="D46" s="930">
        <v>3.5</v>
      </c>
      <c r="E46" s="913">
        <v>19</v>
      </c>
      <c r="F46" s="914">
        <v>8.4600000000000009</v>
      </c>
      <c r="G46" s="915">
        <v>3.4</v>
      </c>
      <c r="H46" s="917">
        <v>11</v>
      </c>
      <c r="I46" s="911">
        <v>5.47</v>
      </c>
      <c r="J46" s="927">
        <v>4.4000000000000004</v>
      </c>
      <c r="K46" s="916">
        <v>0.38</v>
      </c>
      <c r="L46" s="917">
        <v>1</v>
      </c>
      <c r="M46" s="917">
        <v>9</v>
      </c>
      <c r="N46" s="918">
        <v>3</v>
      </c>
      <c r="O46" s="917" t="s">
        <v>5248</v>
      </c>
      <c r="P46" s="932" t="s">
        <v>5326</v>
      </c>
      <c r="Q46" s="919">
        <f t="shared" si="0"/>
        <v>-4</v>
      </c>
      <c r="R46" s="978">
        <f t="shared" si="0"/>
        <v>-3.1499999999999995</v>
      </c>
      <c r="S46" s="919">
        <f t="shared" si="1"/>
        <v>-8</v>
      </c>
      <c r="T46" s="978">
        <f t="shared" si="2"/>
        <v>-2.9900000000000011</v>
      </c>
      <c r="U46" s="984">
        <v>33</v>
      </c>
      <c r="V46" s="928">
        <v>48.400000000000006</v>
      </c>
      <c r="W46" s="928">
        <v>15.400000000000006</v>
      </c>
      <c r="X46" s="982">
        <v>1.4666666666666668</v>
      </c>
      <c r="Y46" s="980">
        <v>15</v>
      </c>
    </row>
    <row r="47" spans="1:25" ht="14.45" customHeight="1" x14ac:dyDescent="0.2">
      <c r="A47" s="948" t="s">
        <v>5327</v>
      </c>
      <c r="B47" s="934">
        <v>1</v>
      </c>
      <c r="C47" s="935">
        <v>0.54</v>
      </c>
      <c r="D47" s="933">
        <v>4</v>
      </c>
      <c r="E47" s="938"/>
      <c r="F47" s="939"/>
      <c r="G47" s="921"/>
      <c r="H47" s="941"/>
      <c r="I47" s="937"/>
      <c r="J47" s="920"/>
      <c r="K47" s="940">
        <v>0.51</v>
      </c>
      <c r="L47" s="941">
        <v>2</v>
      </c>
      <c r="M47" s="941">
        <v>18</v>
      </c>
      <c r="N47" s="942">
        <v>6</v>
      </c>
      <c r="O47" s="941" t="s">
        <v>5248</v>
      </c>
      <c r="P47" s="943" t="s">
        <v>5328</v>
      </c>
      <c r="Q47" s="944">
        <f t="shared" si="0"/>
        <v>-1</v>
      </c>
      <c r="R47" s="977">
        <f t="shared" si="0"/>
        <v>-0.54</v>
      </c>
      <c r="S47" s="944">
        <f t="shared" si="1"/>
        <v>0</v>
      </c>
      <c r="T47" s="977">
        <f t="shared" si="2"/>
        <v>0</v>
      </c>
      <c r="U47" s="985" t="s">
        <v>580</v>
      </c>
      <c r="V47" s="934" t="s">
        <v>580</v>
      </c>
      <c r="W47" s="934" t="s">
        <v>580</v>
      </c>
      <c r="X47" s="983" t="s">
        <v>580</v>
      </c>
      <c r="Y47" s="981"/>
    </row>
    <row r="48" spans="1:25" ht="14.45" customHeight="1" x14ac:dyDescent="0.2">
      <c r="A48" s="947" t="s">
        <v>5329</v>
      </c>
      <c r="B48" s="928"/>
      <c r="C48" s="929"/>
      <c r="D48" s="930"/>
      <c r="E48" s="913">
        <v>1</v>
      </c>
      <c r="F48" s="914">
        <v>0.34</v>
      </c>
      <c r="G48" s="915">
        <v>7</v>
      </c>
      <c r="H48" s="917"/>
      <c r="I48" s="911"/>
      <c r="J48" s="912"/>
      <c r="K48" s="916">
        <v>0.34</v>
      </c>
      <c r="L48" s="917">
        <v>1</v>
      </c>
      <c r="M48" s="917">
        <v>12</v>
      </c>
      <c r="N48" s="918">
        <v>4</v>
      </c>
      <c r="O48" s="917" t="s">
        <v>5248</v>
      </c>
      <c r="P48" s="932" t="s">
        <v>5330</v>
      </c>
      <c r="Q48" s="919">
        <f t="shared" si="0"/>
        <v>0</v>
      </c>
      <c r="R48" s="978">
        <f t="shared" si="0"/>
        <v>0</v>
      </c>
      <c r="S48" s="919">
        <f t="shared" si="1"/>
        <v>-1</v>
      </c>
      <c r="T48" s="978">
        <f t="shared" si="2"/>
        <v>-0.34</v>
      </c>
      <c r="U48" s="984" t="s">
        <v>580</v>
      </c>
      <c r="V48" s="928" t="s">
        <v>580</v>
      </c>
      <c r="W48" s="928" t="s">
        <v>580</v>
      </c>
      <c r="X48" s="982" t="s">
        <v>580</v>
      </c>
      <c r="Y48" s="980"/>
    </row>
    <row r="49" spans="1:25" ht="14.45" customHeight="1" x14ac:dyDescent="0.2">
      <c r="A49" s="947" t="s">
        <v>5331</v>
      </c>
      <c r="B49" s="922">
        <v>1</v>
      </c>
      <c r="C49" s="923">
        <v>0.36</v>
      </c>
      <c r="D49" s="924">
        <v>2</v>
      </c>
      <c r="E49" s="931"/>
      <c r="F49" s="911"/>
      <c r="G49" s="912"/>
      <c r="H49" s="917"/>
      <c r="I49" s="911"/>
      <c r="J49" s="912"/>
      <c r="K49" s="916">
        <v>0.36</v>
      </c>
      <c r="L49" s="917">
        <v>2</v>
      </c>
      <c r="M49" s="917">
        <v>15</v>
      </c>
      <c r="N49" s="918">
        <v>5</v>
      </c>
      <c r="O49" s="917" t="s">
        <v>5248</v>
      </c>
      <c r="P49" s="932" t="s">
        <v>5332</v>
      </c>
      <c r="Q49" s="919">
        <f t="shared" si="0"/>
        <v>-1</v>
      </c>
      <c r="R49" s="978">
        <f t="shared" si="0"/>
        <v>-0.36</v>
      </c>
      <c r="S49" s="919">
        <f t="shared" si="1"/>
        <v>0</v>
      </c>
      <c r="T49" s="978">
        <f t="shared" si="2"/>
        <v>0</v>
      </c>
      <c r="U49" s="984" t="s">
        <v>580</v>
      </c>
      <c r="V49" s="928" t="s">
        <v>580</v>
      </c>
      <c r="W49" s="928" t="s">
        <v>580</v>
      </c>
      <c r="X49" s="982" t="s">
        <v>580</v>
      </c>
      <c r="Y49" s="980"/>
    </row>
    <row r="50" spans="1:25" ht="14.45" customHeight="1" x14ac:dyDescent="0.2">
      <c r="A50" s="947" t="s">
        <v>5333</v>
      </c>
      <c r="B50" s="928"/>
      <c r="C50" s="929"/>
      <c r="D50" s="930"/>
      <c r="E50" s="931"/>
      <c r="F50" s="911"/>
      <c r="G50" s="912"/>
      <c r="H50" s="913">
        <v>1</v>
      </c>
      <c r="I50" s="914">
        <v>11.21</v>
      </c>
      <c r="J50" s="915">
        <v>11</v>
      </c>
      <c r="K50" s="916">
        <v>11.21</v>
      </c>
      <c r="L50" s="917">
        <v>6</v>
      </c>
      <c r="M50" s="917">
        <v>54</v>
      </c>
      <c r="N50" s="918">
        <v>18</v>
      </c>
      <c r="O50" s="917" t="s">
        <v>5248</v>
      </c>
      <c r="P50" s="932" t="s">
        <v>5334</v>
      </c>
      <c r="Q50" s="919">
        <f t="shared" si="0"/>
        <v>1</v>
      </c>
      <c r="R50" s="978">
        <f t="shared" si="0"/>
        <v>11.21</v>
      </c>
      <c r="S50" s="919">
        <f t="shared" si="1"/>
        <v>1</v>
      </c>
      <c r="T50" s="978">
        <f t="shared" si="2"/>
        <v>11.21</v>
      </c>
      <c r="U50" s="984">
        <v>18</v>
      </c>
      <c r="V50" s="928">
        <v>11</v>
      </c>
      <c r="W50" s="928">
        <v>-7</v>
      </c>
      <c r="X50" s="982">
        <v>0.61111111111111116</v>
      </c>
      <c r="Y50" s="980"/>
    </row>
    <row r="51" spans="1:25" ht="14.45" customHeight="1" x14ac:dyDescent="0.2">
      <c r="A51" s="947" t="s">
        <v>5335</v>
      </c>
      <c r="B51" s="928"/>
      <c r="C51" s="929"/>
      <c r="D51" s="930"/>
      <c r="E51" s="931"/>
      <c r="F51" s="911"/>
      <c r="G51" s="912"/>
      <c r="H51" s="913">
        <v>2</v>
      </c>
      <c r="I51" s="914">
        <v>15.36</v>
      </c>
      <c r="J51" s="915">
        <v>4.5</v>
      </c>
      <c r="K51" s="916">
        <v>2.12</v>
      </c>
      <c r="L51" s="917">
        <v>3</v>
      </c>
      <c r="M51" s="917">
        <v>24</v>
      </c>
      <c r="N51" s="918">
        <v>8</v>
      </c>
      <c r="O51" s="917" t="s">
        <v>5248</v>
      </c>
      <c r="P51" s="932" t="s">
        <v>5336</v>
      </c>
      <c r="Q51" s="919">
        <f t="shared" si="0"/>
        <v>2</v>
      </c>
      <c r="R51" s="978">
        <f t="shared" si="0"/>
        <v>15.36</v>
      </c>
      <c r="S51" s="919">
        <f t="shared" si="1"/>
        <v>2</v>
      </c>
      <c r="T51" s="978">
        <f t="shared" si="2"/>
        <v>15.36</v>
      </c>
      <c r="U51" s="984">
        <v>16</v>
      </c>
      <c r="V51" s="928">
        <v>9</v>
      </c>
      <c r="W51" s="928">
        <v>-7</v>
      </c>
      <c r="X51" s="982">
        <v>0.5625</v>
      </c>
      <c r="Y51" s="980"/>
    </row>
    <row r="52" spans="1:25" ht="14.45" customHeight="1" x14ac:dyDescent="0.2">
      <c r="A52" s="947" t="s">
        <v>5337</v>
      </c>
      <c r="B52" s="928"/>
      <c r="C52" s="929"/>
      <c r="D52" s="930"/>
      <c r="E52" s="931"/>
      <c r="F52" s="911"/>
      <c r="G52" s="912"/>
      <c r="H52" s="913">
        <v>2</v>
      </c>
      <c r="I52" s="914">
        <v>0.84</v>
      </c>
      <c r="J52" s="915">
        <v>3</v>
      </c>
      <c r="K52" s="916">
        <v>0.42</v>
      </c>
      <c r="L52" s="917">
        <v>2</v>
      </c>
      <c r="M52" s="917">
        <v>18</v>
      </c>
      <c r="N52" s="918">
        <v>6</v>
      </c>
      <c r="O52" s="917" t="s">
        <v>5248</v>
      </c>
      <c r="P52" s="932" t="s">
        <v>5338</v>
      </c>
      <c r="Q52" s="919">
        <f t="shared" si="0"/>
        <v>2</v>
      </c>
      <c r="R52" s="978">
        <f t="shared" si="0"/>
        <v>0.84</v>
      </c>
      <c r="S52" s="919">
        <f t="shared" si="1"/>
        <v>2</v>
      </c>
      <c r="T52" s="978">
        <f t="shared" si="2"/>
        <v>0.84</v>
      </c>
      <c r="U52" s="984">
        <v>12</v>
      </c>
      <c r="V52" s="928">
        <v>6</v>
      </c>
      <c r="W52" s="928">
        <v>-6</v>
      </c>
      <c r="X52" s="982">
        <v>0.5</v>
      </c>
      <c r="Y52" s="980"/>
    </row>
    <row r="53" spans="1:25" ht="14.45" customHeight="1" x14ac:dyDescent="0.2">
      <c r="A53" s="948" t="s">
        <v>5339</v>
      </c>
      <c r="B53" s="934"/>
      <c r="C53" s="935"/>
      <c r="D53" s="933"/>
      <c r="E53" s="936"/>
      <c r="F53" s="937"/>
      <c r="G53" s="920"/>
      <c r="H53" s="938">
        <v>1</v>
      </c>
      <c r="I53" s="939">
        <v>0.79</v>
      </c>
      <c r="J53" s="921">
        <v>3</v>
      </c>
      <c r="K53" s="940">
        <v>0.54</v>
      </c>
      <c r="L53" s="941">
        <v>3</v>
      </c>
      <c r="M53" s="941">
        <v>24</v>
      </c>
      <c r="N53" s="942">
        <v>8</v>
      </c>
      <c r="O53" s="941" t="s">
        <v>5248</v>
      </c>
      <c r="P53" s="943" t="s">
        <v>5340</v>
      </c>
      <c r="Q53" s="944">
        <f t="shared" si="0"/>
        <v>1</v>
      </c>
      <c r="R53" s="977">
        <f t="shared" si="0"/>
        <v>0.79</v>
      </c>
      <c r="S53" s="944">
        <f t="shared" si="1"/>
        <v>1</v>
      </c>
      <c r="T53" s="977">
        <f t="shared" si="2"/>
        <v>0.79</v>
      </c>
      <c r="U53" s="985">
        <v>8</v>
      </c>
      <c r="V53" s="934">
        <v>3</v>
      </c>
      <c r="W53" s="934">
        <v>-5</v>
      </c>
      <c r="X53" s="983">
        <v>0.375</v>
      </c>
      <c r="Y53" s="981"/>
    </row>
    <row r="54" spans="1:25" ht="14.45" customHeight="1" x14ac:dyDescent="0.2">
      <c r="A54" s="947" t="s">
        <v>5341</v>
      </c>
      <c r="B54" s="922">
        <v>2</v>
      </c>
      <c r="C54" s="923">
        <v>9.0399999999999991</v>
      </c>
      <c r="D54" s="924">
        <v>5.5</v>
      </c>
      <c r="E54" s="931"/>
      <c r="F54" s="911"/>
      <c r="G54" s="912"/>
      <c r="H54" s="917"/>
      <c r="I54" s="911"/>
      <c r="J54" s="912"/>
      <c r="K54" s="916">
        <v>2.0499999999999998</v>
      </c>
      <c r="L54" s="917">
        <v>2</v>
      </c>
      <c r="M54" s="917">
        <v>15</v>
      </c>
      <c r="N54" s="918">
        <v>5</v>
      </c>
      <c r="O54" s="917" t="s">
        <v>5248</v>
      </c>
      <c r="P54" s="932" t="s">
        <v>5342</v>
      </c>
      <c r="Q54" s="919">
        <f t="shared" si="0"/>
        <v>-2</v>
      </c>
      <c r="R54" s="978">
        <f t="shared" si="0"/>
        <v>-9.0399999999999991</v>
      </c>
      <c r="S54" s="919">
        <f t="shared" si="1"/>
        <v>0</v>
      </c>
      <c r="T54" s="978">
        <f t="shared" si="2"/>
        <v>0</v>
      </c>
      <c r="U54" s="984" t="s">
        <v>580</v>
      </c>
      <c r="V54" s="928" t="s">
        <v>580</v>
      </c>
      <c r="W54" s="928" t="s">
        <v>580</v>
      </c>
      <c r="X54" s="982" t="s">
        <v>580</v>
      </c>
      <c r="Y54" s="980"/>
    </row>
    <row r="55" spans="1:25" ht="14.45" customHeight="1" x14ac:dyDescent="0.2">
      <c r="A55" s="947" t="s">
        <v>5343</v>
      </c>
      <c r="B55" s="928">
        <v>345</v>
      </c>
      <c r="C55" s="929">
        <v>1649.81</v>
      </c>
      <c r="D55" s="930">
        <v>5.9</v>
      </c>
      <c r="E55" s="931">
        <v>394</v>
      </c>
      <c r="F55" s="911">
        <v>1875.55</v>
      </c>
      <c r="G55" s="912">
        <v>6.4</v>
      </c>
      <c r="H55" s="913">
        <v>397</v>
      </c>
      <c r="I55" s="914">
        <v>1853.05</v>
      </c>
      <c r="J55" s="915">
        <v>5.9</v>
      </c>
      <c r="K55" s="916">
        <v>4.99</v>
      </c>
      <c r="L55" s="917">
        <v>3</v>
      </c>
      <c r="M55" s="917">
        <v>27</v>
      </c>
      <c r="N55" s="918">
        <v>9</v>
      </c>
      <c r="O55" s="917" t="s">
        <v>5248</v>
      </c>
      <c r="P55" s="932" t="s">
        <v>5344</v>
      </c>
      <c r="Q55" s="919">
        <f t="shared" si="0"/>
        <v>52</v>
      </c>
      <c r="R55" s="978">
        <f t="shared" si="0"/>
        <v>203.24</v>
      </c>
      <c r="S55" s="919">
        <f t="shared" si="1"/>
        <v>3</v>
      </c>
      <c r="T55" s="978">
        <f t="shared" si="2"/>
        <v>-22.5</v>
      </c>
      <c r="U55" s="984">
        <v>3573</v>
      </c>
      <c r="V55" s="928">
        <v>2342.3000000000002</v>
      </c>
      <c r="W55" s="928">
        <v>-1230.6999999999998</v>
      </c>
      <c r="X55" s="982">
        <v>0.65555555555555556</v>
      </c>
      <c r="Y55" s="980">
        <v>60</v>
      </c>
    </row>
    <row r="56" spans="1:25" ht="14.45" customHeight="1" x14ac:dyDescent="0.2">
      <c r="A56" s="948" t="s">
        <v>5345</v>
      </c>
      <c r="B56" s="934">
        <v>39</v>
      </c>
      <c r="C56" s="935">
        <v>198.68</v>
      </c>
      <c r="D56" s="933">
        <v>7.1</v>
      </c>
      <c r="E56" s="936">
        <v>47</v>
      </c>
      <c r="F56" s="937">
        <v>236</v>
      </c>
      <c r="G56" s="920">
        <v>5.8</v>
      </c>
      <c r="H56" s="938">
        <v>71</v>
      </c>
      <c r="I56" s="939">
        <v>349.21</v>
      </c>
      <c r="J56" s="921">
        <v>5.9</v>
      </c>
      <c r="K56" s="940">
        <v>5.18</v>
      </c>
      <c r="L56" s="941">
        <v>3</v>
      </c>
      <c r="M56" s="941">
        <v>27</v>
      </c>
      <c r="N56" s="942">
        <v>9</v>
      </c>
      <c r="O56" s="941" t="s">
        <v>5248</v>
      </c>
      <c r="P56" s="943" t="s">
        <v>5346</v>
      </c>
      <c r="Q56" s="944">
        <f t="shared" si="0"/>
        <v>32</v>
      </c>
      <c r="R56" s="977">
        <f t="shared" si="0"/>
        <v>150.52999999999997</v>
      </c>
      <c r="S56" s="944">
        <f t="shared" si="1"/>
        <v>24</v>
      </c>
      <c r="T56" s="977">
        <f t="shared" si="2"/>
        <v>113.20999999999998</v>
      </c>
      <c r="U56" s="985">
        <v>639</v>
      </c>
      <c r="V56" s="934">
        <v>418.90000000000003</v>
      </c>
      <c r="W56" s="934">
        <v>-220.09999999999997</v>
      </c>
      <c r="X56" s="983">
        <v>0.65555555555555556</v>
      </c>
      <c r="Y56" s="981">
        <v>34</v>
      </c>
    </row>
    <row r="57" spans="1:25" ht="14.45" customHeight="1" x14ac:dyDescent="0.2">
      <c r="A57" s="948" t="s">
        <v>5347</v>
      </c>
      <c r="B57" s="934">
        <v>2</v>
      </c>
      <c r="C57" s="935">
        <v>13.82</v>
      </c>
      <c r="D57" s="933">
        <v>4.5</v>
      </c>
      <c r="E57" s="936">
        <v>4</v>
      </c>
      <c r="F57" s="937">
        <v>26.22</v>
      </c>
      <c r="G57" s="920">
        <v>6.3</v>
      </c>
      <c r="H57" s="938">
        <v>1</v>
      </c>
      <c r="I57" s="939">
        <v>7.41</v>
      </c>
      <c r="J57" s="921">
        <v>8</v>
      </c>
      <c r="K57" s="940">
        <v>7.41</v>
      </c>
      <c r="L57" s="941">
        <v>5</v>
      </c>
      <c r="M57" s="941">
        <v>45</v>
      </c>
      <c r="N57" s="942">
        <v>15</v>
      </c>
      <c r="O57" s="941" t="s">
        <v>5248</v>
      </c>
      <c r="P57" s="943" t="s">
        <v>5348</v>
      </c>
      <c r="Q57" s="944">
        <f t="shared" si="0"/>
        <v>-1</v>
      </c>
      <c r="R57" s="977">
        <f t="shared" si="0"/>
        <v>-6.41</v>
      </c>
      <c r="S57" s="944">
        <f t="shared" si="1"/>
        <v>-3</v>
      </c>
      <c r="T57" s="977">
        <f t="shared" si="2"/>
        <v>-18.809999999999999</v>
      </c>
      <c r="U57" s="985">
        <v>15</v>
      </c>
      <c r="V57" s="934">
        <v>8</v>
      </c>
      <c r="W57" s="934">
        <v>-7</v>
      </c>
      <c r="X57" s="983">
        <v>0.53333333333333333</v>
      </c>
      <c r="Y57" s="981"/>
    </row>
    <row r="58" spans="1:25" ht="14.45" customHeight="1" x14ac:dyDescent="0.2">
      <c r="A58" s="947" t="s">
        <v>5349</v>
      </c>
      <c r="B58" s="928">
        <v>2</v>
      </c>
      <c r="C58" s="929">
        <v>6.24</v>
      </c>
      <c r="D58" s="930">
        <v>5</v>
      </c>
      <c r="E58" s="931">
        <v>3</v>
      </c>
      <c r="F58" s="911">
        <v>8.4600000000000009</v>
      </c>
      <c r="G58" s="912">
        <v>7.7</v>
      </c>
      <c r="H58" s="913">
        <v>2</v>
      </c>
      <c r="I58" s="914">
        <v>5.34</v>
      </c>
      <c r="J58" s="915">
        <v>2.5</v>
      </c>
      <c r="K58" s="916">
        <v>3.12</v>
      </c>
      <c r="L58" s="917">
        <v>3</v>
      </c>
      <c r="M58" s="917">
        <v>27</v>
      </c>
      <c r="N58" s="918">
        <v>9</v>
      </c>
      <c r="O58" s="917" t="s">
        <v>5248</v>
      </c>
      <c r="P58" s="932" t="s">
        <v>5350</v>
      </c>
      <c r="Q58" s="919">
        <f t="shared" si="0"/>
        <v>0</v>
      </c>
      <c r="R58" s="978">
        <f t="shared" si="0"/>
        <v>-0.90000000000000036</v>
      </c>
      <c r="S58" s="919">
        <f t="shared" si="1"/>
        <v>-1</v>
      </c>
      <c r="T58" s="978">
        <f t="shared" si="2"/>
        <v>-3.120000000000001</v>
      </c>
      <c r="U58" s="984">
        <v>18</v>
      </c>
      <c r="V58" s="928">
        <v>5</v>
      </c>
      <c r="W58" s="928">
        <v>-13</v>
      </c>
      <c r="X58" s="982">
        <v>0.27777777777777779</v>
      </c>
      <c r="Y58" s="980"/>
    </row>
    <row r="59" spans="1:25" ht="14.45" customHeight="1" x14ac:dyDescent="0.2">
      <c r="A59" s="948" t="s">
        <v>5351</v>
      </c>
      <c r="B59" s="934"/>
      <c r="C59" s="935"/>
      <c r="D59" s="933"/>
      <c r="E59" s="936"/>
      <c r="F59" s="937"/>
      <c r="G59" s="920"/>
      <c r="H59" s="938">
        <v>1</v>
      </c>
      <c r="I59" s="939">
        <v>1.92</v>
      </c>
      <c r="J59" s="921">
        <v>2</v>
      </c>
      <c r="K59" s="940">
        <v>3.53</v>
      </c>
      <c r="L59" s="941">
        <v>4</v>
      </c>
      <c r="M59" s="941">
        <v>39</v>
      </c>
      <c r="N59" s="942">
        <v>13</v>
      </c>
      <c r="O59" s="941" t="s">
        <v>5248</v>
      </c>
      <c r="P59" s="943" t="s">
        <v>5352</v>
      </c>
      <c r="Q59" s="944">
        <f t="shared" si="0"/>
        <v>1</v>
      </c>
      <c r="R59" s="977">
        <f t="shared" si="0"/>
        <v>1.92</v>
      </c>
      <c r="S59" s="944">
        <f t="shared" si="1"/>
        <v>1</v>
      </c>
      <c r="T59" s="977">
        <f t="shared" si="2"/>
        <v>1.92</v>
      </c>
      <c r="U59" s="985">
        <v>13</v>
      </c>
      <c r="V59" s="934">
        <v>2</v>
      </c>
      <c r="W59" s="934">
        <v>-11</v>
      </c>
      <c r="X59" s="983">
        <v>0.15384615384615385</v>
      </c>
      <c r="Y59" s="981"/>
    </row>
    <row r="60" spans="1:25" ht="14.45" customHeight="1" x14ac:dyDescent="0.2">
      <c r="A60" s="947" t="s">
        <v>5353</v>
      </c>
      <c r="B60" s="928"/>
      <c r="C60" s="929"/>
      <c r="D60" s="930"/>
      <c r="E60" s="931"/>
      <c r="F60" s="911"/>
      <c r="G60" s="912"/>
      <c r="H60" s="913">
        <v>1</v>
      </c>
      <c r="I60" s="914">
        <v>3.17</v>
      </c>
      <c r="J60" s="927">
        <v>59</v>
      </c>
      <c r="K60" s="916">
        <v>1.84</v>
      </c>
      <c r="L60" s="917">
        <v>5</v>
      </c>
      <c r="M60" s="917">
        <v>42</v>
      </c>
      <c r="N60" s="918">
        <v>14</v>
      </c>
      <c r="O60" s="917" t="s">
        <v>5248</v>
      </c>
      <c r="P60" s="932" t="s">
        <v>5354</v>
      </c>
      <c r="Q60" s="919">
        <f t="shared" si="0"/>
        <v>1</v>
      </c>
      <c r="R60" s="978">
        <f t="shared" si="0"/>
        <v>3.17</v>
      </c>
      <c r="S60" s="919">
        <f t="shared" si="1"/>
        <v>1</v>
      </c>
      <c r="T60" s="978">
        <f t="shared" si="2"/>
        <v>3.17</v>
      </c>
      <c r="U60" s="984">
        <v>14</v>
      </c>
      <c r="V60" s="928">
        <v>59</v>
      </c>
      <c r="W60" s="928">
        <v>45</v>
      </c>
      <c r="X60" s="982">
        <v>4.2142857142857144</v>
      </c>
      <c r="Y60" s="980">
        <v>45</v>
      </c>
    </row>
    <row r="61" spans="1:25" ht="14.45" customHeight="1" x14ac:dyDescent="0.2">
      <c r="A61" s="947" t="s">
        <v>5355</v>
      </c>
      <c r="B61" s="928">
        <v>371</v>
      </c>
      <c r="C61" s="929">
        <v>624.88</v>
      </c>
      <c r="D61" s="930">
        <v>6</v>
      </c>
      <c r="E61" s="931">
        <v>349</v>
      </c>
      <c r="F61" s="911">
        <v>586.17999999999995</v>
      </c>
      <c r="G61" s="912">
        <v>5.9</v>
      </c>
      <c r="H61" s="913">
        <v>370</v>
      </c>
      <c r="I61" s="914">
        <v>623.47</v>
      </c>
      <c r="J61" s="915">
        <v>5.9</v>
      </c>
      <c r="K61" s="916">
        <v>1.68</v>
      </c>
      <c r="L61" s="917">
        <v>3</v>
      </c>
      <c r="M61" s="917">
        <v>24</v>
      </c>
      <c r="N61" s="918">
        <v>8</v>
      </c>
      <c r="O61" s="917" t="s">
        <v>5248</v>
      </c>
      <c r="P61" s="932" t="s">
        <v>5356</v>
      </c>
      <c r="Q61" s="919">
        <f t="shared" si="0"/>
        <v>-1</v>
      </c>
      <c r="R61" s="978">
        <f t="shared" si="0"/>
        <v>-1.4099999999999682</v>
      </c>
      <c r="S61" s="919">
        <f t="shared" si="1"/>
        <v>21</v>
      </c>
      <c r="T61" s="978">
        <f t="shared" si="2"/>
        <v>37.290000000000077</v>
      </c>
      <c r="U61" s="984">
        <v>2960</v>
      </c>
      <c r="V61" s="928">
        <v>2183</v>
      </c>
      <c r="W61" s="928">
        <v>-777</v>
      </c>
      <c r="X61" s="982">
        <v>0.73750000000000004</v>
      </c>
      <c r="Y61" s="980">
        <v>160</v>
      </c>
    </row>
    <row r="62" spans="1:25" ht="14.45" customHeight="1" x14ac:dyDescent="0.2">
      <c r="A62" s="948" t="s">
        <v>5357</v>
      </c>
      <c r="B62" s="934">
        <v>2</v>
      </c>
      <c r="C62" s="935">
        <v>3.94</v>
      </c>
      <c r="D62" s="933">
        <v>6</v>
      </c>
      <c r="E62" s="936"/>
      <c r="F62" s="937"/>
      <c r="G62" s="920"/>
      <c r="H62" s="938">
        <v>21</v>
      </c>
      <c r="I62" s="939">
        <v>45.12</v>
      </c>
      <c r="J62" s="921">
        <v>8.6</v>
      </c>
      <c r="K62" s="940">
        <v>1.97</v>
      </c>
      <c r="L62" s="941">
        <v>3</v>
      </c>
      <c r="M62" s="941">
        <v>27</v>
      </c>
      <c r="N62" s="942">
        <v>9</v>
      </c>
      <c r="O62" s="941" t="s">
        <v>5248</v>
      </c>
      <c r="P62" s="943" t="s">
        <v>5358</v>
      </c>
      <c r="Q62" s="944">
        <f t="shared" si="0"/>
        <v>19</v>
      </c>
      <c r="R62" s="977">
        <f t="shared" si="0"/>
        <v>41.18</v>
      </c>
      <c r="S62" s="944">
        <f t="shared" si="1"/>
        <v>21</v>
      </c>
      <c r="T62" s="977">
        <f t="shared" si="2"/>
        <v>45.12</v>
      </c>
      <c r="U62" s="985">
        <v>189</v>
      </c>
      <c r="V62" s="934">
        <v>180.6</v>
      </c>
      <c r="W62" s="934">
        <v>-8.4000000000000057</v>
      </c>
      <c r="X62" s="983">
        <v>0.95555555555555549</v>
      </c>
      <c r="Y62" s="981">
        <v>44</v>
      </c>
    </row>
    <row r="63" spans="1:25" ht="14.45" customHeight="1" x14ac:dyDescent="0.2">
      <c r="A63" s="948" t="s">
        <v>5359</v>
      </c>
      <c r="B63" s="934"/>
      <c r="C63" s="935"/>
      <c r="D63" s="933"/>
      <c r="E63" s="936">
        <v>2</v>
      </c>
      <c r="F63" s="937">
        <v>7.47</v>
      </c>
      <c r="G63" s="920">
        <v>7</v>
      </c>
      <c r="H63" s="938">
        <v>1</v>
      </c>
      <c r="I63" s="939">
        <v>3.73</v>
      </c>
      <c r="J63" s="926">
        <v>33</v>
      </c>
      <c r="K63" s="940">
        <v>3.73</v>
      </c>
      <c r="L63" s="941">
        <v>5</v>
      </c>
      <c r="M63" s="941">
        <v>48</v>
      </c>
      <c r="N63" s="942">
        <v>16</v>
      </c>
      <c r="O63" s="941" t="s">
        <v>5248</v>
      </c>
      <c r="P63" s="943" t="s">
        <v>5360</v>
      </c>
      <c r="Q63" s="944">
        <f t="shared" si="0"/>
        <v>1</v>
      </c>
      <c r="R63" s="977">
        <f t="shared" si="0"/>
        <v>3.73</v>
      </c>
      <c r="S63" s="944">
        <f t="shared" si="1"/>
        <v>-1</v>
      </c>
      <c r="T63" s="977">
        <f t="shared" si="2"/>
        <v>-3.7399999999999998</v>
      </c>
      <c r="U63" s="985">
        <v>16</v>
      </c>
      <c r="V63" s="934">
        <v>33</v>
      </c>
      <c r="W63" s="934">
        <v>17</v>
      </c>
      <c r="X63" s="983">
        <v>2.0625</v>
      </c>
      <c r="Y63" s="981">
        <v>17</v>
      </c>
    </row>
    <row r="64" spans="1:25" ht="14.45" customHeight="1" x14ac:dyDescent="0.2">
      <c r="A64" s="947" t="s">
        <v>5361</v>
      </c>
      <c r="B64" s="922">
        <v>1</v>
      </c>
      <c r="C64" s="923">
        <v>0.54</v>
      </c>
      <c r="D64" s="924">
        <v>7</v>
      </c>
      <c r="E64" s="931"/>
      <c r="F64" s="911"/>
      <c r="G64" s="912"/>
      <c r="H64" s="917"/>
      <c r="I64" s="911"/>
      <c r="J64" s="912"/>
      <c r="K64" s="916">
        <v>0.54</v>
      </c>
      <c r="L64" s="917">
        <v>1</v>
      </c>
      <c r="M64" s="917">
        <v>12</v>
      </c>
      <c r="N64" s="918">
        <v>4</v>
      </c>
      <c r="O64" s="917" t="s">
        <v>5248</v>
      </c>
      <c r="P64" s="932" t="s">
        <v>5362</v>
      </c>
      <c r="Q64" s="919">
        <f t="shared" si="0"/>
        <v>-1</v>
      </c>
      <c r="R64" s="978">
        <f t="shared" si="0"/>
        <v>-0.54</v>
      </c>
      <c r="S64" s="919">
        <f t="shared" si="1"/>
        <v>0</v>
      </c>
      <c r="T64" s="978">
        <f t="shared" si="2"/>
        <v>0</v>
      </c>
      <c r="U64" s="984" t="s">
        <v>580</v>
      </c>
      <c r="V64" s="928" t="s">
        <v>580</v>
      </c>
      <c r="W64" s="928" t="s">
        <v>580</v>
      </c>
      <c r="X64" s="982" t="s">
        <v>580</v>
      </c>
      <c r="Y64" s="980"/>
    </row>
    <row r="65" spans="1:25" ht="14.45" customHeight="1" x14ac:dyDescent="0.2">
      <c r="A65" s="947" t="s">
        <v>5363</v>
      </c>
      <c r="B65" s="928">
        <v>5</v>
      </c>
      <c r="C65" s="929">
        <v>3.05</v>
      </c>
      <c r="D65" s="930">
        <v>3.4</v>
      </c>
      <c r="E65" s="913">
        <v>7</v>
      </c>
      <c r="F65" s="914">
        <v>4.2699999999999996</v>
      </c>
      <c r="G65" s="915">
        <v>4.5999999999999996</v>
      </c>
      <c r="H65" s="917">
        <v>5</v>
      </c>
      <c r="I65" s="911">
        <v>3.05</v>
      </c>
      <c r="J65" s="912">
        <v>4</v>
      </c>
      <c r="K65" s="916">
        <v>0.61</v>
      </c>
      <c r="L65" s="917">
        <v>1</v>
      </c>
      <c r="M65" s="917">
        <v>12</v>
      </c>
      <c r="N65" s="918">
        <v>4</v>
      </c>
      <c r="O65" s="917" t="s">
        <v>5248</v>
      </c>
      <c r="P65" s="932" t="s">
        <v>5364</v>
      </c>
      <c r="Q65" s="919">
        <f t="shared" si="0"/>
        <v>0</v>
      </c>
      <c r="R65" s="978">
        <f t="shared" si="0"/>
        <v>0</v>
      </c>
      <c r="S65" s="919">
        <f t="shared" si="1"/>
        <v>-2</v>
      </c>
      <c r="T65" s="978">
        <f t="shared" si="2"/>
        <v>-1.2199999999999998</v>
      </c>
      <c r="U65" s="984">
        <v>20</v>
      </c>
      <c r="V65" s="928">
        <v>20</v>
      </c>
      <c r="W65" s="928">
        <v>0</v>
      </c>
      <c r="X65" s="982">
        <v>1</v>
      </c>
      <c r="Y65" s="980">
        <v>3</v>
      </c>
    </row>
    <row r="66" spans="1:25" ht="14.45" customHeight="1" x14ac:dyDescent="0.2">
      <c r="A66" s="948" t="s">
        <v>5365</v>
      </c>
      <c r="B66" s="934"/>
      <c r="C66" s="935"/>
      <c r="D66" s="933"/>
      <c r="E66" s="938"/>
      <c r="F66" s="939"/>
      <c r="G66" s="921"/>
      <c r="H66" s="941">
        <v>1</v>
      </c>
      <c r="I66" s="937">
        <v>1.25</v>
      </c>
      <c r="J66" s="920">
        <v>4</v>
      </c>
      <c r="K66" s="940">
        <v>1.25</v>
      </c>
      <c r="L66" s="941">
        <v>3</v>
      </c>
      <c r="M66" s="941">
        <v>27</v>
      </c>
      <c r="N66" s="942">
        <v>9</v>
      </c>
      <c r="O66" s="941" t="s">
        <v>5248</v>
      </c>
      <c r="P66" s="943" t="s">
        <v>5364</v>
      </c>
      <c r="Q66" s="944">
        <f t="shared" si="0"/>
        <v>1</v>
      </c>
      <c r="R66" s="977">
        <f t="shared" si="0"/>
        <v>1.25</v>
      </c>
      <c r="S66" s="944">
        <f t="shared" si="1"/>
        <v>1</v>
      </c>
      <c r="T66" s="977">
        <f t="shared" si="2"/>
        <v>1.25</v>
      </c>
      <c r="U66" s="985">
        <v>9</v>
      </c>
      <c r="V66" s="934">
        <v>4</v>
      </c>
      <c r="W66" s="934">
        <v>-5</v>
      </c>
      <c r="X66" s="983">
        <v>0.44444444444444442</v>
      </c>
      <c r="Y66" s="981"/>
    </row>
    <row r="67" spans="1:25" ht="14.45" customHeight="1" x14ac:dyDescent="0.2">
      <c r="A67" s="947" t="s">
        <v>5366</v>
      </c>
      <c r="B67" s="922">
        <v>2</v>
      </c>
      <c r="C67" s="923">
        <v>1.1299999999999999</v>
      </c>
      <c r="D67" s="924">
        <v>3</v>
      </c>
      <c r="E67" s="931"/>
      <c r="F67" s="911"/>
      <c r="G67" s="912"/>
      <c r="H67" s="917"/>
      <c r="I67" s="911"/>
      <c r="J67" s="912"/>
      <c r="K67" s="916">
        <v>0.56999999999999995</v>
      </c>
      <c r="L67" s="917">
        <v>2</v>
      </c>
      <c r="M67" s="917">
        <v>21</v>
      </c>
      <c r="N67" s="918">
        <v>7</v>
      </c>
      <c r="O67" s="917" t="s">
        <v>5248</v>
      </c>
      <c r="P67" s="932" t="s">
        <v>5367</v>
      </c>
      <c r="Q67" s="919">
        <f t="shared" si="0"/>
        <v>-2</v>
      </c>
      <c r="R67" s="978">
        <f t="shared" si="0"/>
        <v>-1.1299999999999999</v>
      </c>
      <c r="S67" s="919">
        <f t="shared" si="1"/>
        <v>0</v>
      </c>
      <c r="T67" s="978">
        <f t="shared" si="2"/>
        <v>0</v>
      </c>
      <c r="U67" s="984" t="s">
        <v>580</v>
      </c>
      <c r="V67" s="928" t="s">
        <v>580</v>
      </c>
      <c r="W67" s="928" t="s">
        <v>580</v>
      </c>
      <c r="X67" s="982" t="s">
        <v>580</v>
      </c>
      <c r="Y67" s="980"/>
    </row>
    <row r="68" spans="1:25" ht="14.45" customHeight="1" x14ac:dyDescent="0.2">
      <c r="A68" s="947" t="s">
        <v>5368</v>
      </c>
      <c r="B68" s="928">
        <v>40</v>
      </c>
      <c r="C68" s="929">
        <v>17.170000000000002</v>
      </c>
      <c r="D68" s="930">
        <v>4.3</v>
      </c>
      <c r="E68" s="931">
        <v>30</v>
      </c>
      <c r="F68" s="911">
        <v>13.04</v>
      </c>
      <c r="G68" s="912">
        <v>4.5999999999999996</v>
      </c>
      <c r="H68" s="913">
        <v>42</v>
      </c>
      <c r="I68" s="914">
        <v>17.760000000000002</v>
      </c>
      <c r="J68" s="915">
        <v>3.4</v>
      </c>
      <c r="K68" s="916">
        <v>0.43</v>
      </c>
      <c r="L68" s="917">
        <v>2</v>
      </c>
      <c r="M68" s="917">
        <v>18</v>
      </c>
      <c r="N68" s="918">
        <v>6</v>
      </c>
      <c r="O68" s="917" t="s">
        <v>5248</v>
      </c>
      <c r="P68" s="932" t="s">
        <v>5369</v>
      </c>
      <c r="Q68" s="919">
        <f t="shared" si="0"/>
        <v>2</v>
      </c>
      <c r="R68" s="978">
        <f t="shared" si="0"/>
        <v>0.58999999999999986</v>
      </c>
      <c r="S68" s="919">
        <f t="shared" si="1"/>
        <v>12</v>
      </c>
      <c r="T68" s="978">
        <f t="shared" si="2"/>
        <v>4.7200000000000024</v>
      </c>
      <c r="U68" s="984">
        <v>252</v>
      </c>
      <c r="V68" s="928">
        <v>142.79999999999998</v>
      </c>
      <c r="W68" s="928">
        <v>-109.20000000000002</v>
      </c>
      <c r="X68" s="982">
        <v>0.56666666666666665</v>
      </c>
      <c r="Y68" s="980">
        <v>9</v>
      </c>
    </row>
    <row r="69" spans="1:25" ht="14.45" customHeight="1" x14ac:dyDescent="0.2">
      <c r="A69" s="948" t="s">
        <v>5370</v>
      </c>
      <c r="B69" s="934">
        <v>2</v>
      </c>
      <c r="C69" s="935">
        <v>1.01</v>
      </c>
      <c r="D69" s="933">
        <v>4.5</v>
      </c>
      <c r="E69" s="936"/>
      <c r="F69" s="937"/>
      <c r="G69" s="920"/>
      <c r="H69" s="938">
        <v>3</v>
      </c>
      <c r="I69" s="939">
        <v>1.51</v>
      </c>
      <c r="J69" s="921">
        <v>4.3</v>
      </c>
      <c r="K69" s="940">
        <v>0.5</v>
      </c>
      <c r="L69" s="941">
        <v>2</v>
      </c>
      <c r="M69" s="941">
        <v>21</v>
      </c>
      <c r="N69" s="942">
        <v>7</v>
      </c>
      <c r="O69" s="941" t="s">
        <v>5248</v>
      </c>
      <c r="P69" s="943" t="s">
        <v>5371</v>
      </c>
      <c r="Q69" s="944">
        <f t="shared" si="0"/>
        <v>1</v>
      </c>
      <c r="R69" s="977">
        <f t="shared" si="0"/>
        <v>0.5</v>
      </c>
      <c r="S69" s="944">
        <f t="shared" si="1"/>
        <v>3</v>
      </c>
      <c r="T69" s="977">
        <f t="shared" si="2"/>
        <v>1.51</v>
      </c>
      <c r="U69" s="985">
        <v>21</v>
      </c>
      <c r="V69" s="934">
        <v>12.899999999999999</v>
      </c>
      <c r="W69" s="934">
        <v>-8.1000000000000014</v>
      </c>
      <c r="X69" s="983">
        <v>0.61428571428571421</v>
      </c>
      <c r="Y69" s="981"/>
    </row>
    <row r="70" spans="1:25" ht="14.45" customHeight="1" x14ac:dyDescent="0.2">
      <c r="A70" s="947" t="s">
        <v>5372</v>
      </c>
      <c r="B70" s="922">
        <v>1</v>
      </c>
      <c r="C70" s="923">
        <v>0.46</v>
      </c>
      <c r="D70" s="924">
        <v>4</v>
      </c>
      <c r="E70" s="931"/>
      <c r="F70" s="911"/>
      <c r="G70" s="912"/>
      <c r="H70" s="917"/>
      <c r="I70" s="911"/>
      <c r="J70" s="912"/>
      <c r="K70" s="916">
        <v>0.46</v>
      </c>
      <c r="L70" s="917">
        <v>2</v>
      </c>
      <c r="M70" s="917">
        <v>18</v>
      </c>
      <c r="N70" s="918">
        <v>6</v>
      </c>
      <c r="O70" s="917" t="s">
        <v>5248</v>
      </c>
      <c r="P70" s="932" t="s">
        <v>5373</v>
      </c>
      <c r="Q70" s="919">
        <f t="shared" ref="Q70:R95" si="3">H70-B70</f>
        <v>-1</v>
      </c>
      <c r="R70" s="978">
        <f t="shared" si="3"/>
        <v>-0.46</v>
      </c>
      <c r="S70" s="919">
        <f t="shared" ref="S70:S95" si="4">H70-E70</f>
        <v>0</v>
      </c>
      <c r="T70" s="978">
        <f t="shared" ref="T70:T95" si="5">I70-F70</f>
        <v>0</v>
      </c>
      <c r="U70" s="984" t="s">
        <v>580</v>
      </c>
      <c r="V70" s="928" t="s">
        <v>580</v>
      </c>
      <c r="W70" s="928" t="s">
        <v>580</v>
      </c>
      <c r="X70" s="982" t="s">
        <v>580</v>
      </c>
      <c r="Y70" s="980"/>
    </row>
    <row r="71" spans="1:25" ht="14.45" customHeight="1" x14ac:dyDescent="0.2">
      <c r="A71" s="947" t="s">
        <v>5374</v>
      </c>
      <c r="B71" s="922">
        <v>2</v>
      </c>
      <c r="C71" s="923">
        <v>1.01</v>
      </c>
      <c r="D71" s="924">
        <v>4</v>
      </c>
      <c r="E71" s="931">
        <v>1</v>
      </c>
      <c r="F71" s="911">
        <v>0.47</v>
      </c>
      <c r="G71" s="912">
        <v>5</v>
      </c>
      <c r="H71" s="917"/>
      <c r="I71" s="911"/>
      <c r="J71" s="912"/>
      <c r="K71" s="916">
        <v>0.45</v>
      </c>
      <c r="L71" s="917">
        <v>1</v>
      </c>
      <c r="M71" s="917">
        <v>12</v>
      </c>
      <c r="N71" s="918">
        <v>4</v>
      </c>
      <c r="O71" s="917" t="s">
        <v>5248</v>
      </c>
      <c r="P71" s="932" t="s">
        <v>5375</v>
      </c>
      <c r="Q71" s="919">
        <f t="shared" si="3"/>
        <v>-2</v>
      </c>
      <c r="R71" s="978">
        <f t="shared" si="3"/>
        <v>-1.01</v>
      </c>
      <c r="S71" s="919">
        <f t="shared" si="4"/>
        <v>-1</v>
      </c>
      <c r="T71" s="978">
        <f t="shared" si="5"/>
        <v>-0.47</v>
      </c>
      <c r="U71" s="984" t="s">
        <v>580</v>
      </c>
      <c r="V71" s="928" t="s">
        <v>580</v>
      </c>
      <c r="W71" s="928" t="s">
        <v>580</v>
      </c>
      <c r="X71" s="982" t="s">
        <v>580</v>
      </c>
      <c r="Y71" s="980"/>
    </row>
    <row r="72" spans="1:25" ht="14.45" customHeight="1" x14ac:dyDescent="0.2">
      <c r="A72" s="947" t="s">
        <v>5376</v>
      </c>
      <c r="B72" s="928">
        <v>13</v>
      </c>
      <c r="C72" s="929">
        <v>35.65</v>
      </c>
      <c r="D72" s="930">
        <v>11.4</v>
      </c>
      <c r="E72" s="931">
        <v>15</v>
      </c>
      <c r="F72" s="911">
        <v>40</v>
      </c>
      <c r="G72" s="912">
        <v>10.9</v>
      </c>
      <c r="H72" s="913">
        <v>25</v>
      </c>
      <c r="I72" s="914">
        <v>66.66</v>
      </c>
      <c r="J72" s="927">
        <v>10.1</v>
      </c>
      <c r="K72" s="916">
        <v>2.67</v>
      </c>
      <c r="L72" s="917">
        <v>3</v>
      </c>
      <c r="M72" s="917">
        <v>27</v>
      </c>
      <c r="N72" s="918">
        <v>9</v>
      </c>
      <c r="O72" s="917" t="s">
        <v>5248</v>
      </c>
      <c r="P72" s="932" t="s">
        <v>5377</v>
      </c>
      <c r="Q72" s="919">
        <f t="shared" si="3"/>
        <v>12</v>
      </c>
      <c r="R72" s="978">
        <f t="shared" si="3"/>
        <v>31.009999999999998</v>
      </c>
      <c r="S72" s="919">
        <f t="shared" si="4"/>
        <v>10</v>
      </c>
      <c r="T72" s="978">
        <f t="shared" si="5"/>
        <v>26.659999999999997</v>
      </c>
      <c r="U72" s="984">
        <v>225</v>
      </c>
      <c r="V72" s="928">
        <v>252.5</v>
      </c>
      <c r="W72" s="928">
        <v>27.5</v>
      </c>
      <c r="X72" s="982">
        <v>1.1222222222222222</v>
      </c>
      <c r="Y72" s="980">
        <v>35</v>
      </c>
    </row>
    <row r="73" spans="1:25" ht="14.45" customHeight="1" x14ac:dyDescent="0.2">
      <c r="A73" s="948" t="s">
        <v>5378</v>
      </c>
      <c r="B73" s="934"/>
      <c r="C73" s="935"/>
      <c r="D73" s="933"/>
      <c r="E73" s="936"/>
      <c r="F73" s="937"/>
      <c r="G73" s="920"/>
      <c r="H73" s="938">
        <v>1</v>
      </c>
      <c r="I73" s="939">
        <v>3.09</v>
      </c>
      <c r="J73" s="921">
        <v>9</v>
      </c>
      <c r="K73" s="940">
        <v>3.09</v>
      </c>
      <c r="L73" s="941">
        <v>3</v>
      </c>
      <c r="M73" s="941">
        <v>30</v>
      </c>
      <c r="N73" s="942">
        <v>10</v>
      </c>
      <c r="O73" s="941" t="s">
        <v>5248</v>
      </c>
      <c r="P73" s="943" t="s">
        <v>5379</v>
      </c>
      <c r="Q73" s="944">
        <f t="shared" si="3"/>
        <v>1</v>
      </c>
      <c r="R73" s="977">
        <f t="shared" si="3"/>
        <v>3.09</v>
      </c>
      <c r="S73" s="944">
        <f t="shared" si="4"/>
        <v>1</v>
      </c>
      <c r="T73" s="977">
        <f t="shared" si="5"/>
        <v>3.09</v>
      </c>
      <c r="U73" s="985">
        <v>10</v>
      </c>
      <c r="V73" s="934">
        <v>9</v>
      </c>
      <c r="W73" s="934">
        <v>-1</v>
      </c>
      <c r="X73" s="983">
        <v>0.9</v>
      </c>
      <c r="Y73" s="981"/>
    </row>
    <row r="74" spans="1:25" ht="14.45" customHeight="1" x14ac:dyDescent="0.2">
      <c r="A74" s="947" t="s">
        <v>5380</v>
      </c>
      <c r="B74" s="928">
        <v>2</v>
      </c>
      <c r="C74" s="929">
        <v>0.64</v>
      </c>
      <c r="D74" s="930">
        <v>2</v>
      </c>
      <c r="E74" s="931">
        <v>1</v>
      </c>
      <c r="F74" s="911">
        <v>0.32</v>
      </c>
      <c r="G74" s="912">
        <v>5</v>
      </c>
      <c r="H74" s="913">
        <v>3</v>
      </c>
      <c r="I74" s="914">
        <v>0.96</v>
      </c>
      <c r="J74" s="915">
        <v>4.7</v>
      </c>
      <c r="K74" s="916">
        <v>0.32</v>
      </c>
      <c r="L74" s="917">
        <v>2</v>
      </c>
      <c r="M74" s="917">
        <v>18</v>
      </c>
      <c r="N74" s="918">
        <v>6</v>
      </c>
      <c r="O74" s="917" t="s">
        <v>5248</v>
      </c>
      <c r="P74" s="932" t="s">
        <v>5381</v>
      </c>
      <c r="Q74" s="919">
        <f t="shared" si="3"/>
        <v>1</v>
      </c>
      <c r="R74" s="978">
        <f t="shared" si="3"/>
        <v>0.31999999999999995</v>
      </c>
      <c r="S74" s="919">
        <f t="shared" si="4"/>
        <v>2</v>
      </c>
      <c r="T74" s="978">
        <f t="shared" si="5"/>
        <v>0.6399999999999999</v>
      </c>
      <c r="U74" s="984">
        <v>18</v>
      </c>
      <c r="V74" s="928">
        <v>14.100000000000001</v>
      </c>
      <c r="W74" s="928">
        <v>-3.8999999999999986</v>
      </c>
      <c r="X74" s="982">
        <v>0.78333333333333344</v>
      </c>
      <c r="Y74" s="980">
        <v>1</v>
      </c>
    </row>
    <row r="75" spans="1:25" ht="14.45" customHeight="1" x14ac:dyDescent="0.2">
      <c r="A75" s="947" t="s">
        <v>5382</v>
      </c>
      <c r="B75" s="928"/>
      <c r="C75" s="929"/>
      <c r="D75" s="930"/>
      <c r="E75" s="913">
        <v>2</v>
      </c>
      <c r="F75" s="914">
        <v>2.06</v>
      </c>
      <c r="G75" s="915">
        <v>6.5</v>
      </c>
      <c r="H75" s="917"/>
      <c r="I75" s="911"/>
      <c r="J75" s="912"/>
      <c r="K75" s="916">
        <v>1.03</v>
      </c>
      <c r="L75" s="917">
        <v>2</v>
      </c>
      <c r="M75" s="917">
        <v>18</v>
      </c>
      <c r="N75" s="918">
        <v>6</v>
      </c>
      <c r="O75" s="917" t="s">
        <v>5248</v>
      </c>
      <c r="P75" s="932" t="s">
        <v>5383</v>
      </c>
      <c r="Q75" s="919">
        <f t="shared" si="3"/>
        <v>0</v>
      </c>
      <c r="R75" s="978">
        <f t="shared" si="3"/>
        <v>0</v>
      </c>
      <c r="S75" s="919">
        <f t="shared" si="4"/>
        <v>-2</v>
      </c>
      <c r="T75" s="978">
        <f t="shared" si="5"/>
        <v>-2.06</v>
      </c>
      <c r="U75" s="984" t="s">
        <v>580</v>
      </c>
      <c r="V75" s="928" t="s">
        <v>580</v>
      </c>
      <c r="W75" s="928" t="s">
        <v>580</v>
      </c>
      <c r="X75" s="982" t="s">
        <v>580</v>
      </c>
      <c r="Y75" s="980"/>
    </row>
    <row r="76" spans="1:25" ht="14.45" customHeight="1" x14ac:dyDescent="0.2">
      <c r="A76" s="948" t="s">
        <v>5384</v>
      </c>
      <c r="B76" s="934"/>
      <c r="C76" s="935"/>
      <c r="D76" s="933"/>
      <c r="E76" s="938"/>
      <c r="F76" s="939"/>
      <c r="G76" s="921"/>
      <c r="H76" s="941">
        <v>1</v>
      </c>
      <c r="I76" s="937">
        <v>7.54</v>
      </c>
      <c r="J76" s="920">
        <v>5</v>
      </c>
      <c r="K76" s="940">
        <v>3.67</v>
      </c>
      <c r="L76" s="941">
        <v>6</v>
      </c>
      <c r="M76" s="941">
        <v>51</v>
      </c>
      <c r="N76" s="942">
        <v>17</v>
      </c>
      <c r="O76" s="941" t="s">
        <v>5248</v>
      </c>
      <c r="P76" s="943" t="s">
        <v>5383</v>
      </c>
      <c r="Q76" s="944">
        <f t="shared" si="3"/>
        <v>1</v>
      </c>
      <c r="R76" s="977">
        <f t="shared" si="3"/>
        <v>7.54</v>
      </c>
      <c r="S76" s="944">
        <f t="shared" si="4"/>
        <v>1</v>
      </c>
      <c r="T76" s="977">
        <f t="shared" si="5"/>
        <v>7.54</v>
      </c>
      <c r="U76" s="985">
        <v>17</v>
      </c>
      <c r="V76" s="934">
        <v>5</v>
      </c>
      <c r="W76" s="934">
        <v>-12</v>
      </c>
      <c r="X76" s="983">
        <v>0.29411764705882354</v>
      </c>
      <c r="Y76" s="981"/>
    </row>
    <row r="77" spans="1:25" ht="14.45" customHeight="1" x14ac:dyDescent="0.2">
      <c r="A77" s="947" t="s">
        <v>5385</v>
      </c>
      <c r="B77" s="928"/>
      <c r="C77" s="929"/>
      <c r="D77" s="930"/>
      <c r="E77" s="913">
        <v>3</v>
      </c>
      <c r="F77" s="914">
        <v>4.3</v>
      </c>
      <c r="G77" s="915">
        <v>10</v>
      </c>
      <c r="H77" s="917"/>
      <c r="I77" s="911"/>
      <c r="J77" s="912"/>
      <c r="K77" s="916">
        <v>1.43</v>
      </c>
      <c r="L77" s="917">
        <v>4</v>
      </c>
      <c r="M77" s="917">
        <v>36</v>
      </c>
      <c r="N77" s="918">
        <v>12</v>
      </c>
      <c r="O77" s="917" t="s">
        <v>5248</v>
      </c>
      <c r="P77" s="932" t="s">
        <v>5386</v>
      </c>
      <c r="Q77" s="919">
        <f t="shared" si="3"/>
        <v>0</v>
      </c>
      <c r="R77" s="978">
        <f t="shared" si="3"/>
        <v>0</v>
      </c>
      <c r="S77" s="919">
        <f t="shared" si="4"/>
        <v>-3</v>
      </c>
      <c r="T77" s="978">
        <f t="shared" si="5"/>
        <v>-4.3</v>
      </c>
      <c r="U77" s="984" t="s">
        <v>580</v>
      </c>
      <c r="V77" s="928" t="s">
        <v>580</v>
      </c>
      <c r="W77" s="928" t="s">
        <v>580</v>
      </c>
      <c r="X77" s="982" t="s">
        <v>580</v>
      </c>
      <c r="Y77" s="980"/>
    </row>
    <row r="78" spans="1:25" ht="14.45" customHeight="1" x14ac:dyDescent="0.2">
      <c r="A78" s="947" t="s">
        <v>5387</v>
      </c>
      <c r="B78" s="928"/>
      <c r="C78" s="929"/>
      <c r="D78" s="930"/>
      <c r="E78" s="913">
        <v>1</v>
      </c>
      <c r="F78" s="914">
        <v>0.54</v>
      </c>
      <c r="G78" s="915">
        <v>8</v>
      </c>
      <c r="H78" s="917"/>
      <c r="I78" s="911"/>
      <c r="J78" s="912"/>
      <c r="K78" s="916">
        <v>0.54</v>
      </c>
      <c r="L78" s="917">
        <v>2</v>
      </c>
      <c r="M78" s="917">
        <v>21</v>
      </c>
      <c r="N78" s="918">
        <v>7</v>
      </c>
      <c r="O78" s="917" t="s">
        <v>5248</v>
      </c>
      <c r="P78" s="932" t="s">
        <v>5388</v>
      </c>
      <c r="Q78" s="919">
        <f t="shared" si="3"/>
        <v>0</v>
      </c>
      <c r="R78" s="978">
        <f t="shared" si="3"/>
        <v>0</v>
      </c>
      <c r="S78" s="919">
        <f t="shared" si="4"/>
        <v>-1</v>
      </c>
      <c r="T78" s="978">
        <f t="shared" si="5"/>
        <v>-0.54</v>
      </c>
      <c r="U78" s="984" t="s">
        <v>580</v>
      </c>
      <c r="V78" s="928" t="s">
        <v>580</v>
      </c>
      <c r="W78" s="928" t="s">
        <v>580</v>
      </c>
      <c r="X78" s="982" t="s">
        <v>580</v>
      </c>
      <c r="Y78" s="980"/>
    </row>
    <row r="79" spans="1:25" ht="14.45" customHeight="1" x14ac:dyDescent="0.2">
      <c r="A79" s="947" t="s">
        <v>5389</v>
      </c>
      <c r="B79" s="922">
        <v>4</v>
      </c>
      <c r="C79" s="923">
        <v>4.72</v>
      </c>
      <c r="D79" s="924">
        <v>6.5</v>
      </c>
      <c r="E79" s="931">
        <v>1</v>
      </c>
      <c r="F79" s="911">
        <v>1.28</v>
      </c>
      <c r="G79" s="912">
        <v>8</v>
      </c>
      <c r="H79" s="917">
        <v>1</v>
      </c>
      <c r="I79" s="911">
        <v>1.28</v>
      </c>
      <c r="J79" s="927">
        <v>9</v>
      </c>
      <c r="K79" s="916">
        <v>1.28</v>
      </c>
      <c r="L79" s="917">
        <v>3</v>
      </c>
      <c r="M79" s="917">
        <v>24</v>
      </c>
      <c r="N79" s="918">
        <v>8</v>
      </c>
      <c r="O79" s="917" t="s">
        <v>5248</v>
      </c>
      <c r="P79" s="932" t="s">
        <v>5390</v>
      </c>
      <c r="Q79" s="919">
        <f t="shared" si="3"/>
        <v>-3</v>
      </c>
      <c r="R79" s="978">
        <f t="shared" si="3"/>
        <v>-3.4399999999999995</v>
      </c>
      <c r="S79" s="919">
        <f t="shared" si="4"/>
        <v>0</v>
      </c>
      <c r="T79" s="978">
        <f t="shared" si="5"/>
        <v>0</v>
      </c>
      <c r="U79" s="984">
        <v>8</v>
      </c>
      <c r="V79" s="928">
        <v>9</v>
      </c>
      <c r="W79" s="928">
        <v>1</v>
      </c>
      <c r="X79" s="982">
        <v>1.125</v>
      </c>
      <c r="Y79" s="980">
        <v>1</v>
      </c>
    </row>
    <row r="80" spans="1:25" ht="14.45" customHeight="1" x14ac:dyDescent="0.2">
      <c r="A80" s="947" t="s">
        <v>5391</v>
      </c>
      <c r="B80" s="928"/>
      <c r="C80" s="929"/>
      <c r="D80" s="930"/>
      <c r="E80" s="913">
        <v>1</v>
      </c>
      <c r="F80" s="914">
        <v>0.88</v>
      </c>
      <c r="G80" s="915">
        <v>2</v>
      </c>
      <c r="H80" s="917"/>
      <c r="I80" s="911"/>
      <c r="J80" s="912"/>
      <c r="K80" s="916">
        <v>0.88</v>
      </c>
      <c r="L80" s="917">
        <v>2</v>
      </c>
      <c r="M80" s="917">
        <v>21</v>
      </c>
      <c r="N80" s="918">
        <v>7</v>
      </c>
      <c r="O80" s="917" t="s">
        <v>5248</v>
      </c>
      <c r="P80" s="932" t="s">
        <v>5392</v>
      </c>
      <c r="Q80" s="919">
        <f t="shared" si="3"/>
        <v>0</v>
      </c>
      <c r="R80" s="978">
        <f t="shared" si="3"/>
        <v>0</v>
      </c>
      <c r="S80" s="919">
        <f t="shared" si="4"/>
        <v>-1</v>
      </c>
      <c r="T80" s="978">
        <f t="shared" si="5"/>
        <v>-0.88</v>
      </c>
      <c r="U80" s="984" t="s">
        <v>580</v>
      </c>
      <c r="V80" s="928" t="s">
        <v>580</v>
      </c>
      <c r="W80" s="928" t="s">
        <v>580</v>
      </c>
      <c r="X80" s="982" t="s">
        <v>580</v>
      </c>
      <c r="Y80" s="980"/>
    </row>
    <row r="81" spans="1:25" ht="14.45" customHeight="1" x14ac:dyDescent="0.2">
      <c r="A81" s="947" t="s">
        <v>5393</v>
      </c>
      <c r="B81" s="928"/>
      <c r="C81" s="929"/>
      <c r="D81" s="930"/>
      <c r="E81" s="931"/>
      <c r="F81" s="911"/>
      <c r="G81" s="912"/>
      <c r="H81" s="913">
        <v>1</v>
      </c>
      <c r="I81" s="914">
        <v>0.39</v>
      </c>
      <c r="J81" s="915">
        <v>4</v>
      </c>
      <c r="K81" s="916">
        <v>0.39</v>
      </c>
      <c r="L81" s="917">
        <v>2</v>
      </c>
      <c r="M81" s="917">
        <v>15</v>
      </c>
      <c r="N81" s="918">
        <v>5</v>
      </c>
      <c r="O81" s="917" t="s">
        <v>5248</v>
      </c>
      <c r="P81" s="932" t="s">
        <v>5394</v>
      </c>
      <c r="Q81" s="919">
        <f t="shared" si="3"/>
        <v>1</v>
      </c>
      <c r="R81" s="978">
        <f t="shared" si="3"/>
        <v>0.39</v>
      </c>
      <c r="S81" s="919">
        <f t="shared" si="4"/>
        <v>1</v>
      </c>
      <c r="T81" s="978">
        <f t="shared" si="5"/>
        <v>0.39</v>
      </c>
      <c r="U81" s="984">
        <v>5</v>
      </c>
      <c r="V81" s="928">
        <v>4</v>
      </c>
      <c r="W81" s="928">
        <v>-1</v>
      </c>
      <c r="X81" s="982">
        <v>0.8</v>
      </c>
      <c r="Y81" s="980"/>
    </row>
    <row r="82" spans="1:25" ht="14.45" customHeight="1" x14ac:dyDescent="0.2">
      <c r="A82" s="947" t="s">
        <v>5395</v>
      </c>
      <c r="B82" s="928">
        <v>14</v>
      </c>
      <c r="C82" s="929">
        <v>9.18</v>
      </c>
      <c r="D82" s="930">
        <v>5.9</v>
      </c>
      <c r="E82" s="913">
        <v>25</v>
      </c>
      <c r="F82" s="914">
        <v>18.350000000000001</v>
      </c>
      <c r="G82" s="915">
        <v>5.7</v>
      </c>
      <c r="H82" s="917">
        <v>18</v>
      </c>
      <c r="I82" s="911">
        <v>12.21</v>
      </c>
      <c r="J82" s="927">
        <v>6.4</v>
      </c>
      <c r="K82" s="916">
        <v>0.64</v>
      </c>
      <c r="L82" s="917">
        <v>1</v>
      </c>
      <c r="M82" s="917">
        <v>12</v>
      </c>
      <c r="N82" s="918">
        <v>4</v>
      </c>
      <c r="O82" s="917" t="s">
        <v>5248</v>
      </c>
      <c r="P82" s="932" t="s">
        <v>5396</v>
      </c>
      <c r="Q82" s="919">
        <f t="shared" si="3"/>
        <v>4</v>
      </c>
      <c r="R82" s="978">
        <f t="shared" si="3"/>
        <v>3.0300000000000011</v>
      </c>
      <c r="S82" s="919">
        <f t="shared" si="4"/>
        <v>-7</v>
      </c>
      <c r="T82" s="978">
        <f t="shared" si="5"/>
        <v>-6.1400000000000006</v>
      </c>
      <c r="U82" s="984">
        <v>72</v>
      </c>
      <c r="V82" s="928">
        <v>115.2</v>
      </c>
      <c r="W82" s="928">
        <v>43.2</v>
      </c>
      <c r="X82" s="982">
        <v>1.6</v>
      </c>
      <c r="Y82" s="980">
        <v>45</v>
      </c>
    </row>
    <row r="83" spans="1:25" ht="14.45" customHeight="1" x14ac:dyDescent="0.2">
      <c r="A83" s="948" t="s">
        <v>5397</v>
      </c>
      <c r="B83" s="934"/>
      <c r="C83" s="935"/>
      <c r="D83" s="933"/>
      <c r="E83" s="938">
        <v>4</v>
      </c>
      <c r="F83" s="939">
        <v>3.58</v>
      </c>
      <c r="G83" s="921">
        <v>7.8</v>
      </c>
      <c r="H83" s="941">
        <v>1</v>
      </c>
      <c r="I83" s="937">
        <v>0.88</v>
      </c>
      <c r="J83" s="926">
        <v>7</v>
      </c>
      <c r="K83" s="940">
        <v>0.88</v>
      </c>
      <c r="L83" s="941">
        <v>2</v>
      </c>
      <c r="M83" s="941">
        <v>18</v>
      </c>
      <c r="N83" s="942">
        <v>6</v>
      </c>
      <c r="O83" s="941" t="s">
        <v>5248</v>
      </c>
      <c r="P83" s="943" t="s">
        <v>5396</v>
      </c>
      <c r="Q83" s="944">
        <f t="shared" si="3"/>
        <v>1</v>
      </c>
      <c r="R83" s="977">
        <f t="shared" si="3"/>
        <v>0.88</v>
      </c>
      <c r="S83" s="944">
        <f t="shared" si="4"/>
        <v>-3</v>
      </c>
      <c r="T83" s="977">
        <f t="shared" si="5"/>
        <v>-2.7</v>
      </c>
      <c r="U83" s="985">
        <v>6</v>
      </c>
      <c r="V83" s="934">
        <v>7</v>
      </c>
      <c r="W83" s="934">
        <v>1</v>
      </c>
      <c r="X83" s="983">
        <v>1.1666666666666667</v>
      </c>
      <c r="Y83" s="981">
        <v>1</v>
      </c>
    </row>
    <row r="84" spans="1:25" ht="14.45" customHeight="1" x14ac:dyDescent="0.2">
      <c r="A84" s="947" t="s">
        <v>5398</v>
      </c>
      <c r="B84" s="922">
        <v>9</v>
      </c>
      <c r="C84" s="923">
        <v>23.46</v>
      </c>
      <c r="D84" s="924">
        <v>5.0999999999999996</v>
      </c>
      <c r="E84" s="931">
        <v>4</v>
      </c>
      <c r="F84" s="911">
        <v>5.56</v>
      </c>
      <c r="G84" s="912">
        <v>5</v>
      </c>
      <c r="H84" s="917">
        <v>2</v>
      </c>
      <c r="I84" s="911">
        <v>9.81</v>
      </c>
      <c r="J84" s="927">
        <v>5</v>
      </c>
      <c r="K84" s="916">
        <v>0.31</v>
      </c>
      <c r="L84" s="917">
        <v>1</v>
      </c>
      <c r="M84" s="917">
        <v>12</v>
      </c>
      <c r="N84" s="918">
        <v>4</v>
      </c>
      <c r="O84" s="917" t="s">
        <v>5248</v>
      </c>
      <c r="P84" s="932" t="s">
        <v>5399</v>
      </c>
      <c r="Q84" s="919">
        <f t="shared" si="3"/>
        <v>-7</v>
      </c>
      <c r="R84" s="978">
        <f t="shared" si="3"/>
        <v>-13.65</v>
      </c>
      <c r="S84" s="919">
        <f t="shared" si="4"/>
        <v>-2</v>
      </c>
      <c r="T84" s="978">
        <f t="shared" si="5"/>
        <v>4.2500000000000009</v>
      </c>
      <c r="U84" s="984">
        <v>8</v>
      </c>
      <c r="V84" s="928">
        <v>10</v>
      </c>
      <c r="W84" s="928">
        <v>2</v>
      </c>
      <c r="X84" s="982">
        <v>1.25</v>
      </c>
      <c r="Y84" s="980">
        <v>4</v>
      </c>
    </row>
    <row r="85" spans="1:25" ht="14.45" customHeight="1" x14ac:dyDescent="0.2">
      <c r="A85" s="948" t="s">
        <v>5400</v>
      </c>
      <c r="B85" s="945"/>
      <c r="C85" s="946"/>
      <c r="D85" s="925"/>
      <c r="E85" s="936"/>
      <c r="F85" s="937"/>
      <c r="G85" s="920"/>
      <c r="H85" s="941">
        <v>1</v>
      </c>
      <c r="I85" s="937">
        <v>1.99</v>
      </c>
      <c r="J85" s="926">
        <v>20</v>
      </c>
      <c r="K85" s="940">
        <v>0.45</v>
      </c>
      <c r="L85" s="941">
        <v>2</v>
      </c>
      <c r="M85" s="941">
        <v>18</v>
      </c>
      <c r="N85" s="942">
        <v>6</v>
      </c>
      <c r="O85" s="941" t="s">
        <v>5248</v>
      </c>
      <c r="P85" s="943" t="s">
        <v>5401</v>
      </c>
      <c r="Q85" s="944">
        <f t="shared" si="3"/>
        <v>1</v>
      </c>
      <c r="R85" s="977">
        <f t="shared" si="3"/>
        <v>1.99</v>
      </c>
      <c r="S85" s="944">
        <f t="shared" si="4"/>
        <v>1</v>
      </c>
      <c r="T85" s="977">
        <f t="shared" si="5"/>
        <v>1.99</v>
      </c>
      <c r="U85" s="985">
        <v>6</v>
      </c>
      <c r="V85" s="934">
        <v>20</v>
      </c>
      <c r="W85" s="934">
        <v>14</v>
      </c>
      <c r="X85" s="983">
        <v>3.3333333333333335</v>
      </c>
      <c r="Y85" s="981">
        <v>14</v>
      </c>
    </row>
    <row r="86" spans="1:25" ht="14.45" customHeight="1" x14ac:dyDescent="0.2">
      <c r="A86" s="947" t="s">
        <v>5402</v>
      </c>
      <c r="B86" s="928">
        <v>2</v>
      </c>
      <c r="C86" s="929">
        <v>12.15</v>
      </c>
      <c r="D86" s="930">
        <v>15.5</v>
      </c>
      <c r="E86" s="931">
        <v>3</v>
      </c>
      <c r="F86" s="911">
        <v>12.13</v>
      </c>
      <c r="G86" s="912">
        <v>7.3</v>
      </c>
      <c r="H86" s="913">
        <v>6</v>
      </c>
      <c r="I86" s="914">
        <v>27.98</v>
      </c>
      <c r="J86" s="915">
        <v>11.5</v>
      </c>
      <c r="K86" s="916">
        <v>4.79</v>
      </c>
      <c r="L86" s="917">
        <v>5</v>
      </c>
      <c r="M86" s="917">
        <v>42</v>
      </c>
      <c r="N86" s="918">
        <v>14</v>
      </c>
      <c r="O86" s="917" t="s">
        <v>5248</v>
      </c>
      <c r="P86" s="932" t="s">
        <v>5403</v>
      </c>
      <c r="Q86" s="919">
        <f t="shared" si="3"/>
        <v>4</v>
      </c>
      <c r="R86" s="978">
        <f t="shared" si="3"/>
        <v>15.83</v>
      </c>
      <c r="S86" s="919">
        <f t="shared" si="4"/>
        <v>3</v>
      </c>
      <c r="T86" s="978">
        <f t="shared" si="5"/>
        <v>15.85</v>
      </c>
      <c r="U86" s="984">
        <v>84</v>
      </c>
      <c r="V86" s="928">
        <v>69</v>
      </c>
      <c r="W86" s="928">
        <v>-15</v>
      </c>
      <c r="X86" s="982">
        <v>0.8214285714285714</v>
      </c>
      <c r="Y86" s="980">
        <v>20</v>
      </c>
    </row>
    <row r="87" spans="1:25" ht="14.45" customHeight="1" x14ac:dyDescent="0.2">
      <c r="A87" s="948" t="s">
        <v>5404</v>
      </c>
      <c r="B87" s="934">
        <v>1</v>
      </c>
      <c r="C87" s="935">
        <v>9.14</v>
      </c>
      <c r="D87" s="933">
        <v>30</v>
      </c>
      <c r="E87" s="936">
        <v>4</v>
      </c>
      <c r="F87" s="937">
        <v>32.32</v>
      </c>
      <c r="G87" s="920">
        <v>18.5</v>
      </c>
      <c r="H87" s="938">
        <v>1</v>
      </c>
      <c r="I87" s="939">
        <v>9.14</v>
      </c>
      <c r="J87" s="921">
        <v>12</v>
      </c>
      <c r="K87" s="940">
        <v>9.14</v>
      </c>
      <c r="L87" s="941">
        <v>7</v>
      </c>
      <c r="M87" s="941">
        <v>66</v>
      </c>
      <c r="N87" s="942">
        <v>22</v>
      </c>
      <c r="O87" s="941" t="s">
        <v>5248</v>
      </c>
      <c r="P87" s="943" t="s">
        <v>5403</v>
      </c>
      <c r="Q87" s="944">
        <f t="shared" si="3"/>
        <v>0</v>
      </c>
      <c r="R87" s="977">
        <f t="shared" si="3"/>
        <v>0</v>
      </c>
      <c r="S87" s="944">
        <f t="shared" si="4"/>
        <v>-3</v>
      </c>
      <c r="T87" s="977">
        <f t="shared" si="5"/>
        <v>-23.18</v>
      </c>
      <c r="U87" s="985">
        <v>22</v>
      </c>
      <c r="V87" s="934">
        <v>12</v>
      </c>
      <c r="W87" s="934">
        <v>-10</v>
      </c>
      <c r="X87" s="983">
        <v>0.54545454545454541</v>
      </c>
      <c r="Y87" s="981"/>
    </row>
    <row r="88" spans="1:25" ht="14.45" customHeight="1" x14ac:dyDescent="0.2">
      <c r="A88" s="947" t="s">
        <v>5405</v>
      </c>
      <c r="B88" s="928"/>
      <c r="C88" s="929"/>
      <c r="D88" s="930"/>
      <c r="E88" s="931"/>
      <c r="F88" s="911"/>
      <c r="G88" s="912"/>
      <c r="H88" s="913">
        <v>1</v>
      </c>
      <c r="I88" s="914">
        <v>23.68</v>
      </c>
      <c r="J88" s="915">
        <v>12</v>
      </c>
      <c r="K88" s="916">
        <v>23.68</v>
      </c>
      <c r="L88" s="917">
        <v>11</v>
      </c>
      <c r="M88" s="917">
        <v>87</v>
      </c>
      <c r="N88" s="918">
        <v>29</v>
      </c>
      <c r="O88" s="917" t="s">
        <v>5248</v>
      </c>
      <c r="P88" s="932" t="s">
        <v>5406</v>
      </c>
      <c r="Q88" s="919">
        <f t="shared" si="3"/>
        <v>1</v>
      </c>
      <c r="R88" s="978">
        <f t="shared" si="3"/>
        <v>23.68</v>
      </c>
      <c r="S88" s="919">
        <f t="shared" si="4"/>
        <v>1</v>
      </c>
      <c r="T88" s="978">
        <f t="shared" si="5"/>
        <v>23.68</v>
      </c>
      <c r="U88" s="984">
        <v>29</v>
      </c>
      <c r="V88" s="928">
        <v>12</v>
      </c>
      <c r="W88" s="928">
        <v>-17</v>
      </c>
      <c r="X88" s="982">
        <v>0.41379310344827586</v>
      </c>
      <c r="Y88" s="980"/>
    </row>
    <row r="89" spans="1:25" ht="14.45" customHeight="1" x14ac:dyDescent="0.2">
      <c r="A89" s="947" t="s">
        <v>5407</v>
      </c>
      <c r="B89" s="928">
        <v>1</v>
      </c>
      <c r="C89" s="929">
        <v>17.34</v>
      </c>
      <c r="D89" s="930">
        <v>10</v>
      </c>
      <c r="E89" s="913">
        <v>1</v>
      </c>
      <c r="F89" s="914">
        <v>17.34</v>
      </c>
      <c r="G89" s="915">
        <v>21</v>
      </c>
      <c r="H89" s="917"/>
      <c r="I89" s="911"/>
      <c r="J89" s="912"/>
      <c r="K89" s="916">
        <v>17.34</v>
      </c>
      <c r="L89" s="917">
        <v>7</v>
      </c>
      <c r="M89" s="917">
        <v>60</v>
      </c>
      <c r="N89" s="918">
        <v>20</v>
      </c>
      <c r="O89" s="917" t="s">
        <v>5248</v>
      </c>
      <c r="P89" s="932" t="s">
        <v>5408</v>
      </c>
      <c r="Q89" s="919">
        <f t="shared" si="3"/>
        <v>-1</v>
      </c>
      <c r="R89" s="978">
        <f t="shared" si="3"/>
        <v>-17.34</v>
      </c>
      <c r="S89" s="919">
        <f t="shared" si="4"/>
        <v>-1</v>
      </c>
      <c r="T89" s="978">
        <f t="shared" si="5"/>
        <v>-17.34</v>
      </c>
      <c r="U89" s="984" t="s">
        <v>580</v>
      </c>
      <c r="V89" s="928" t="s">
        <v>580</v>
      </c>
      <c r="W89" s="928" t="s">
        <v>580</v>
      </c>
      <c r="X89" s="982" t="s">
        <v>580</v>
      </c>
      <c r="Y89" s="980"/>
    </row>
    <row r="90" spans="1:25" ht="14.45" customHeight="1" x14ac:dyDescent="0.2">
      <c r="A90" s="947" t="s">
        <v>5409</v>
      </c>
      <c r="B90" s="928"/>
      <c r="C90" s="929"/>
      <c r="D90" s="930"/>
      <c r="E90" s="913">
        <v>1</v>
      </c>
      <c r="F90" s="914">
        <v>16.940000000000001</v>
      </c>
      <c r="G90" s="915">
        <v>9</v>
      </c>
      <c r="H90" s="917"/>
      <c r="I90" s="911"/>
      <c r="J90" s="912"/>
      <c r="K90" s="916">
        <v>16.940000000000001</v>
      </c>
      <c r="L90" s="917">
        <v>5</v>
      </c>
      <c r="M90" s="917">
        <v>72</v>
      </c>
      <c r="N90" s="918">
        <v>24</v>
      </c>
      <c r="O90" s="917" t="s">
        <v>5248</v>
      </c>
      <c r="P90" s="932" t="s">
        <v>5410</v>
      </c>
      <c r="Q90" s="919">
        <f t="shared" si="3"/>
        <v>0</v>
      </c>
      <c r="R90" s="978">
        <f t="shared" si="3"/>
        <v>0</v>
      </c>
      <c r="S90" s="919">
        <f t="shared" si="4"/>
        <v>-1</v>
      </c>
      <c r="T90" s="978">
        <f t="shared" si="5"/>
        <v>-16.940000000000001</v>
      </c>
      <c r="U90" s="984" t="s">
        <v>580</v>
      </c>
      <c r="V90" s="928" t="s">
        <v>580</v>
      </c>
      <c r="W90" s="928" t="s">
        <v>580</v>
      </c>
      <c r="X90" s="982" t="s">
        <v>580</v>
      </c>
      <c r="Y90" s="980"/>
    </row>
    <row r="91" spans="1:25" ht="14.45" customHeight="1" x14ac:dyDescent="0.2">
      <c r="A91" s="947" t="s">
        <v>5411</v>
      </c>
      <c r="B91" s="928"/>
      <c r="C91" s="929"/>
      <c r="D91" s="930"/>
      <c r="E91" s="931"/>
      <c r="F91" s="911"/>
      <c r="G91" s="912"/>
      <c r="H91" s="913">
        <v>2</v>
      </c>
      <c r="I91" s="914">
        <v>1.78</v>
      </c>
      <c r="J91" s="915">
        <v>6.5</v>
      </c>
      <c r="K91" s="916">
        <v>0.89</v>
      </c>
      <c r="L91" s="917">
        <v>3</v>
      </c>
      <c r="M91" s="917">
        <v>24</v>
      </c>
      <c r="N91" s="918">
        <v>8</v>
      </c>
      <c r="O91" s="917" t="s">
        <v>5248</v>
      </c>
      <c r="P91" s="932" t="s">
        <v>5412</v>
      </c>
      <c r="Q91" s="919">
        <f t="shared" si="3"/>
        <v>2</v>
      </c>
      <c r="R91" s="978">
        <f t="shared" si="3"/>
        <v>1.78</v>
      </c>
      <c r="S91" s="919">
        <f t="shared" si="4"/>
        <v>2</v>
      </c>
      <c r="T91" s="978">
        <f t="shared" si="5"/>
        <v>1.78</v>
      </c>
      <c r="U91" s="984">
        <v>16</v>
      </c>
      <c r="V91" s="928">
        <v>13</v>
      </c>
      <c r="W91" s="928">
        <v>-3</v>
      </c>
      <c r="X91" s="982">
        <v>0.8125</v>
      </c>
      <c r="Y91" s="980"/>
    </row>
    <row r="92" spans="1:25" ht="14.45" customHeight="1" x14ac:dyDescent="0.2">
      <c r="A92" s="948" t="s">
        <v>5413</v>
      </c>
      <c r="B92" s="934">
        <v>1</v>
      </c>
      <c r="C92" s="935">
        <v>1.62</v>
      </c>
      <c r="D92" s="933">
        <v>9</v>
      </c>
      <c r="E92" s="936">
        <v>1</v>
      </c>
      <c r="F92" s="937">
        <v>1.62</v>
      </c>
      <c r="G92" s="920">
        <v>4</v>
      </c>
      <c r="H92" s="938">
        <v>1</v>
      </c>
      <c r="I92" s="939">
        <v>1.62</v>
      </c>
      <c r="J92" s="921">
        <v>8</v>
      </c>
      <c r="K92" s="940">
        <v>1.62</v>
      </c>
      <c r="L92" s="941">
        <v>4</v>
      </c>
      <c r="M92" s="941">
        <v>36</v>
      </c>
      <c r="N92" s="942">
        <v>12</v>
      </c>
      <c r="O92" s="941" t="s">
        <v>5248</v>
      </c>
      <c r="P92" s="943" t="s">
        <v>5412</v>
      </c>
      <c r="Q92" s="944">
        <f t="shared" si="3"/>
        <v>0</v>
      </c>
      <c r="R92" s="977">
        <f t="shared" si="3"/>
        <v>0</v>
      </c>
      <c r="S92" s="944">
        <f t="shared" si="4"/>
        <v>0</v>
      </c>
      <c r="T92" s="977">
        <f t="shared" si="5"/>
        <v>0</v>
      </c>
      <c r="U92" s="985">
        <v>12</v>
      </c>
      <c r="V92" s="934">
        <v>8</v>
      </c>
      <c r="W92" s="934">
        <v>-4</v>
      </c>
      <c r="X92" s="983">
        <v>0.66666666666666663</v>
      </c>
      <c r="Y92" s="981"/>
    </row>
    <row r="93" spans="1:25" ht="14.45" customHeight="1" x14ac:dyDescent="0.2">
      <c r="A93" s="947" t="s">
        <v>5414</v>
      </c>
      <c r="B93" s="928"/>
      <c r="C93" s="929"/>
      <c r="D93" s="930"/>
      <c r="E93" s="913">
        <v>2</v>
      </c>
      <c r="F93" s="914">
        <v>2.0099999999999998</v>
      </c>
      <c r="G93" s="915">
        <v>5.5</v>
      </c>
      <c r="H93" s="917"/>
      <c r="I93" s="911"/>
      <c r="J93" s="912"/>
      <c r="K93" s="916">
        <v>1</v>
      </c>
      <c r="L93" s="917">
        <v>2</v>
      </c>
      <c r="M93" s="917">
        <v>18</v>
      </c>
      <c r="N93" s="918">
        <v>6</v>
      </c>
      <c r="O93" s="917" t="s">
        <v>5248</v>
      </c>
      <c r="P93" s="932" t="s">
        <v>5415</v>
      </c>
      <c r="Q93" s="919">
        <f t="shared" si="3"/>
        <v>0</v>
      </c>
      <c r="R93" s="978">
        <f t="shared" si="3"/>
        <v>0</v>
      </c>
      <c r="S93" s="919">
        <f t="shared" si="4"/>
        <v>-2</v>
      </c>
      <c r="T93" s="978">
        <f t="shared" si="5"/>
        <v>-2.0099999999999998</v>
      </c>
      <c r="U93" s="984" t="s">
        <v>580</v>
      </c>
      <c r="V93" s="928" t="s">
        <v>580</v>
      </c>
      <c r="W93" s="928" t="s">
        <v>580</v>
      </c>
      <c r="X93" s="982" t="s">
        <v>580</v>
      </c>
      <c r="Y93" s="980"/>
    </row>
    <row r="94" spans="1:25" ht="14.45" customHeight="1" x14ac:dyDescent="0.2">
      <c r="A94" s="947" t="s">
        <v>5416</v>
      </c>
      <c r="B94" s="922">
        <v>1</v>
      </c>
      <c r="C94" s="923">
        <v>0.68</v>
      </c>
      <c r="D94" s="924">
        <v>3</v>
      </c>
      <c r="E94" s="931">
        <v>1</v>
      </c>
      <c r="F94" s="911">
        <v>0.68</v>
      </c>
      <c r="G94" s="912">
        <v>3</v>
      </c>
      <c r="H94" s="917"/>
      <c r="I94" s="911"/>
      <c r="J94" s="912"/>
      <c r="K94" s="916">
        <v>0.68</v>
      </c>
      <c r="L94" s="917">
        <v>2</v>
      </c>
      <c r="M94" s="917">
        <v>15</v>
      </c>
      <c r="N94" s="918">
        <v>5</v>
      </c>
      <c r="O94" s="917" t="s">
        <v>5248</v>
      </c>
      <c r="P94" s="932" t="s">
        <v>5417</v>
      </c>
      <c r="Q94" s="919">
        <f t="shared" si="3"/>
        <v>-1</v>
      </c>
      <c r="R94" s="978">
        <f t="shared" si="3"/>
        <v>-0.68</v>
      </c>
      <c r="S94" s="919">
        <f t="shared" si="4"/>
        <v>-1</v>
      </c>
      <c r="T94" s="978">
        <f t="shared" si="5"/>
        <v>-0.68</v>
      </c>
      <c r="U94" s="984" t="s">
        <v>580</v>
      </c>
      <c r="V94" s="928" t="s">
        <v>580</v>
      </c>
      <c r="W94" s="928" t="s">
        <v>580</v>
      </c>
      <c r="X94" s="982" t="s">
        <v>580</v>
      </c>
      <c r="Y94" s="980"/>
    </row>
    <row r="95" spans="1:25" ht="14.45" customHeight="1" thickBot="1" x14ac:dyDescent="0.25">
      <c r="A95" s="964" t="s">
        <v>5418</v>
      </c>
      <c r="B95" s="965">
        <v>1</v>
      </c>
      <c r="C95" s="966">
        <v>1.1499999999999999</v>
      </c>
      <c r="D95" s="967">
        <v>3</v>
      </c>
      <c r="E95" s="968"/>
      <c r="F95" s="969"/>
      <c r="G95" s="970"/>
      <c r="H95" s="971"/>
      <c r="I95" s="969"/>
      <c r="J95" s="970"/>
      <c r="K95" s="972">
        <v>1.1499999999999999</v>
      </c>
      <c r="L95" s="971">
        <v>3</v>
      </c>
      <c r="M95" s="971">
        <v>27</v>
      </c>
      <c r="N95" s="973">
        <v>9</v>
      </c>
      <c r="O95" s="971" t="s">
        <v>5248</v>
      </c>
      <c r="P95" s="974" t="s">
        <v>5419</v>
      </c>
      <c r="Q95" s="975">
        <f t="shared" si="3"/>
        <v>-1</v>
      </c>
      <c r="R95" s="979">
        <f t="shared" si="3"/>
        <v>-1.1499999999999999</v>
      </c>
      <c r="S95" s="975">
        <f t="shared" si="4"/>
        <v>0</v>
      </c>
      <c r="T95" s="979">
        <f t="shared" si="5"/>
        <v>0</v>
      </c>
      <c r="U95" s="989" t="s">
        <v>580</v>
      </c>
      <c r="V95" s="990" t="s">
        <v>580</v>
      </c>
      <c r="W95" s="990" t="s">
        <v>580</v>
      </c>
      <c r="X95" s="991" t="s">
        <v>580</v>
      </c>
      <c r="Y95" s="99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6:Q1048576">
    <cfRule type="cellIs" dxfId="14" priority="11" stopIfTrue="1" operator="lessThan">
      <formula>0</formula>
    </cfRule>
  </conditionalFormatting>
  <conditionalFormatting sqref="W96:W1048576">
    <cfRule type="cellIs" dxfId="13" priority="10" stopIfTrue="1" operator="greaterThan">
      <formula>0</formula>
    </cfRule>
  </conditionalFormatting>
  <conditionalFormatting sqref="X96:X1048576">
    <cfRule type="cellIs" dxfId="12" priority="9" stopIfTrue="1" operator="greaterThan">
      <formula>1</formula>
    </cfRule>
  </conditionalFormatting>
  <conditionalFormatting sqref="X96:X1048576">
    <cfRule type="cellIs" dxfId="11" priority="6" stopIfTrue="1" operator="greaterThan">
      <formula>1</formula>
    </cfRule>
  </conditionalFormatting>
  <conditionalFormatting sqref="W96:W1048576">
    <cfRule type="cellIs" dxfId="10" priority="7" stopIfTrue="1" operator="greaterThan">
      <formula>0</formula>
    </cfRule>
  </conditionalFormatting>
  <conditionalFormatting sqref="Q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5">
    <cfRule type="cellIs" dxfId="7" priority="4" stopIfTrue="1" operator="lessThan">
      <formula>0</formula>
    </cfRule>
  </conditionalFormatting>
  <conditionalFormatting sqref="X5:X95">
    <cfRule type="cellIs" dxfId="6" priority="2" stopIfTrue="1" operator="greaterThan">
      <formula>1</formula>
    </cfRule>
  </conditionalFormatting>
  <conditionalFormatting sqref="W5:W95">
    <cfRule type="cellIs" dxfId="5" priority="3" stopIfTrue="1" operator="greaterThan">
      <formula>0</formula>
    </cfRule>
  </conditionalFormatting>
  <conditionalFormatting sqref="S5:S95">
    <cfRule type="cellIs" dxfId="4" priority="1" stopIfTrue="1" operator="lessThan">
      <formula>0</formula>
    </cfRule>
  </conditionalFormatting>
  <hyperlinks>
    <hyperlink ref="A2" location="Obsah!A1" display="Zpět na Obsah  KL 01  1.-4.měsíc" xr:uid="{31F32ED1-1305-4324-ABCA-E0F9EEFF4FF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12134862</v>
      </c>
      <c r="C3" s="344">
        <f t="shared" ref="C3:L3" si="0">SUBTOTAL(9,C6:C1048576)</f>
        <v>9.1853290454119652</v>
      </c>
      <c r="D3" s="344">
        <f t="shared" si="0"/>
        <v>15303063</v>
      </c>
      <c r="E3" s="344">
        <f t="shared" si="0"/>
        <v>11</v>
      </c>
      <c r="F3" s="344">
        <f t="shared" si="0"/>
        <v>15180332</v>
      </c>
      <c r="G3" s="347">
        <f>IF(D3&lt;&gt;0,F3/D3,"")</f>
        <v>0.99197997159130824</v>
      </c>
      <c r="H3" s="343">
        <f t="shared" si="0"/>
        <v>6037492.4399999976</v>
      </c>
      <c r="I3" s="344">
        <f t="shared" si="0"/>
        <v>2.6755591654073836</v>
      </c>
      <c r="J3" s="344">
        <f t="shared" si="0"/>
        <v>4483031.4999999953</v>
      </c>
      <c r="K3" s="344">
        <f t="shared" si="0"/>
        <v>2</v>
      </c>
      <c r="L3" s="344">
        <f t="shared" si="0"/>
        <v>5286020.3600000013</v>
      </c>
      <c r="M3" s="345">
        <f>IF(J3&lt;&gt;0,L3/J3,"")</f>
        <v>1.1791173807277524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5" customHeight="1" x14ac:dyDescent="0.2">
      <c r="A6" s="856" t="s">
        <v>4449</v>
      </c>
      <c r="B6" s="887">
        <v>0</v>
      </c>
      <c r="C6" s="825"/>
      <c r="D6" s="887"/>
      <c r="E6" s="825"/>
      <c r="F6" s="887">
        <v>0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2053</v>
      </c>
      <c r="B7" s="889">
        <v>612763</v>
      </c>
      <c r="C7" s="832">
        <v>0.93779968013712778</v>
      </c>
      <c r="D7" s="889">
        <v>653405</v>
      </c>
      <c r="E7" s="832">
        <v>1</v>
      </c>
      <c r="F7" s="889">
        <v>725563</v>
      </c>
      <c r="G7" s="837">
        <v>1.1104338044551236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4462</v>
      </c>
      <c r="B8" s="889"/>
      <c r="C8" s="832"/>
      <c r="D8" s="889">
        <v>4026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4467</v>
      </c>
      <c r="B9" s="889">
        <v>52116</v>
      </c>
      <c r="C9" s="832">
        <v>1.7960505910328428</v>
      </c>
      <c r="D9" s="889">
        <v>29017</v>
      </c>
      <c r="E9" s="832">
        <v>1</v>
      </c>
      <c r="F9" s="889"/>
      <c r="G9" s="837"/>
      <c r="H9" s="889">
        <v>23176.260000000002</v>
      </c>
      <c r="I9" s="832">
        <v>1.3287456119379371</v>
      </c>
      <c r="J9" s="889">
        <v>17442.21</v>
      </c>
      <c r="K9" s="832">
        <v>1</v>
      </c>
      <c r="L9" s="889"/>
      <c r="M9" s="838"/>
    </row>
    <row r="10" spans="1:13" ht="14.45" customHeight="1" x14ac:dyDescent="0.2">
      <c r="A10" s="857" t="s">
        <v>4472</v>
      </c>
      <c r="B10" s="889">
        <v>211691</v>
      </c>
      <c r="C10" s="832">
        <v>0.74851933963431672</v>
      </c>
      <c r="D10" s="889">
        <v>282813</v>
      </c>
      <c r="E10" s="832">
        <v>1</v>
      </c>
      <c r="F10" s="889">
        <v>226961</v>
      </c>
      <c r="G10" s="837">
        <v>0.80251261434233934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5421</v>
      </c>
      <c r="B11" s="889">
        <v>866580</v>
      </c>
      <c r="C11" s="832">
        <v>0.90274862360472319</v>
      </c>
      <c r="D11" s="889">
        <v>959935</v>
      </c>
      <c r="E11" s="832">
        <v>1</v>
      </c>
      <c r="F11" s="889">
        <v>1053758</v>
      </c>
      <c r="G11" s="837">
        <v>1.0977389094053243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5422</v>
      </c>
      <c r="B12" s="889">
        <v>5951936</v>
      </c>
      <c r="C12" s="832">
        <v>0.86206856096875994</v>
      </c>
      <c r="D12" s="889">
        <v>6904249</v>
      </c>
      <c r="E12" s="832">
        <v>1</v>
      </c>
      <c r="F12" s="889">
        <v>7151873</v>
      </c>
      <c r="G12" s="837">
        <v>1.0358654503914908</v>
      </c>
      <c r="H12" s="889">
        <v>6014316.1799999978</v>
      </c>
      <c r="I12" s="832">
        <v>1.3468135534694468</v>
      </c>
      <c r="J12" s="889">
        <v>4465589.2899999954</v>
      </c>
      <c r="K12" s="832">
        <v>1</v>
      </c>
      <c r="L12" s="889">
        <v>5286020.3600000013</v>
      </c>
      <c r="M12" s="838">
        <v>1.1837229124132029</v>
      </c>
    </row>
    <row r="13" spans="1:13" ht="14.45" customHeight="1" x14ac:dyDescent="0.2">
      <c r="A13" s="857" t="s">
        <v>5423</v>
      </c>
      <c r="B13" s="889">
        <v>651629</v>
      </c>
      <c r="C13" s="832">
        <v>1.0993708760664656</v>
      </c>
      <c r="D13" s="889">
        <v>592729</v>
      </c>
      <c r="E13" s="832">
        <v>1</v>
      </c>
      <c r="F13" s="889">
        <v>674719</v>
      </c>
      <c r="G13" s="837">
        <v>1.1383262840184976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5424</v>
      </c>
      <c r="B14" s="889">
        <v>875992</v>
      </c>
      <c r="C14" s="832">
        <v>1.0115497869490411</v>
      </c>
      <c r="D14" s="889">
        <v>865990</v>
      </c>
      <c r="E14" s="832">
        <v>1</v>
      </c>
      <c r="F14" s="889">
        <v>1094316</v>
      </c>
      <c r="G14" s="837">
        <v>1.2636589337059319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5425</v>
      </c>
      <c r="B15" s="889">
        <v>498978</v>
      </c>
      <c r="C15" s="832">
        <v>0.8479055469741692</v>
      </c>
      <c r="D15" s="889">
        <v>588483</v>
      </c>
      <c r="E15" s="832">
        <v>1</v>
      </c>
      <c r="F15" s="889">
        <v>584382</v>
      </c>
      <c r="G15" s="837">
        <v>0.99303123454713216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5426</v>
      </c>
      <c r="B16" s="889">
        <v>2178</v>
      </c>
      <c r="C16" s="832">
        <v>0.43351910828025475</v>
      </c>
      <c r="D16" s="889">
        <v>5024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5427</v>
      </c>
      <c r="B17" s="891">
        <v>2410999</v>
      </c>
      <c r="C17" s="840">
        <v>0.54579693176426269</v>
      </c>
      <c r="D17" s="891">
        <v>4417392</v>
      </c>
      <c r="E17" s="840">
        <v>1</v>
      </c>
      <c r="F17" s="891">
        <v>3668760</v>
      </c>
      <c r="G17" s="845">
        <v>0.83052624716122092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64F9B30-30BA-409E-A6E3-8F229416EC0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6188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40501.680000000008</v>
      </c>
      <c r="G3" s="211">
        <f t="shared" si="0"/>
        <v>18172354.440000001</v>
      </c>
      <c r="H3" s="212"/>
      <c r="I3" s="212"/>
      <c r="J3" s="207">
        <f t="shared" si="0"/>
        <v>43290.86</v>
      </c>
      <c r="K3" s="211">
        <f t="shared" si="0"/>
        <v>19786094.5</v>
      </c>
      <c r="L3" s="212"/>
      <c r="M3" s="212"/>
      <c r="N3" s="207">
        <f t="shared" si="0"/>
        <v>44891.09</v>
      </c>
      <c r="O3" s="211">
        <f t="shared" si="0"/>
        <v>20466352.359999999</v>
      </c>
      <c r="P3" s="177">
        <f>IF(K3=0,"",O3/K3)</f>
        <v>1.0343806030037914</v>
      </c>
      <c r="Q3" s="209">
        <f>IF(N3=0,"",O3/N3)</f>
        <v>455.9112367287139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4475</v>
      </c>
      <c r="B6" s="825" t="s">
        <v>5428</v>
      </c>
      <c r="C6" s="825" t="s">
        <v>4372</v>
      </c>
      <c r="D6" s="825" t="s">
        <v>5429</v>
      </c>
      <c r="E6" s="825" t="s">
        <v>5430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30"/>
      <c r="Q6" s="848"/>
    </row>
    <row r="7" spans="1:17" ht="14.45" customHeight="1" x14ac:dyDescent="0.2">
      <c r="A7" s="831" t="s">
        <v>578</v>
      </c>
      <c r="B7" s="832" t="s">
        <v>5218</v>
      </c>
      <c r="C7" s="832" t="s">
        <v>4372</v>
      </c>
      <c r="D7" s="832" t="s">
        <v>5219</v>
      </c>
      <c r="E7" s="832" t="s">
        <v>5220</v>
      </c>
      <c r="F7" s="849">
        <v>765</v>
      </c>
      <c r="G7" s="849">
        <v>612763</v>
      </c>
      <c r="H7" s="849">
        <v>0.93779968013712778</v>
      </c>
      <c r="I7" s="849">
        <v>800.997385620915</v>
      </c>
      <c r="J7" s="849">
        <v>815</v>
      </c>
      <c r="K7" s="849">
        <v>653405</v>
      </c>
      <c r="L7" s="849">
        <v>1</v>
      </c>
      <c r="M7" s="849">
        <v>801.72392638036808</v>
      </c>
      <c r="N7" s="849">
        <v>898</v>
      </c>
      <c r="O7" s="849">
        <v>725563</v>
      </c>
      <c r="P7" s="837">
        <v>1.1104338044551236</v>
      </c>
      <c r="Q7" s="850">
        <v>807.97661469933189</v>
      </c>
    </row>
    <row r="8" spans="1:17" ht="14.45" customHeight="1" x14ac:dyDescent="0.2">
      <c r="A8" s="831" t="s">
        <v>5229</v>
      </c>
      <c r="B8" s="832" t="s">
        <v>5431</v>
      </c>
      <c r="C8" s="832" t="s">
        <v>4372</v>
      </c>
      <c r="D8" s="832" t="s">
        <v>5432</v>
      </c>
      <c r="E8" s="832" t="s">
        <v>5433</v>
      </c>
      <c r="F8" s="849"/>
      <c r="G8" s="849"/>
      <c r="H8" s="849"/>
      <c r="I8" s="849"/>
      <c r="J8" s="849">
        <v>2</v>
      </c>
      <c r="K8" s="849">
        <v>274</v>
      </c>
      <c r="L8" s="849">
        <v>1</v>
      </c>
      <c r="M8" s="849">
        <v>137</v>
      </c>
      <c r="N8" s="849"/>
      <c r="O8" s="849"/>
      <c r="P8" s="837"/>
      <c r="Q8" s="850"/>
    </row>
    <row r="9" spans="1:17" ht="14.45" customHeight="1" x14ac:dyDescent="0.2">
      <c r="A9" s="831" t="s">
        <v>5229</v>
      </c>
      <c r="B9" s="832" t="s">
        <v>5431</v>
      </c>
      <c r="C9" s="832" t="s">
        <v>4372</v>
      </c>
      <c r="D9" s="832" t="s">
        <v>5434</v>
      </c>
      <c r="E9" s="832" t="s">
        <v>5435</v>
      </c>
      <c r="F9" s="849"/>
      <c r="G9" s="849"/>
      <c r="H9" s="849"/>
      <c r="I9" s="849"/>
      <c r="J9" s="849">
        <v>2</v>
      </c>
      <c r="K9" s="849">
        <v>1412</v>
      </c>
      <c r="L9" s="849">
        <v>1</v>
      </c>
      <c r="M9" s="849">
        <v>706</v>
      </c>
      <c r="N9" s="849"/>
      <c r="O9" s="849"/>
      <c r="P9" s="837"/>
      <c r="Q9" s="850"/>
    </row>
    <row r="10" spans="1:17" ht="14.45" customHeight="1" x14ac:dyDescent="0.2">
      <c r="A10" s="831" t="s">
        <v>5229</v>
      </c>
      <c r="B10" s="832" t="s">
        <v>5431</v>
      </c>
      <c r="C10" s="832" t="s">
        <v>4372</v>
      </c>
      <c r="D10" s="832" t="s">
        <v>5436</v>
      </c>
      <c r="E10" s="832" t="s">
        <v>5437</v>
      </c>
      <c r="F10" s="849"/>
      <c r="G10" s="849"/>
      <c r="H10" s="849"/>
      <c r="I10" s="849"/>
      <c r="J10" s="849">
        <v>4</v>
      </c>
      <c r="K10" s="849">
        <v>1984</v>
      </c>
      <c r="L10" s="849">
        <v>1</v>
      </c>
      <c r="M10" s="849">
        <v>496</v>
      </c>
      <c r="N10" s="849"/>
      <c r="O10" s="849"/>
      <c r="P10" s="837"/>
      <c r="Q10" s="850"/>
    </row>
    <row r="11" spans="1:17" ht="14.45" customHeight="1" x14ac:dyDescent="0.2">
      <c r="A11" s="831" t="s">
        <v>5229</v>
      </c>
      <c r="B11" s="832" t="s">
        <v>5431</v>
      </c>
      <c r="C11" s="832" t="s">
        <v>4372</v>
      </c>
      <c r="D11" s="832" t="s">
        <v>5438</v>
      </c>
      <c r="E11" s="832" t="s">
        <v>5439</v>
      </c>
      <c r="F11" s="849"/>
      <c r="G11" s="849"/>
      <c r="H11" s="849"/>
      <c r="I11" s="849"/>
      <c r="J11" s="849">
        <v>1</v>
      </c>
      <c r="K11" s="849">
        <v>179</v>
      </c>
      <c r="L11" s="849">
        <v>1</v>
      </c>
      <c r="M11" s="849">
        <v>179</v>
      </c>
      <c r="N11" s="849"/>
      <c r="O11" s="849"/>
      <c r="P11" s="837"/>
      <c r="Q11" s="850"/>
    </row>
    <row r="12" spans="1:17" ht="14.45" customHeight="1" x14ac:dyDescent="0.2">
      <c r="A12" s="831" t="s">
        <v>5229</v>
      </c>
      <c r="B12" s="832" t="s">
        <v>5431</v>
      </c>
      <c r="C12" s="832" t="s">
        <v>4372</v>
      </c>
      <c r="D12" s="832" t="s">
        <v>5440</v>
      </c>
      <c r="E12" s="832" t="s">
        <v>5441</v>
      </c>
      <c r="F12" s="849"/>
      <c r="G12" s="849"/>
      <c r="H12" s="849"/>
      <c r="I12" s="849"/>
      <c r="J12" s="849">
        <v>1</v>
      </c>
      <c r="K12" s="849">
        <v>177</v>
      </c>
      <c r="L12" s="849">
        <v>1</v>
      </c>
      <c r="M12" s="849">
        <v>177</v>
      </c>
      <c r="N12" s="849"/>
      <c r="O12" s="849"/>
      <c r="P12" s="837"/>
      <c r="Q12" s="850"/>
    </row>
    <row r="13" spans="1:17" ht="14.45" customHeight="1" x14ac:dyDescent="0.2">
      <c r="A13" s="831" t="s">
        <v>5238</v>
      </c>
      <c r="B13" s="832" t="s">
        <v>5442</v>
      </c>
      <c r="C13" s="832" t="s">
        <v>4376</v>
      </c>
      <c r="D13" s="832" t="s">
        <v>5443</v>
      </c>
      <c r="E13" s="832" t="s">
        <v>5444</v>
      </c>
      <c r="F13" s="849">
        <v>0.45</v>
      </c>
      <c r="G13" s="849">
        <v>904.34</v>
      </c>
      <c r="H13" s="849"/>
      <c r="I13" s="849">
        <v>2009.6444444444444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5238</v>
      </c>
      <c r="B14" s="832" t="s">
        <v>5442</v>
      </c>
      <c r="C14" s="832" t="s">
        <v>4376</v>
      </c>
      <c r="D14" s="832" t="s">
        <v>5445</v>
      </c>
      <c r="E14" s="832" t="s">
        <v>5446</v>
      </c>
      <c r="F14" s="849">
        <v>0.25</v>
      </c>
      <c r="G14" s="849">
        <v>454.76</v>
      </c>
      <c r="H14" s="849">
        <v>0.42077018449638226</v>
      </c>
      <c r="I14" s="849">
        <v>1819.04</v>
      </c>
      <c r="J14" s="849">
        <v>0.85000000000000009</v>
      </c>
      <c r="K14" s="849">
        <v>1080.78</v>
      </c>
      <c r="L14" s="849">
        <v>1</v>
      </c>
      <c r="M14" s="849">
        <v>1271.5058823529409</v>
      </c>
      <c r="N14" s="849"/>
      <c r="O14" s="849"/>
      <c r="P14" s="837"/>
      <c r="Q14" s="850"/>
    </row>
    <row r="15" spans="1:17" ht="14.45" customHeight="1" x14ac:dyDescent="0.2">
      <c r="A15" s="831" t="s">
        <v>5238</v>
      </c>
      <c r="B15" s="832" t="s">
        <v>5442</v>
      </c>
      <c r="C15" s="832" t="s">
        <v>4376</v>
      </c>
      <c r="D15" s="832" t="s">
        <v>5447</v>
      </c>
      <c r="E15" s="832" t="s">
        <v>5448</v>
      </c>
      <c r="F15" s="849">
        <v>0.05</v>
      </c>
      <c r="G15" s="849">
        <v>45.19</v>
      </c>
      <c r="H15" s="849"/>
      <c r="I15" s="849">
        <v>903.8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5238</v>
      </c>
      <c r="B16" s="832" t="s">
        <v>5442</v>
      </c>
      <c r="C16" s="832" t="s">
        <v>4572</v>
      </c>
      <c r="D16" s="832" t="s">
        <v>5449</v>
      </c>
      <c r="E16" s="832" t="s">
        <v>5450</v>
      </c>
      <c r="F16" s="849">
        <v>457</v>
      </c>
      <c r="G16" s="849">
        <v>15260.29</v>
      </c>
      <c r="H16" s="849">
        <v>0.93269903669789256</v>
      </c>
      <c r="I16" s="849">
        <v>33.392319474835887</v>
      </c>
      <c r="J16" s="849">
        <v>480</v>
      </c>
      <c r="K16" s="849">
        <v>16361.43</v>
      </c>
      <c r="L16" s="849">
        <v>1</v>
      </c>
      <c r="M16" s="849">
        <v>34.086312499999998</v>
      </c>
      <c r="N16" s="849"/>
      <c r="O16" s="849"/>
      <c r="P16" s="837"/>
      <c r="Q16" s="850"/>
    </row>
    <row r="17" spans="1:17" ht="14.45" customHeight="1" x14ac:dyDescent="0.2">
      <c r="A17" s="831" t="s">
        <v>5238</v>
      </c>
      <c r="B17" s="832" t="s">
        <v>5442</v>
      </c>
      <c r="C17" s="832" t="s">
        <v>4572</v>
      </c>
      <c r="D17" s="832" t="s">
        <v>5451</v>
      </c>
      <c r="E17" s="832" t="s">
        <v>5452</v>
      </c>
      <c r="F17" s="849">
        <v>114</v>
      </c>
      <c r="G17" s="849">
        <v>6511.68</v>
      </c>
      <c r="H17" s="849"/>
      <c r="I17" s="849">
        <v>57.120000000000005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5238</v>
      </c>
      <c r="B18" s="832" t="s">
        <v>5442</v>
      </c>
      <c r="C18" s="832" t="s">
        <v>4372</v>
      </c>
      <c r="D18" s="832" t="s">
        <v>5453</v>
      </c>
      <c r="E18" s="832" t="s">
        <v>5454</v>
      </c>
      <c r="F18" s="849">
        <v>1</v>
      </c>
      <c r="G18" s="849">
        <v>8595</v>
      </c>
      <c r="H18" s="849"/>
      <c r="I18" s="849">
        <v>8595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5238</v>
      </c>
      <c r="B19" s="832" t="s">
        <v>5442</v>
      </c>
      <c r="C19" s="832" t="s">
        <v>4372</v>
      </c>
      <c r="D19" s="832" t="s">
        <v>5455</v>
      </c>
      <c r="E19" s="832" t="s">
        <v>5456</v>
      </c>
      <c r="F19" s="849">
        <v>3</v>
      </c>
      <c r="G19" s="849">
        <v>43521</v>
      </c>
      <c r="H19" s="849">
        <v>1.4998449184960541</v>
      </c>
      <c r="I19" s="849">
        <v>14507</v>
      </c>
      <c r="J19" s="849">
        <v>2</v>
      </c>
      <c r="K19" s="849">
        <v>29017</v>
      </c>
      <c r="L19" s="849">
        <v>1</v>
      </c>
      <c r="M19" s="849">
        <v>14508.5</v>
      </c>
      <c r="N19" s="849"/>
      <c r="O19" s="849"/>
      <c r="P19" s="837"/>
      <c r="Q19" s="850"/>
    </row>
    <row r="20" spans="1:17" ht="14.45" customHeight="1" x14ac:dyDescent="0.2">
      <c r="A20" s="831" t="s">
        <v>5243</v>
      </c>
      <c r="B20" s="832" t="s">
        <v>5457</v>
      </c>
      <c r="C20" s="832" t="s">
        <v>4372</v>
      </c>
      <c r="D20" s="832" t="s">
        <v>5458</v>
      </c>
      <c r="E20" s="832" t="s">
        <v>5459</v>
      </c>
      <c r="F20" s="849">
        <v>3</v>
      </c>
      <c r="G20" s="849">
        <v>38382</v>
      </c>
      <c r="H20" s="849">
        <v>0.49992185057830574</v>
      </c>
      <c r="I20" s="849">
        <v>12794</v>
      </c>
      <c r="J20" s="849">
        <v>6</v>
      </c>
      <c r="K20" s="849">
        <v>76776</v>
      </c>
      <c r="L20" s="849">
        <v>1</v>
      </c>
      <c r="M20" s="849">
        <v>12796</v>
      </c>
      <c r="N20" s="849"/>
      <c r="O20" s="849"/>
      <c r="P20" s="837"/>
      <c r="Q20" s="850"/>
    </row>
    <row r="21" spans="1:17" ht="14.45" customHeight="1" x14ac:dyDescent="0.2">
      <c r="A21" s="831" t="s">
        <v>5243</v>
      </c>
      <c r="B21" s="832" t="s">
        <v>5457</v>
      </c>
      <c r="C21" s="832" t="s">
        <v>4372</v>
      </c>
      <c r="D21" s="832" t="s">
        <v>5460</v>
      </c>
      <c r="E21" s="832" t="s">
        <v>5461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2220</v>
      </c>
      <c r="P21" s="837"/>
      <c r="Q21" s="850">
        <v>1110</v>
      </c>
    </row>
    <row r="22" spans="1:17" ht="14.45" customHeight="1" x14ac:dyDescent="0.2">
      <c r="A22" s="831" t="s">
        <v>5243</v>
      </c>
      <c r="B22" s="832" t="s">
        <v>5457</v>
      </c>
      <c r="C22" s="832" t="s">
        <v>4372</v>
      </c>
      <c r="D22" s="832" t="s">
        <v>5462</v>
      </c>
      <c r="E22" s="832" t="s">
        <v>5463</v>
      </c>
      <c r="F22" s="849"/>
      <c r="G22" s="849"/>
      <c r="H22" s="849"/>
      <c r="I22" s="849"/>
      <c r="J22" s="849">
        <v>0</v>
      </c>
      <c r="K22" s="849">
        <v>0</v>
      </c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5243</v>
      </c>
      <c r="B23" s="832" t="s">
        <v>5457</v>
      </c>
      <c r="C23" s="832" t="s">
        <v>4372</v>
      </c>
      <c r="D23" s="832" t="s">
        <v>5464</v>
      </c>
      <c r="E23" s="832" t="s">
        <v>5465</v>
      </c>
      <c r="F23" s="849"/>
      <c r="G23" s="849"/>
      <c r="H23" s="849"/>
      <c r="I23" s="849"/>
      <c r="J23" s="849">
        <v>0</v>
      </c>
      <c r="K23" s="849">
        <v>0</v>
      </c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5243</v>
      </c>
      <c r="B24" s="832" t="s">
        <v>5457</v>
      </c>
      <c r="C24" s="832" t="s">
        <v>4372</v>
      </c>
      <c r="D24" s="832" t="s">
        <v>5466</v>
      </c>
      <c r="E24" s="832" t="s">
        <v>5467</v>
      </c>
      <c r="F24" s="849"/>
      <c r="G24" s="849"/>
      <c r="H24" s="849"/>
      <c r="I24" s="849"/>
      <c r="J24" s="849">
        <v>0</v>
      </c>
      <c r="K24" s="849">
        <v>0</v>
      </c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5243</v>
      </c>
      <c r="B25" s="832" t="s">
        <v>5468</v>
      </c>
      <c r="C25" s="832" t="s">
        <v>4372</v>
      </c>
      <c r="D25" s="832" t="s">
        <v>5469</v>
      </c>
      <c r="E25" s="832" t="s">
        <v>5470</v>
      </c>
      <c r="F25" s="849"/>
      <c r="G25" s="849"/>
      <c r="H25" s="849"/>
      <c r="I25" s="849"/>
      <c r="J25" s="849">
        <v>1</v>
      </c>
      <c r="K25" s="849">
        <v>222</v>
      </c>
      <c r="L25" s="849">
        <v>1</v>
      </c>
      <c r="M25" s="849">
        <v>222</v>
      </c>
      <c r="N25" s="849"/>
      <c r="O25" s="849"/>
      <c r="P25" s="837"/>
      <c r="Q25" s="850"/>
    </row>
    <row r="26" spans="1:17" ht="14.45" customHeight="1" x14ac:dyDescent="0.2">
      <c r="A26" s="831" t="s">
        <v>5243</v>
      </c>
      <c r="B26" s="832" t="s">
        <v>5468</v>
      </c>
      <c r="C26" s="832" t="s">
        <v>4372</v>
      </c>
      <c r="D26" s="832" t="s">
        <v>5471</v>
      </c>
      <c r="E26" s="832" t="s">
        <v>5472</v>
      </c>
      <c r="F26" s="849"/>
      <c r="G26" s="849"/>
      <c r="H26" s="849"/>
      <c r="I26" s="849"/>
      <c r="J26" s="849">
        <v>1</v>
      </c>
      <c r="K26" s="849">
        <v>509</v>
      </c>
      <c r="L26" s="849">
        <v>1</v>
      </c>
      <c r="M26" s="849">
        <v>509</v>
      </c>
      <c r="N26" s="849"/>
      <c r="O26" s="849"/>
      <c r="P26" s="837"/>
      <c r="Q26" s="850"/>
    </row>
    <row r="27" spans="1:17" ht="14.45" customHeight="1" x14ac:dyDescent="0.2">
      <c r="A27" s="831" t="s">
        <v>5243</v>
      </c>
      <c r="B27" s="832" t="s">
        <v>5468</v>
      </c>
      <c r="C27" s="832" t="s">
        <v>4372</v>
      </c>
      <c r="D27" s="832" t="s">
        <v>5473</v>
      </c>
      <c r="E27" s="832" t="s">
        <v>5474</v>
      </c>
      <c r="F27" s="849">
        <v>30</v>
      </c>
      <c r="G27" s="849">
        <v>10620</v>
      </c>
      <c r="H27" s="849">
        <v>2.3076923076923075</v>
      </c>
      <c r="I27" s="849">
        <v>354</v>
      </c>
      <c r="J27" s="849">
        <v>13</v>
      </c>
      <c r="K27" s="849">
        <v>4602</v>
      </c>
      <c r="L27" s="849">
        <v>1</v>
      </c>
      <c r="M27" s="849">
        <v>354</v>
      </c>
      <c r="N27" s="849">
        <v>29</v>
      </c>
      <c r="O27" s="849">
        <v>10295</v>
      </c>
      <c r="P27" s="837">
        <v>2.2370708387657539</v>
      </c>
      <c r="Q27" s="850">
        <v>355</v>
      </c>
    </row>
    <row r="28" spans="1:17" ht="14.45" customHeight="1" x14ac:dyDescent="0.2">
      <c r="A28" s="831" t="s">
        <v>5243</v>
      </c>
      <c r="B28" s="832" t="s">
        <v>5468</v>
      </c>
      <c r="C28" s="832" t="s">
        <v>4372</v>
      </c>
      <c r="D28" s="832" t="s">
        <v>5475</v>
      </c>
      <c r="E28" s="832" t="s">
        <v>5476</v>
      </c>
      <c r="F28" s="849">
        <v>227</v>
      </c>
      <c r="G28" s="849">
        <v>14755</v>
      </c>
      <c r="H28" s="849">
        <v>0.85338345864661658</v>
      </c>
      <c r="I28" s="849">
        <v>65</v>
      </c>
      <c r="J28" s="849">
        <v>266</v>
      </c>
      <c r="K28" s="849">
        <v>17290</v>
      </c>
      <c r="L28" s="849">
        <v>1</v>
      </c>
      <c r="M28" s="849">
        <v>65</v>
      </c>
      <c r="N28" s="849">
        <v>270</v>
      </c>
      <c r="O28" s="849">
        <v>17550</v>
      </c>
      <c r="P28" s="837">
        <v>1.0150375939849625</v>
      </c>
      <c r="Q28" s="850">
        <v>65</v>
      </c>
    </row>
    <row r="29" spans="1:17" ht="14.45" customHeight="1" x14ac:dyDescent="0.2">
      <c r="A29" s="831" t="s">
        <v>5243</v>
      </c>
      <c r="B29" s="832" t="s">
        <v>5468</v>
      </c>
      <c r="C29" s="832" t="s">
        <v>4372</v>
      </c>
      <c r="D29" s="832" t="s">
        <v>5477</v>
      </c>
      <c r="E29" s="832" t="s">
        <v>5478</v>
      </c>
      <c r="F29" s="849"/>
      <c r="G29" s="849"/>
      <c r="H29" s="849"/>
      <c r="I29" s="849"/>
      <c r="J29" s="849">
        <v>2</v>
      </c>
      <c r="K29" s="849">
        <v>1185</v>
      </c>
      <c r="L29" s="849">
        <v>1</v>
      </c>
      <c r="M29" s="849">
        <v>592.5</v>
      </c>
      <c r="N29" s="849">
        <v>3</v>
      </c>
      <c r="O29" s="849">
        <v>1782</v>
      </c>
      <c r="P29" s="837">
        <v>1.5037974683544304</v>
      </c>
      <c r="Q29" s="850">
        <v>594</v>
      </c>
    </row>
    <row r="30" spans="1:17" ht="14.45" customHeight="1" x14ac:dyDescent="0.2">
      <c r="A30" s="831" t="s">
        <v>5243</v>
      </c>
      <c r="B30" s="832" t="s">
        <v>5468</v>
      </c>
      <c r="C30" s="832" t="s">
        <v>4372</v>
      </c>
      <c r="D30" s="832" t="s">
        <v>5479</v>
      </c>
      <c r="E30" s="832" t="s">
        <v>5480</v>
      </c>
      <c r="F30" s="849"/>
      <c r="G30" s="849"/>
      <c r="H30" s="849"/>
      <c r="I30" s="849"/>
      <c r="J30" s="849">
        <v>1</v>
      </c>
      <c r="K30" s="849">
        <v>617</v>
      </c>
      <c r="L30" s="849">
        <v>1</v>
      </c>
      <c r="M30" s="849">
        <v>617</v>
      </c>
      <c r="N30" s="849">
        <v>2</v>
      </c>
      <c r="O30" s="849">
        <v>1236</v>
      </c>
      <c r="P30" s="837">
        <v>2.0032414910858996</v>
      </c>
      <c r="Q30" s="850">
        <v>618</v>
      </c>
    </row>
    <row r="31" spans="1:17" ht="14.45" customHeight="1" x14ac:dyDescent="0.2">
      <c r="A31" s="831" t="s">
        <v>5243</v>
      </c>
      <c r="B31" s="832" t="s">
        <v>5468</v>
      </c>
      <c r="C31" s="832" t="s">
        <v>4372</v>
      </c>
      <c r="D31" s="832" t="s">
        <v>5481</v>
      </c>
      <c r="E31" s="832" t="s">
        <v>5482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308</v>
      </c>
      <c r="P31" s="837"/>
      <c r="Q31" s="850">
        <v>154</v>
      </c>
    </row>
    <row r="32" spans="1:17" ht="14.45" customHeight="1" x14ac:dyDescent="0.2">
      <c r="A32" s="831" t="s">
        <v>5243</v>
      </c>
      <c r="B32" s="832" t="s">
        <v>5468</v>
      </c>
      <c r="C32" s="832" t="s">
        <v>4372</v>
      </c>
      <c r="D32" s="832" t="s">
        <v>5483</v>
      </c>
      <c r="E32" s="832" t="s">
        <v>5484</v>
      </c>
      <c r="F32" s="849">
        <v>1</v>
      </c>
      <c r="G32" s="849">
        <v>679</v>
      </c>
      <c r="H32" s="849"/>
      <c r="I32" s="849">
        <v>679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5243</v>
      </c>
      <c r="B33" s="832" t="s">
        <v>5468</v>
      </c>
      <c r="C33" s="832" t="s">
        <v>4372</v>
      </c>
      <c r="D33" s="832" t="s">
        <v>5485</v>
      </c>
      <c r="E33" s="832" t="s">
        <v>5486</v>
      </c>
      <c r="F33" s="849">
        <v>18</v>
      </c>
      <c r="G33" s="849">
        <v>432</v>
      </c>
      <c r="H33" s="849">
        <v>1.1020408163265305</v>
      </c>
      <c r="I33" s="849">
        <v>24</v>
      </c>
      <c r="J33" s="849">
        <v>16</v>
      </c>
      <c r="K33" s="849">
        <v>392</v>
      </c>
      <c r="L33" s="849">
        <v>1</v>
      </c>
      <c r="M33" s="849">
        <v>24.5</v>
      </c>
      <c r="N33" s="849">
        <v>26</v>
      </c>
      <c r="O33" s="849">
        <v>676</v>
      </c>
      <c r="P33" s="837">
        <v>1.7244897959183674</v>
      </c>
      <c r="Q33" s="850">
        <v>26</v>
      </c>
    </row>
    <row r="34" spans="1:17" ht="14.45" customHeight="1" x14ac:dyDescent="0.2">
      <c r="A34" s="831" t="s">
        <v>5243</v>
      </c>
      <c r="B34" s="832" t="s">
        <v>5468</v>
      </c>
      <c r="C34" s="832" t="s">
        <v>4372</v>
      </c>
      <c r="D34" s="832" t="s">
        <v>5487</v>
      </c>
      <c r="E34" s="832" t="s">
        <v>5488</v>
      </c>
      <c r="F34" s="849">
        <v>103</v>
      </c>
      <c r="G34" s="849">
        <v>5665</v>
      </c>
      <c r="H34" s="849">
        <v>0.8046875</v>
      </c>
      <c r="I34" s="849">
        <v>55</v>
      </c>
      <c r="J34" s="849">
        <v>128</v>
      </c>
      <c r="K34" s="849">
        <v>7040</v>
      </c>
      <c r="L34" s="849">
        <v>1</v>
      </c>
      <c r="M34" s="849">
        <v>55</v>
      </c>
      <c r="N34" s="849">
        <v>111</v>
      </c>
      <c r="O34" s="849">
        <v>6105</v>
      </c>
      <c r="P34" s="837">
        <v>0.8671875</v>
      </c>
      <c r="Q34" s="850">
        <v>55</v>
      </c>
    </row>
    <row r="35" spans="1:17" ht="14.45" customHeight="1" x14ac:dyDescent="0.2">
      <c r="A35" s="831" t="s">
        <v>5243</v>
      </c>
      <c r="B35" s="832" t="s">
        <v>5468</v>
      </c>
      <c r="C35" s="832" t="s">
        <v>4372</v>
      </c>
      <c r="D35" s="832" t="s">
        <v>5489</v>
      </c>
      <c r="E35" s="832" t="s">
        <v>5490</v>
      </c>
      <c r="F35" s="849">
        <v>1115</v>
      </c>
      <c r="G35" s="849">
        <v>85855</v>
      </c>
      <c r="H35" s="849">
        <v>0.91423612220340966</v>
      </c>
      <c r="I35" s="849">
        <v>77</v>
      </c>
      <c r="J35" s="849">
        <v>1215</v>
      </c>
      <c r="K35" s="849">
        <v>93909</v>
      </c>
      <c r="L35" s="849">
        <v>1</v>
      </c>
      <c r="M35" s="849">
        <v>77.291358024691363</v>
      </c>
      <c r="N35" s="849">
        <v>1247</v>
      </c>
      <c r="O35" s="849">
        <v>97266</v>
      </c>
      <c r="P35" s="837">
        <v>1.035747372456314</v>
      </c>
      <c r="Q35" s="850">
        <v>78</v>
      </c>
    </row>
    <row r="36" spans="1:17" ht="14.45" customHeight="1" x14ac:dyDescent="0.2">
      <c r="A36" s="831" t="s">
        <v>5243</v>
      </c>
      <c r="B36" s="832" t="s">
        <v>5468</v>
      </c>
      <c r="C36" s="832" t="s">
        <v>4372</v>
      </c>
      <c r="D36" s="832" t="s">
        <v>5491</v>
      </c>
      <c r="E36" s="832" t="s">
        <v>5492</v>
      </c>
      <c r="F36" s="849">
        <v>37</v>
      </c>
      <c r="G36" s="849">
        <v>888</v>
      </c>
      <c r="H36" s="849">
        <v>0.86046511627906974</v>
      </c>
      <c r="I36" s="849">
        <v>24</v>
      </c>
      <c r="J36" s="849">
        <v>43</v>
      </c>
      <c r="K36" s="849">
        <v>1032</v>
      </c>
      <c r="L36" s="849">
        <v>1</v>
      </c>
      <c r="M36" s="849">
        <v>24</v>
      </c>
      <c r="N36" s="849">
        <v>42</v>
      </c>
      <c r="O36" s="849">
        <v>1008</v>
      </c>
      <c r="P36" s="837">
        <v>0.97674418604651159</v>
      </c>
      <c r="Q36" s="850">
        <v>24</v>
      </c>
    </row>
    <row r="37" spans="1:17" ht="14.45" customHeight="1" x14ac:dyDescent="0.2">
      <c r="A37" s="831" t="s">
        <v>5243</v>
      </c>
      <c r="B37" s="832" t="s">
        <v>5468</v>
      </c>
      <c r="C37" s="832" t="s">
        <v>4372</v>
      </c>
      <c r="D37" s="832" t="s">
        <v>5493</v>
      </c>
      <c r="E37" s="832" t="s">
        <v>5494</v>
      </c>
      <c r="F37" s="849">
        <v>1</v>
      </c>
      <c r="G37" s="849">
        <v>210</v>
      </c>
      <c r="H37" s="849"/>
      <c r="I37" s="849">
        <v>210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5243</v>
      </c>
      <c r="B38" s="832" t="s">
        <v>5468</v>
      </c>
      <c r="C38" s="832" t="s">
        <v>4372</v>
      </c>
      <c r="D38" s="832" t="s">
        <v>5495</v>
      </c>
      <c r="E38" s="832" t="s">
        <v>5496</v>
      </c>
      <c r="F38" s="849">
        <v>17</v>
      </c>
      <c r="G38" s="849">
        <v>1122</v>
      </c>
      <c r="H38" s="849">
        <v>1.0625</v>
      </c>
      <c r="I38" s="849">
        <v>66</v>
      </c>
      <c r="J38" s="849">
        <v>16</v>
      </c>
      <c r="K38" s="849">
        <v>1056</v>
      </c>
      <c r="L38" s="849">
        <v>1</v>
      </c>
      <c r="M38" s="849">
        <v>66</v>
      </c>
      <c r="N38" s="849">
        <v>15</v>
      </c>
      <c r="O38" s="849">
        <v>990</v>
      </c>
      <c r="P38" s="837">
        <v>0.9375</v>
      </c>
      <c r="Q38" s="850">
        <v>66</v>
      </c>
    </row>
    <row r="39" spans="1:17" ht="14.45" customHeight="1" x14ac:dyDescent="0.2">
      <c r="A39" s="831" t="s">
        <v>5243</v>
      </c>
      <c r="B39" s="832" t="s">
        <v>5468</v>
      </c>
      <c r="C39" s="832" t="s">
        <v>4372</v>
      </c>
      <c r="D39" s="832" t="s">
        <v>5497</v>
      </c>
      <c r="E39" s="832" t="s">
        <v>5498</v>
      </c>
      <c r="F39" s="849"/>
      <c r="G39" s="849"/>
      <c r="H39" s="849"/>
      <c r="I39" s="849"/>
      <c r="J39" s="849">
        <v>16</v>
      </c>
      <c r="K39" s="849">
        <v>5600</v>
      </c>
      <c r="L39" s="849">
        <v>1</v>
      </c>
      <c r="M39" s="849">
        <v>350</v>
      </c>
      <c r="N39" s="849">
        <v>8</v>
      </c>
      <c r="O39" s="849">
        <v>2808</v>
      </c>
      <c r="P39" s="837">
        <v>0.50142857142857145</v>
      </c>
      <c r="Q39" s="850">
        <v>351</v>
      </c>
    </row>
    <row r="40" spans="1:17" ht="14.45" customHeight="1" x14ac:dyDescent="0.2">
      <c r="A40" s="831" t="s">
        <v>5243</v>
      </c>
      <c r="B40" s="832" t="s">
        <v>5468</v>
      </c>
      <c r="C40" s="832" t="s">
        <v>4372</v>
      </c>
      <c r="D40" s="832" t="s">
        <v>5499</v>
      </c>
      <c r="E40" s="832" t="s">
        <v>5500</v>
      </c>
      <c r="F40" s="849">
        <v>17</v>
      </c>
      <c r="G40" s="849">
        <v>425</v>
      </c>
      <c r="H40" s="849">
        <v>0.70833333333333337</v>
      </c>
      <c r="I40" s="849">
        <v>25</v>
      </c>
      <c r="J40" s="849">
        <v>24</v>
      </c>
      <c r="K40" s="849">
        <v>600</v>
      </c>
      <c r="L40" s="849">
        <v>1</v>
      </c>
      <c r="M40" s="849">
        <v>25</v>
      </c>
      <c r="N40" s="849">
        <v>16</v>
      </c>
      <c r="O40" s="849">
        <v>400</v>
      </c>
      <c r="P40" s="837">
        <v>0.66666666666666663</v>
      </c>
      <c r="Q40" s="850">
        <v>25</v>
      </c>
    </row>
    <row r="41" spans="1:17" ht="14.45" customHeight="1" x14ac:dyDescent="0.2">
      <c r="A41" s="831" t="s">
        <v>5243</v>
      </c>
      <c r="B41" s="832" t="s">
        <v>5468</v>
      </c>
      <c r="C41" s="832" t="s">
        <v>4372</v>
      </c>
      <c r="D41" s="832" t="s">
        <v>5501</v>
      </c>
      <c r="E41" s="832" t="s">
        <v>5502</v>
      </c>
      <c r="F41" s="849"/>
      <c r="G41" s="849"/>
      <c r="H41" s="849"/>
      <c r="I41" s="849"/>
      <c r="J41" s="849">
        <v>1</v>
      </c>
      <c r="K41" s="849">
        <v>742</v>
      </c>
      <c r="L41" s="849">
        <v>1</v>
      </c>
      <c r="M41" s="849">
        <v>742</v>
      </c>
      <c r="N41" s="849">
        <v>3</v>
      </c>
      <c r="O41" s="849">
        <v>2226</v>
      </c>
      <c r="P41" s="837">
        <v>3</v>
      </c>
      <c r="Q41" s="850">
        <v>742</v>
      </c>
    </row>
    <row r="42" spans="1:17" ht="14.45" customHeight="1" x14ac:dyDescent="0.2">
      <c r="A42" s="831" t="s">
        <v>5243</v>
      </c>
      <c r="B42" s="832" t="s">
        <v>5468</v>
      </c>
      <c r="C42" s="832" t="s">
        <v>4372</v>
      </c>
      <c r="D42" s="832" t="s">
        <v>5503</v>
      </c>
      <c r="E42" s="832" t="s">
        <v>5504</v>
      </c>
      <c r="F42" s="849">
        <v>66</v>
      </c>
      <c r="G42" s="849">
        <v>11946</v>
      </c>
      <c r="H42" s="849">
        <v>0.70967741935483875</v>
      </c>
      <c r="I42" s="849">
        <v>181</v>
      </c>
      <c r="J42" s="849">
        <v>93</v>
      </c>
      <c r="K42" s="849">
        <v>16833</v>
      </c>
      <c r="L42" s="849">
        <v>1</v>
      </c>
      <c r="M42" s="849">
        <v>181</v>
      </c>
      <c r="N42" s="849">
        <v>86</v>
      </c>
      <c r="O42" s="849">
        <v>15566</v>
      </c>
      <c r="P42" s="837">
        <v>0.92473118279569888</v>
      </c>
      <c r="Q42" s="850">
        <v>181</v>
      </c>
    </row>
    <row r="43" spans="1:17" ht="14.45" customHeight="1" x14ac:dyDescent="0.2">
      <c r="A43" s="831" t="s">
        <v>5243</v>
      </c>
      <c r="B43" s="832" t="s">
        <v>5468</v>
      </c>
      <c r="C43" s="832" t="s">
        <v>4372</v>
      </c>
      <c r="D43" s="832" t="s">
        <v>5505</v>
      </c>
      <c r="E43" s="832" t="s">
        <v>5506</v>
      </c>
      <c r="F43" s="849">
        <v>81</v>
      </c>
      <c r="G43" s="849">
        <v>20574</v>
      </c>
      <c r="H43" s="849">
        <v>1.0253164556962024</v>
      </c>
      <c r="I43" s="849">
        <v>254</v>
      </c>
      <c r="J43" s="849">
        <v>79</v>
      </c>
      <c r="K43" s="849">
        <v>20066</v>
      </c>
      <c r="L43" s="849">
        <v>1</v>
      </c>
      <c r="M43" s="849">
        <v>254</v>
      </c>
      <c r="N43" s="849">
        <v>76</v>
      </c>
      <c r="O43" s="849">
        <v>19304</v>
      </c>
      <c r="P43" s="837">
        <v>0.96202531645569622</v>
      </c>
      <c r="Q43" s="850">
        <v>254</v>
      </c>
    </row>
    <row r="44" spans="1:17" ht="14.45" customHeight="1" x14ac:dyDescent="0.2">
      <c r="A44" s="831" t="s">
        <v>5243</v>
      </c>
      <c r="B44" s="832" t="s">
        <v>5468</v>
      </c>
      <c r="C44" s="832" t="s">
        <v>4372</v>
      </c>
      <c r="D44" s="832" t="s">
        <v>5507</v>
      </c>
      <c r="E44" s="832" t="s">
        <v>5508</v>
      </c>
      <c r="F44" s="849"/>
      <c r="G44" s="849"/>
      <c r="H44" s="849"/>
      <c r="I44" s="849"/>
      <c r="J44" s="849">
        <v>1</v>
      </c>
      <c r="K44" s="849">
        <v>268</v>
      </c>
      <c r="L44" s="849">
        <v>1</v>
      </c>
      <c r="M44" s="849">
        <v>268</v>
      </c>
      <c r="N44" s="849">
        <v>3</v>
      </c>
      <c r="O44" s="849">
        <v>807</v>
      </c>
      <c r="P44" s="837">
        <v>3.0111940298507465</v>
      </c>
      <c r="Q44" s="850">
        <v>269</v>
      </c>
    </row>
    <row r="45" spans="1:17" ht="14.45" customHeight="1" x14ac:dyDescent="0.2">
      <c r="A45" s="831" t="s">
        <v>5243</v>
      </c>
      <c r="B45" s="832" t="s">
        <v>5468</v>
      </c>
      <c r="C45" s="832" t="s">
        <v>4372</v>
      </c>
      <c r="D45" s="832" t="s">
        <v>5509</v>
      </c>
      <c r="E45" s="832" t="s">
        <v>5510</v>
      </c>
      <c r="F45" s="849">
        <v>73</v>
      </c>
      <c r="G45" s="849">
        <v>15841</v>
      </c>
      <c r="H45" s="849">
        <v>0.68224299065420557</v>
      </c>
      <c r="I45" s="849">
        <v>217</v>
      </c>
      <c r="J45" s="849">
        <v>107</v>
      </c>
      <c r="K45" s="849">
        <v>23219</v>
      </c>
      <c r="L45" s="849">
        <v>1</v>
      </c>
      <c r="M45" s="849">
        <v>217</v>
      </c>
      <c r="N45" s="849">
        <v>100</v>
      </c>
      <c r="O45" s="849">
        <v>21700</v>
      </c>
      <c r="P45" s="837">
        <v>0.93457943925233644</v>
      </c>
      <c r="Q45" s="850">
        <v>217</v>
      </c>
    </row>
    <row r="46" spans="1:17" ht="14.45" customHeight="1" x14ac:dyDescent="0.2">
      <c r="A46" s="831" t="s">
        <v>5243</v>
      </c>
      <c r="B46" s="832" t="s">
        <v>5468</v>
      </c>
      <c r="C46" s="832" t="s">
        <v>4372</v>
      </c>
      <c r="D46" s="832" t="s">
        <v>5511</v>
      </c>
      <c r="E46" s="832" t="s">
        <v>5512</v>
      </c>
      <c r="F46" s="849">
        <v>2</v>
      </c>
      <c r="G46" s="849">
        <v>74</v>
      </c>
      <c r="H46" s="849">
        <v>0.68518518518518523</v>
      </c>
      <c r="I46" s="849">
        <v>37</v>
      </c>
      <c r="J46" s="849">
        <v>3</v>
      </c>
      <c r="K46" s="849">
        <v>108</v>
      </c>
      <c r="L46" s="849">
        <v>1</v>
      </c>
      <c r="M46" s="849">
        <v>36</v>
      </c>
      <c r="N46" s="849"/>
      <c r="O46" s="849"/>
      <c r="P46" s="837"/>
      <c r="Q46" s="850"/>
    </row>
    <row r="47" spans="1:17" ht="14.45" customHeight="1" x14ac:dyDescent="0.2">
      <c r="A47" s="831" t="s">
        <v>5243</v>
      </c>
      <c r="B47" s="832" t="s">
        <v>5468</v>
      </c>
      <c r="C47" s="832" t="s">
        <v>4372</v>
      </c>
      <c r="D47" s="832" t="s">
        <v>5513</v>
      </c>
      <c r="E47" s="832" t="s">
        <v>5514</v>
      </c>
      <c r="F47" s="849"/>
      <c r="G47" s="849"/>
      <c r="H47" s="849"/>
      <c r="I47" s="849"/>
      <c r="J47" s="849">
        <v>1</v>
      </c>
      <c r="K47" s="849">
        <v>592</v>
      </c>
      <c r="L47" s="849">
        <v>1</v>
      </c>
      <c r="M47" s="849">
        <v>592</v>
      </c>
      <c r="N47" s="849">
        <v>2</v>
      </c>
      <c r="O47" s="849">
        <v>1188</v>
      </c>
      <c r="P47" s="837">
        <v>2.0067567567567566</v>
      </c>
      <c r="Q47" s="850">
        <v>594</v>
      </c>
    </row>
    <row r="48" spans="1:17" ht="14.45" customHeight="1" x14ac:dyDescent="0.2">
      <c r="A48" s="831" t="s">
        <v>5243</v>
      </c>
      <c r="B48" s="832" t="s">
        <v>5468</v>
      </c>
      <c r="C48" s="832" t="s">
        <v>4372</v>
      </c>
      <c r="D48" s="832" t="s">
        <v>5515</v>
      </c>
      <c r="E48" s="832" t="s">
        <v>5516</v>
      </c>
      <c r="F48" s="849">
        <v>2</v>
      </c>
      <c r="G48" s="849">
        <v>100</v>
      </c>
      <c r="H48" s="849">
        <v>2</v>
      </c>
      <c r="I48" s="849">
        <v>50</v>
      </c>
      <c r="J48" s="849">
        <v>1</v>
      </c>
      <c r="K48" s="849">
        <v>50</v>
      </c>
      <c r="L48" s="849">
        <v>1</v>
      </c>
      <c r="M48" s="849">
        <v>50</v>
      </c>
      <c r="N48" s="849">
        <v>1</v>
      </c>
      <c r="O48" s="849">
        <v>50</v>
      </c>
      <c r="P48" s="837">
        <v>1</v>
      </c>
      <c r="Q48" s="850">
        <v>50</v>
      </c>
    </row>
    <row r="49" spans="1:17" ht="14.45" customHeight="1" x14ac:dyDescent="0.2">
      <c r="A49" s="831" t="s">
        <v>5243</v>
      </c>
      <c r="B49" s="832" t="s">
        <v>5468</v>
      </c>
      <c r="C49" s="832" t="s">
        <v>4372</v>
      </c>
      <c r="D49" s="832" t="s">
        <v>5517</v>
      </c>
      <c r="E49" s="832" t="s">
        <v>5518</v>
      </c>
      <c r="F49" s="849"/>
      <c r="G49" s="849"/>
      <c r="H49" s="849"/>
      <c r="I49" s="849"/>
      <c r="J49" s="849">
        <v>1</v>
      </c>
      <c r="K49" s="849">
        <v>547</v>
      </c>
      <c r="L49" s="849">
        <v>1</v>
      </c>
      <c r="M49" s="849">
        <v>547</v>
      </c>
      <c r="N49" s="849">
        <v>3</v>
      </c>
      <c r="O49" s="849">
        <v>1644</v>
      </c>
      <c r="P49" s="837">
        <v>3.0054844606946984</v>
      </c>
      <c r="Q49" s="850">
        <v>548</v>
      </c>
    </row>
    <row r="50" spans="1:17" ht="14.45" customHeight="1" x14ac:dyDescent="0.2">
      <c r="A50" s="831" t="s">
        <v>5243</v>
      </c>
      <c r="B50" s="832" t="s">
        <v>5468</v>
      </c>
      <c r="C50" s="832" t="s">
        <v>4372</v>
      </c>
      <c r="D50" s="832" t="s">
        <v>5519</v>
      </c>
      <c r="E50" s="832" t="s">
        <v>5520</v>
      </c>
      <c r="F50" s="849"/>
      <c r="G50" s="849"/>
      <c r="H50" s="849"/>
      <c r="I50" s="849"/>
      <c r="J50" s="849">
        <v>1</v>
      </c>
      <c r="K50" s="849">
        <v>736</v>
      </c>
      <c r="L50" s="849">
        <v>1</v>
      </c>
      <c r="M50" s="849">
        <v>736</v>
      </c>
      <c r="N50" s="849">
        <v>3</v>
      </c>
      <c r="O50" s="849">
        <v>2211</v>
      </c>
      <c r="P50" s="837">
        <v>3.004076086956522</v>
      </c>
      <c r="Q50" s="850">
        <v>737</v>
      </c>
    </row>
    <row r="51" spans="1:17" ht="14.45" customHeight="1" x14ac:dyDescent="0.2">
      <c r="A51" s="831" t="s">
        <v>5243</v>
      </c>
      <c r="B51" s="832" t="s">
        <v>5468</v>
      </c>
      <c r="C51" s="832" t="s">
        <v>4372</v>
      </c>
      <c r="D51" s="832" t="s">
        <v>5521</v>
      </c>
      <c r="E51" s="832" t="s">
        <v>5522</v>
      </c>
      <c r="F51" s="849">
        <v>1</v>
      </c>
      <c r="G51" s="849">
        <v>329</v>
      </c>
      <c r="H51" s="849"/>
      <c r="I51" s="849">
        <v>329</v>
      </c>
      <c r="J51" s="849"/>
      <c r="K51" s="849"/>
      <c r="L51" s="849"/>
      <c r="M51" s="849"/>
      <c r="N51" s="849">
        <v>1</v>
      </c>
      <c r="O51" s="849">
        <v>330</v>
      </c>
      <c r="P51" s="837"/>
      <c r="Q51" s="850">
        <v>330</v>
      </c>
    </row>
    <row r="52" spans="1:17" ht="14.45" customHeight="1" x14ac:dyDescent="0.2">
      <c r="A52" s="831" t="s">
        <v>5243</v>
      </c>
      <c r="B52" s="832" t="s">
        <v>5468</v>
      </c>
      <c r="C52" s="832" t="s">
        <v>4372</v>
      </c>
      <c r="D52" s="832" t="s">
        <v>5523</v>
      </c>
      <c r="E52" s="832" t="s">
        <v>5524</v>
      </c>
      <c r="F52" s="849"/>
      <c r="G52" s="849"/>
      <c r="H52" s="849"/>
      <c r="I52" s="849"/>
      <c r="J52" s="849">
        <v>1</v>
      </c>
      <c r="K52" s="849">
        <v>346</v>
      </c>
      <c r="L52" s="849">
        <v>1</v>
      </c>
      <c r="M52" s="849">
        <v>346</v>
      </c>
      <c r="N52" s="849">
        <v>2</v>
      </c>
      <c r="O52" s="849">
        <v>694</v>
      </c>
      <c r="P52" s="837">
        <v>2.0057803468208091</v>
      </c>
      <c r="Q52" s="850">
        <v>347</v>
      </c>
    </row>
    <row r="53" spans="1:17" ht="14.45" customHeight="1" x14ac:dyDescent="0.2">
      <c r="A53" s="831" t="s">
        <v>5243</v>
      </c>
      <c r="B53" s="832" t="s">
        <v>5468</v>
      </c>
      <c r="C53" s="832" t="s">
        <v>4372</v>
      </c>
      <c r="D53" s="832" t="s">
        <v>5525</v>
      </c>
      <c r="E53" s="832" t="s">
        <v>5526</v>
      </c>
      <c r="F53" s="849">
        <v>1</v>
      </c>
      <c r="G53" s="849">
        <v>232</v>
      </c>
      <c r="H53" s="849">
        <v>0.5</v>
      </c>
      <c r="I53" s="849">
        <v>232</v>
      </c>
      <c r="J53" s="849">
        <v>2</v>
      </c>
      <c r="K53" s="849">
        <v>464</v>
      </c>
      <c r="L53" s="849">
        <v>1</v>
      </c>
      <c r="M53" s="849">
        <v>232</v>
      </c>
      <c r="N53" s="849">
        <v>1</v>
      </c>
      <c r="O53" s="849">
        <v>232</v>
      </c>
      <c r="P53" s="837">
        <v>0.5</v>
      </c>
      <c r="Q53" s="850">
        <v>232</v>
      </c>
    </row>
    <row r="54" spans="1:17" ht="14.45" customHeight="1" x14ac:dyDescent="0.2">
      <c r="A54" s="831" t="s">
        <v>5243</v>
      </c>
      <c r="B54" s="832" t="s">
        <v>5468</v>
      </c>
      <c r="C54" s="832" t="s">
        <v>4372</v>
      </c>
      <c r="D54" s="832" t="s">
        <v>5527</v>
      </c>
      <c r="E54" s="832" t="s">
        <v>5528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234</v>
      </c>
      <c r="P54" s="837"/>
      <c r="Q54" s="850">
        <v>234</v>
      </c>
    </row>
    <row r="55" spans="1:17" ht="14.45" customHeight="1" x14ac:dyDescent="0.2">
      <c r="A55" s="831" t="s">
        <v>5243</v>
      </c>
      <c r="B55" s="832" t="s">
        <v>5468</v>
      </c>
      <c r="C55" s="832" t="s">
        <v>4372</v>
      </c>
      <c r="D55" s="832" t="s">
        <v>5529</v>
      </c>
      <c r="E55" s="832" t="s">
        <v>5530</v>
      </c>
      <c r="F55" s="849">
        <v>2</v>
      </c>
      <c r="G55" s="849">
        <v>820</v>
      </c>
      <c r="H55" s="849">
        <v>1</v>
      </c>
      <c r="I55" s="849">
        <v>410</v>
      </c>
      <c r="J55" s="849">
        <v>2</v>
      </c>
      <c r="K55" s="849">
        <v>820</v>
      </c>
      <c r="L55" s="849">
        <v>1</v>
      </c>
      <c r="M55" s="849">
        <v>410</v>
      </c>
      <c r="N55" s="849"/>
      <c r="O55" s="849"/>
      <c r="P55" s="837"/>
      <c r="Q55" s="850"/>
    </row>
    <row r="56" spans="1:17" ht="14.45" customHeight="1" x14ac:dyDescent="0.2">
      <c r="A56" s="831" t="s">
        <v>5243</v>
      </c>
      <c r="B56" s="832" t="s">
        <v>5468</v>
      </c>
      <c r="C56" s="832" t="s">
        <v>4372</v>
      </c>
      <c r="D56" s="832" t="s">
        <v>5531</v>
      </c>
      <c r="E56" s="832" t="s">
        <v>5532</v>
      </c>
      <c r="F56" s="849"/>
      <c r="G56" s="849"/>
      <c r="H56" s="849"/>
      <c r="I56" s="849"/>
      <c r="J56" s="849">
        <v>1</v>
      </c>
      <c r="K56" s="849">
        <v>652</v>
      </c>
      <c r="L56" s="849">
        <v>1</v>
      </c>
      <c r="M56" s="849">
        <v>652</v>
      </c>
      <c r="N56" s="849"/>
      <c r="O56" s="849"/>
      <c r="P56" s="837"/>
      <c r="Q56" s="850"/>
    </row>
    <row r="57" spans="1:17" ht="14.45" customHeight="1" x14ac:dyDescent="0.2">
      <c r="A57" s="831" t="s">
        <v>5243</v>
      </c>
      <c r="B57" s="832" t="s">
        <v>5468</v>
      </c>
      <c r="C57" s="832" t="s">
        <v>4372</v>
      </c>
      <c r="D57" s="832" t="s">
        <v>5533</v>
      </c>
      <c r="E57" s="832" t="s">
        <v>5534</v>
      </c>
      <c r="F57" s="849"/>
      <c r="G57" s="849"/>
      <c r="H57" s="849"/>
      <c r="I57" s="849"/>
      <c r="J57" s="849">
        <v>2</v>
      </c>
      <c r="K57" s="849">
        <v>1180</v>
      </c>
      <c r="L57" s="849">
        <v>1</v>
      </c>
      <c r="M57" s="849">
        <v>590</v>
      </c>
      <c r="N57" s="849"/>
      <c r="O57" s="849"/>
      <c r="P57" s="837"/>
      <c r="Q57" s="850"/>
    </row>
    <row r="58" spans="1:17" ht="14.45" customHeight="1" x14ac:dyDescent="0.2">
      <c r="A58" s="831" t="s">
        <v>5243</v>
      </c>
      <c r="B58" s="832" t="s">
        <v>5468</v>
      </c>
      <c r="C58" s="832" t="s">
        <v>4372</v>
      </c>
      <c r="D58" s="832" t="s">
        <v>5535</v>
      </c>
      <c r="E58" s="832" t="s">
        <v>5536</v>
      </c>
      <c r="F58" s="849"/>
      <c r="G58" s="849"/>
      <c r="H58" s="849"/>
      <c r="I58" s="849"/>
      <c r="J58" s="849"/>
      <c r="K58" s="849"/>
      <c r="L58" s="849"/>
      <c r="M58" s="849"/>
      <c r="N58" s="849">
        <v>11</v>
      </c>
      <c r="O58" s="849">
        <v>4268</v>
      </c>
      <c r="P58" s="837"/>
      <c r="Q58" s="850">
        <v>388</v>
      </c>
    </row>
    <row r="59" spans="1:17" ht="14.45" customHeight="1" x14ac:dyDescent="0.2">
      <c r="A59" s="831" t="s">
        <v>5243</v>
      </c>
      <c r="B59" s="832" t="s">
        <v>5468</v>
      </c>
      <c r="C59" s="832" t="s">
        <v>4372</v>
      </c>
      <c r="D59" s="832" t="s">
        <v>5537</v>
      </c>
      <c r="E59" s="832" t="s">
        <v>5538</v>
      </c>
      <c r="F59" s="849"/>
      <c r="G59" s="849"/>
      <c r="H59" s="849"/>
      <c r="I59" s="849"/>
      <c r="J59" s="849">
        <v>3</v>
      </c>
      <c r="K59" s="849">
        <v>2367</v>
      </c>
      <c r="L59" s="849">
        <v>1</v>
      </c>
      <c r="M59" s="849">
        <v>789</v>
      </c>
      <c r="N59" s="849">
        <v>5</v>
      </c>
      <c r="O59" s="849">
        <v>3950</v>
      </c>
      <c r="P59" s="837">
        <v>1.6687790452049007</v>
      </c>
      <c r="Q59" s="850">
        <v>790</v>
      </c>
    </row>
    <row r="60" spans="1:17" ht="14.45" customHeight="1" x14ac:dyDescent="0.2">
      <c r="A60" s="831" t="s">
        <v>5243</v>
      </c>
      <c r="B60" s="832" t="s">
        <v>5468</v>
      </c>
      <c r="C60" s="832" t="s">
        <v>4372</v>
      </c>
      <c r="D60" s="832" t="s">
        <v>5539</v>
      </c>
      <c r="E60" s="832" t="s">
        <v>5540</v>
      </c>
      <c r="F60" s="849">
        <v>1</v>
      </c>
      <c r="G60" s="849">
        <v>224</v>
      </c>
      <c r="H60" s="849"/>
      <c r="I60" s="849">
        <v>224</v>
      </c>
      <c r="J60" s="849"/>
      <c r="K60" s="849"/>
      <c r="L60" s="849"/>
      <c r="M60" s="849"/>
      <c r="N60" s="849">
        <v>1</v>
      </c>
      <c r="O60" s="849">
        <v>225</v>
      </c>
      <c r="P60" s="837"/>
      <c r="Q60" s="850">
        <v>225</v>
      </c>
    </row>
    <row r="61" spans="1:17" ht="14.45" customHeight="1" x14ac:dyDescent="0.2">
      <c r="A61" s="831" t="s">
        <v>5243</v>
      </c>
      <c r="B61" s="832" t="s">
        <v>5468</v>
      </c>
      <c r="C61" s="832" t="s">
        <v>4372</v>
      </c>
      <c r="D61" s="832" t="s">
        <v>5541</v>
      </c>
      <c r="E61" s="832" t="s">
        <v>5542</v>
      </c>
      <c r="F61" s="849">
        <v>1</v>
      </c>
      <c r="G61" s="849">
        <v>566</v>
      </c>
      <c r="H61" s="849"/>
      <c r="I61" s="849">
        <v>566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5243</v>
      </c>
      <c r="B62" s="832" t="s">
        <v>5468</v>
      </c>
      <c r="C62" s="832" t="s">
        <v>4372</v>
      </c>
      <c r="D62" s="832" t="s">
        <v>5543</v>
      </c>
      <c r="E62" s="832" t="s">
        <v>5544</v>
      </c>
      <c r="F62" s="849"/>
      <c r="G62" s="849"/>
      <c r="H62" s="849"/>
      <c r="I62" s="849"/>
      <c r="J62" s="849">
        <v>1</v>
      </c>
      <c r="K62" s="849">
        <v>919</v>
      </c>
      <c r="L62" s="849">
        <v>1</v>
      </c>
      <c r="M62" s="849">
        <v>919</v>
      </c>
      <c r="N62" s="849"/>
      <c r="O62" s="849"/>
      <c r="P62" s="837"/>
      <c r="Q62" s="850"/>
    </row>
    <row r="63" spans="1:17" ht="14.45" customHeight="1" x14ac:dyDescent="0.2">
      <c r="A63" s="831" t="s">
        <v>5243</v>
      </c>
      <c r="B63" s="832" t="s">
        <v>5468</v>
      </c>
      <c r="C63" s="832" t="s">
        <v>4372</v>
      </c>
      <c r="D63" s="832" t="s">
        <v>5545</v>
      </c>
      <c r="E63" s="832" t="s">
        <v>5546</v>
      </c>
      <c r="F63" s="849"/>
      <c r="G63" s="849"/>
      <c r="H63" s="849"/>
      <c r="I63" s="849"/>
      <c r="J63" s="849">
        <v>1</v>
      </c>
      <c r="K63" s="849">
        <v>896</v>
      </c>
      <c r="L63" s="849">
        <v>1</v>
      </c>
      <c r="M63" s="849">
        <v>896</v>
      </c>
      <c r="N63" s="849"/>
      <c r="O63" s="849"/>
      <c r="P63" s="837"/>
      <c r="Q63" s="850"/>
    </row>
    <row r="64" spans="1:17" ht="14.45" customHeight="1" x14ac:dyDescent="0.2">
      <c r="A64" s="831" t="s">
        <v>5243</v>
      </c>
      <c r="B64" s="832" t="s">
        <v>5468</v>
      </c>
      <c r="C64" s="832" t="s">
        <v>4372</v>
      </c>
      <c r="D64" s="832" t="s">
        <v>5547</v>
      </c>
      <c r="E64" s="832" t="s">
        <v>5548</v>
      </c>
      <c r="F64" s="849">
        <v>8</v>
      </c>
      <c r="G64" s="849">
        <v>1952</v>
      </c>
      <c r="H64" s="849">
        <v>2</v>
      </c>
      <c r="I64" s="849">
        <v>244</v>
      </c>
      <c r="J64" s="849">
        <v>4</v>
      </c>
      <c r="K64" s="849">
        <v>976</v>
      </c>
      <c r="L64" s="849">
        <v>1</v>
      </c>
      <c r="M64" s="849">
        <v>244</v>
      </c>
      <c r="N64" s="849">
        <v>15</v>
      </c>
      <c r="O64" s="849">
        <v>3675</v>
      </c>
      <c r="P64" s="837">
        <v>3.7653688524590163</v>
      </c>
      <c r="Q64" s="850">
        <v>245</v>
      </c>
    </row>
    <row r="65" spans="1:17" ht="14.45" customHeight="1" x14ac:dyDescent="0.2">
      <c r="A65" s="831" t="s">
        <v>5243</v>
      </c>
      <c r="B65" s="832" t="s">
        <v>5468</v>
      </c>
      <c r="C65" s="832" t="s">
        <v>4372</v>
      </c>
      <c r="D65" s="832" t="s">
        <v>5549</v>
      </c>
      <c r="E65" s="832" t="s">
        <v>5550</v>
      </c>
      <c r="F65" s="849"/>
      <c r="G65" s="849"/>
      <c r="H65" s="849"/>
      <c r="I65" s="849"/>
      <c r="J65" s="849">
        <v>1</v>
      </c>
      <c r="K65" s="849">
        <v>202</v>
      </c>
      <c r="L65" s="849">
        <v>1</v>
      </c>
      <c r="M65" s="849">
        <v>202</v>
      </c>
      <c r="N65" s="849">
        <v>1</v>
      </c>
      <c r="O65" s="849">
        <v>203</v>
      </c>
      <c r="P65" s="837">
        <v>1.004950495049505</v>
      </c>
      <c r="Q65" s="850">
        <v>203</v>
      </c>
    </row>
    <row r="66" spans="1:17" ht="14.45" customHeight="1" x14ac:dyDescent="0.2">
      <c r="A66" s="831" t="s">
        <v>5243</v>
      </c>
      <c r="B66" s="832" t="s">
        <v>5468</v>
      </c>
      <c r="C66" s="832" t="s">
        <v>4372</v>
      </c>
      <c r="D66" s="832" t="s">
        <v>5551</v>
      </c>
      <c r="E66" s="832" t="s">
        <v>5552</v>
      </c>
      <c r="F66" s="849"/>
      <c r="G66" s="849"/>
      <c r="H66" s="849"/>
      <c r="I66" s="849"/>
      <c r="J66" s="849"/>
      <c r="K66" s="849"/>
      <c r="L66" s="849"/>
      <c r="M66" s="849"/>
      <c r="N66" s="849">
        <v>10</v>
      </c>
      <c r="O66" s="849">
        <v>5810</v>
      </c>
      <c r="P66" s="837"/>
      <c r="Q66" s="850">
        <v>581</v>
      </c>
    </row>
    <row r="67" spans="1:17" ht="14.45" customHeight="1" x14ac:dyDescent="0.2">
      <c r="A67" s="831" t="s">
        <v>5553</v>
      </c>
      <c r="B67" s="832" t="s">
        <v>5554</v>
      </c>
      <c r="C67" s="832" t="s">
        <v>4372</v>
      </c>
      <c r="D67" s="832" t="s">
        <v>5555</v>
      </c>
      <c r="E67" s="832" t="s">
        <v>5556</v>
      </c>
      <c r="F67" s="849">
        <v>441</v>
      </c>
      <c r="G67" s="849">
        <v>11907</v>
      </c>
      <c r="H67" s="849">
        <v>0.93837181811017412</v>
      </c>
      <c r="I67" s="849">
        <v>27</v>
      </c>
      <c r="J67" s="849">
        <v>465</v>
      </c>
      <c r="K67" s="849">
        <v>12689</v>
      </c>
      <c r="L67" s="849">
        <v>1</v>
      </c>
      <c r="M67" s="849">
        <v>27.288172043010753</v>
      </c>
      <c r="N67" s="849">
        <v>477</v>
      </c>
      <c r="O67" s="849">
        <v>13356</v>
      </c>
      <c r="P67" s="837">
        <v>1.0525652139648514</v>
      </c>
      <c r="Q67" s="850">
        <v>28</v>
      </c>
    </row>
    <row r="68" spans="1:17" ht="14.45" customHeight="1" x14ac:dyDescent="0.2">
      <c r="A68" s="831" t="s">
        <v>5553</v>
      </c>
      <c r="B68" s="832" t="s">
        <v>5554</v>
      </c>
      <c r="C68" s="832" t="s">
        <v>4372</v>
      </c>
      <c r="D68" s="832" t="s">
        <v>5557</v>
      </c>
      <c r="E68" s="832" t="s">
        <v>5558</v>
      </c>
      <c r="F68" s="849">
        <v>118</v>
      </c>
      <c r="G68" s="849">
        <v>6372</v>
      </c>
      <c r="H68" s="849">
        <v>0.77631578947368418</v>
      </c>
      <c r="I68" s="849">
        <v>54</v>
      </c>
      <c r="J68" s="849">
        <v>152</v>
      </c>
      <c r="K68" s="849">
        <v>8208</v>
      </c>
      <c r="L68" s="849">
        <v>1</v>
      </c>
      <c r="M68" s="849">
        <v>54</v>
      </c>
      <c r="N68" s="849">
        <v>131</v>
      </c>
      <c r="O68" s="849">
        <v>7074</v>
      </c>
      <c r="P68" s="837">
        <v>0.86184210526315785</v>
      </c>
      <c r="Q68" s="850">
        <v>54</v>
      </c>
    </row>
    <row r="69" spans="1:17" ht="14.45" customHeight="1" x14ac:dyDescent="0.2">
      <c r="A69" s="831" t="s">
        <v>5553</v>
      </c>
      <c r="B69" s="832" t="s">
        <v>5554</v>
      </c>
      <c r="C69" s="832" t="s">
        <v>4372</v>
      </c>
      <c r="D69" s="832" t="s">
        <v>5559</v>
      </c>
      <c r="E69" s="832" t="s">
        <v>5560</v>
      </c>
      <c r="F69" s="849">
        <v>360</v>
      </c>
      <c r="G69" s="849">
        <v>8640</v>
      </c>
      <c r="H69" s="849">
        <v>0.97297297297297303</v>
      </c>
      <c r="I69" s="849">
        <v>24</v>
      </c>
      <c r="J69" s="849">
        <v>370</v>
      </c>
      <c r="K69" s="849">
        <v>8880</v>
      </c>
      <c r="L69" s="849">
        <v>1</v>
      </c>
      <c r="M69" s="849">
        <v>24</v>
      </c>
      <c r="N69" s="849">
        <v>377</v>
      </c>
      <c r="O69" s="849">
        <v>9048</v>
      </c>
      <c r="P69" s="837">
        <v>1.0189189189189189</v>
      </c>
      <c r="Q69" s="850">
        <v>24</v>
      </c>
    </row>
    <row r="70" spans="1:17" ht="14.45" customHeight="1" x14ac:dyDescent="0.2">
      <c r="A70" s="831" t="s">
        <v>5553</v>
      </c>
      <c r="B70" s="832" t="s">
        <v>5554</v>
      </c>
      <c r="C70" s="832" t="s">
        <v>4372</v>
      </c>
      <c r="D70" s="832" t="s">
        <v>5561</v>
      </c>
      <c r="E70" s="832" t="s">
        <v>5562</v>
      </c>
      <c r="F70" s="849">
        <v>599</v>
      </c>
      <c r="G70" s="849">
        <v>16173</v>
      </c>
      <c r="H70" s="849">
        <v>0.94628751974723535</v>
      </c>
      <c r="I70" s="849">
        <v>27</v>
      </c>
      <c r="J70" s="849">
        <v>633</v>
      </c>
      <c r="K70" s="849">
        <v>17091</v>
      </c>
      <c r="L70" s="849">
        <v>1</v>
      </c>
      <c r="M70" s="849">
        <v>27</v>
      </c>
      <c r="N70" s="849">
        <v>670</v>
      </c>
      <c r="O70" s="849">
        <v>18090</v>
      </c>
      <c r="P70" s="837">
        <v>1.0584518167456556</v>
      </c>
      <c r="Q70" s="850">
        <v>27</v>
      </c>
    </row>
    <row r="71" spans="1:17" ht="14.45" customHeight="1" x14ac:dyDescent="0.2">
      <c r="A71" s="831" t="s">
        <v>5553</v>
      </c>
      <c r="B71" s="832" t="s">
        <v>5554</v>
      </c>
      <c r="C71" s="832" t="s">
        <v>4372</v>
      </c>
      <c r="D71" s="832" t="s">
        <v>5563</v>
      </c>
      <c r="E71" s="832" t="s">
        <v>5564</v>
      </c>
      <c r="F71" s="849">
        <v>205</v>
      </c>
      <c r="G71" s="849">
        <v>5535</v>
      </c>
      <c r="H71" s="849">
        <v>0.88362068965517238</v>
      </c>
      <c r="I71" s="849">
        <v>27</v>
      </c>
      <c r="J71" s="849">
        <v>232</v>
      </c>
      <c r="K71" s="849">
        <v>6264</v>
      </c>
      <c r="L71" s="849">
        <v>1</v>
      </c>
      <c r="M71" s="849">
        <v>27</v>
      </c>
      <c r="N71" s="849">
        <v>199</v>
      </c>
      <c r="O71" s="849">
        <v>5373</v>
      </c>
      <c r="P71" s="837">
        <v>0.85775862068965514</v>
      </c>
      <c r="Q71" s="850">
        <v>27</v>
      </c>
    </row>
    <row r="72" spans="1:17" ht="14.45" customHeight="1" x14ac:dyDescent="0.2">
      <c r="A72" s="831" t="s">
        <v>5553</v>
      </c>
      <c r="B72" s="832" t="s">
        <v>5554</v>
      </c>
      <c r="C72" s="832" t="s">
        <v>4372</v>
      </c>
      <c r="D72" s="832" t="s">
        <v>5565</v>
      </c>
      <c r="E72" s="832" t="s">
        <v>5566</v>
      </c>
      <c r="F72" s="849">
        <v>2504</v>
      </c>
      <c r="G72" s="849">
        <v>55088</v>
      </c>
      <c r="H72" s="849">
        <v>0.91820985082090179</v>
      </c>
      <c r="I72" s="849">
        <v>22</v>
      </c>
      <c r="J72" s="849">
        <v>2690</v>
      </c>
      <c r="K72" s="849">
        <v>59995</v>
      </c>
      <c r="L72" s="849">
        <v>1</v>
      </c>
      <c r="M72" s="849">
        <v>22.302973977695167</v>
      </c>
      <c r="N72" s="849">
        <v>2765</v>
      </c>
      <c r="O72" s="849">
        <v>63595</v>
      </c>
      <c r="P72" s="837">
        <v>1.0600050004167014</v>
      </c>
      <c r="Q72" s="850">
        <v>23</v>
      </c>
    </row>
    <row r="73" spans="1:17" ht="14.45" customHeight="1" x14ac:dyDescent="0.2">
      <c r="A73" s="831" t="s">
        <v>5553</v>
      </c>
      <c r="B73" s="832" t="s">
        <v>5554</v>
      </c>
      <c r="C73" s="832" t="s">
        <v>4372</v>
      </c>
      <c r="D73" s="832" t="s">
        <v>5567</v>
      </c>
      <c r="E73" s="832" t="s">
        <v>5568</v>
      </c>
      <c r="F73" s="849">
        <v>20</v>
      </c>
      <c r="G73" s="849">
        <v>1360</v>
      </c>
      <c r="H73" s="849">
        <v>1.8133333333333332</v>
      </c>
      <c r="I73" s="849">
        <v>68</v>
      </c>
      <c r="J73" s="849">
        <v>11</v>
      </c>
      <c r="K73" s="849">
        <v>750</v>
      </c>
      <c r="L73" s="849">
        <v>1</v>
      </c>
      <c r="M73" s="849">
        <v>68.181818181818187</v>
      </c>
      <c r="N73" s="849">
        <v>13</v>
      </c>
      <c r="O73" s="849">
        <v>897</v>
      </c>
      <c r="P73" s="837">
        <v>1.196</v>
      </c>
      <c r="Q73" s="850">
        <v>69</v>
      </c>
    </row>
    <row r="74" spans="1:17" ht="14.45" customHeight="1" x14ac:dyDescent="0.2">
      <c r="A74" s="831" t="s">
        <v>5553</v>
      </c>
      <c r="B74" s="832" t="s">
        <v>5554</v>
      </c>
      <c r="C74" s="832" t="s">
        <v>4372</v>
      </c>
      <c r="D74" s="832" t="s">
        <v>5569</v>
      </c>
      <c r="E74" s="832" t="s">
        <v>5570</v>
      </c>
      <c r="F74" s="849">
        <v>146</v>
      </c>
      <c r="G74" s="849">
        <v>9052</v>
      </c>
      <c r="H74" s="849">
        <v>0.9419354838709677</v>
      </c>
      <c r="I74" s="849">
        <v>62</v>
      </c>
      <c r="J74" s="849">
        <v>155</v>
      </c>
      <c r="K74" s="849">
        <v>9610</v>
      </c>
      <c r="L74" s="849">
        <v>1</v>
      </c>
      <c r="M74" s="849">
        <v>62</v>
      </c>
      <c r="N74" s="849">
        <v>166</v>
      </c>
      <c r="O74" s="849">
        <v>10292</v>
      </c>
      <c r="P74" s="837">
        <v>1.0709677419354839</v>
      </c>
      <c r="Q74" s="850">
        <v>62</v>
      </c>
    </row>
    <row r="75" spans="1:17" ht="14.45" customHeight="1" x14ac:dyDescent="0.2">
      <c r="A75" s="831" t="s">
        <v>5553</v>
      </c>
      <c r="B75" s="832" t="s">
        <v>5554</v>
      </c>
      <c r="C75" s="832" t="s">
        <v>4372</v>
      </c>
      <c r="D75" s="832" t="s">
        <v>5571</v>
      </c>
      <c r="E75" s="832" t="s">
        <v>5572</v>
      </c>
      <c r="F75" s="849">
        <v>2</v>
      </c>
      <c r="G75" s="849">
        <v>788</v>
      </c>
      <c r="H75" s="849"/>
      <c r="I75" s="849">
        <v>394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5553</v>
      </c>
      <c r="B76" s="832" t="s">
        <v>5554</v>
      </c>
      <c r="C76" s="832" t="s">
        <v>4372</v>
      </c>
      <c r="D76" s="832" t="s">
        <v>5573</v>
      </c>
      <c r="E76" s="832" t="s">
        <v>5574</v>
      </c>
      <c r="F76" s="849">
        <v>190</v>
      </c>
      <c r="G76" s="849">
        <v>15580</v>
      </c>
      <c r="H76" s="849">
        <v>1.9913087934560327</v>
      </c>
      <c r="I76" s="849">
        <v>82</v>
      </c>
      <c r="J76" s="849">
        <v>95</v>
      </c>
      <c r="K76" s="849">
        <v>7824</v>
      </c>
      <c r="L76" s="849">
        <v>1</v>
      </c>
      <c r="M76" s="849">
        <v>82.357894736842098</v>
      </c>
      <c r="N76" s="849">
        <v>104</v>
      </c>
      <c r="O76" s="849">
        <v>8736</v>
      </c>
      <c r="P76" s="837">
        <v>1.1165644171779141</v>
      </c>
      <c r="Q76" s="850">
        <v>84</v>
      </c>
    </row>
    <row r="77" spans="1:17" ht="14.45" customHeight="1" x14ac:dyDescent="0.2">
      <c r="A77" s="831" t="s">
        <v>5553</v>
      </c>
      <c r="B77" s="832" t="s">
        <v>5554</v>
      </c>
      <c r="C77" s="832" t="s">
        <v>4372</v>
      </c>
      <c r="D77" s="832" t="s">
        <v>5575</v>
      </c>
      <c r="E77" s="832" t="s">
        <v>5576</v>
      </c>
      <c r="F77" s="849">
        <v>63</v>
      </c>
      <c r="G77" s="849">
        <v>62244</v>
      </c>
      <c r="H77" s="849">
        <v>0.64948453608247425</v>
      </c>
      <c r="I77" s="849">
        <v>988</v>
      </c>
      <c r="J77" s="849">
        <v>97</v>
      </c>
      <c r="K77" s="849">
        <v>95836</v>
      </c>
      <c r="L77" s="849">
        <v>1</v>
      </c>
      <c r="M77" s="849">
        <v>988</v>
      </c>
      <c r="N77" s="849">
        <v>87</v>
      </c>
      <c r="O77" s="849">
        <v>85956</v>
      </c>
      <c r="P77" s="837">
        <v>0.89690721649484539</v>
      </c>
      <c r="Q77" s="850">
        <v>988</v>
      </c>
    </row>
    <row r="78" spans="1:17" ht="14.45" customHeight="1" x14ac:dyDescent="0.2">
      <c r="A78" s="831" t="s">
        <v>5553</v>
      </c>
      <c r="B78" s="832" t="s">
        <v>5554</v>
      </c>
      <c r="C78" s="832" t="s">
        <v>4372</v>
      </c>
      <c r="D78" s="832" t="s">
        <v>5577</v>
      </c>
      <c r="E78" s="832" t="s">
        <v>5578</v>
      </c>
      <c r="F78" s="849">
        <v>1</v>
      </c>
      <c r="G78" s="849">
        <v>191</v>
      </c>
      <c r="H78" s="849">
        <v>0.5</v>
      </c>
      <c r="I78" s="849">
        <v>191</v>
      </c>
      <c r="J78" s="849">
        <v>2</v>
      </c>
      <c r="K78" s="849">
        <v>382</v>
      </c>
      <c r="L78" s="849">
        <v>1</v>
      </c>
      <c r="M78" s="849">
        <v>191</v>
      </c>
      <c r="N78" s="849">
        <v>2</v>
      </c>
      <c r="O78" s="849">
        <v>382</v>
      </c>
      <c r="P78" s="837">
        <v>1</v>
      </c>
      <c r="Q78" s="850">
        <v>191</v>
      </c>
    </row>
    <row r="79" spans="1:17" ht="14.45" customHeight="1" x14ac:dyDescent="0.2">
      <c r="A79" s="831" t="s">
        <v>5553</v>
      </c>
      <c r="B79" s="832" t="s">
        <v>5554</v>
      </c>
      <c r="C79" s="832" t="s">
        <v>4372</v>
      </c>
      <c r="D79" s="832" t="s">
        <v>5579</v>
      </c>
      <c r="E79" s="832" t="s">
        <v>5580</v>
      </c>
      <c r="F79" s="849">
        <v>1</v>
      </c>
      <c r="G79" s="849">
        <v>264</v>
      </c>
      <c r="H79" s="849"/>
      <c r="I79" s="849">
        <v>264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5553</v>
      </c>
      <c r="B80" s="832" t="s">
        <v>5554</v>
      </c>
      <c r="C80" s="832" t="s">
        <v>4372</v>
      </c>
      <c r="D80" s="832" t="s">
        <v>5581</v>
      </c>
      <c r="E80" s="832" t="s">
        <v>5582</v>
      </c>
      <c r="F80" s="849">
        <v>0</v>
      </c>
      <c r="G80" s="849">
        <v>0</v>
      </c>
      <c r="H80" s="849">
        <v>0</v>
      </c>
      <c r="I80" s="849"/>
      <c r="J80" s="849">
        <v>2</v>
      </c>
      <c r="K80" s="849">
        <v>126</v>
      </c>
      <c r="L80" s="849">
        <v>1</v>
      </c>
      <c r="M80" s="849">
        <v>63</v>
      </c>
      <c r="N80" s="849">
        <v>1</v>
      </c>
      <c r="O80" s="849">
        <v>64</v>
      </c>
      <c r="P80" s="837">
        <v>0.50793650793650791</v>
      </c>
      <c r="Q80" s="850">
        <v>64</v>
      </c>
    </row>
    <row r="81" spans="1:17" ht="14.45" customHeight="1" x14ac:dyDescent="0.2">
      <c r="A81" s="831" t="s">
        <v>5553</v>
      </c>
      <c r="B81" s="832" t="s">
        <v>5554</v>
      </c>
      <c r="C81" s="832" t="s">
        <v>4372</v>
      </c>
      <c r="D81" s="832" t="s">
        <v>5583</v>
      </c>
      <c r="E81" s="832" t="s">
        <v>5584</v>
      </c>
      <c r="F81" s="849">
        <v>3</v>
      </c>
      <c r="G81" s="849">
        <v>51</v>
      </c>
      <c r="H81" s="849">
        <v>0.75</v>
      </c>
      <c r="I81" s="849">
        <v>17</v>
      </c>
      <c r="J81" s="849">
        <v>4</v>
      </c>
      <c r="K81" s="849">
        <v>68</v>
      </c>
      <c r="L81" s="849">
        <v>1</v>
      </c>
      <c r="M81" s="849">
        <v>17</v>
      </c>
      <c r="N81" s="849">
        <v>1</v>
      </c>
      <c r="O81" s="849">
        <v>17</v>
      </c>
      <c r="P81" s="837">
        <v>0.25</v>
      </c>
      <c r="Q81" s="850">
        <v>17</v>
      </c>
    </row>
    <row r="82" spans="1:17" ht="14.45" customHeight="1" x14ac:dyDescent="0.2">
      <c r="A82" s="831" t="s">
        <v>5553</v>
      </c>
      <c r="B82" s="832" t="s">
        <v>5554</v>
      </c>
      <c r="C82" s="832" t="s">
        <v>4372</v>
      </c>
      <c r="D82" s="832" t="s">
        <v>5585</v>
      </c>
      <c r="E82" s="832" t="s">
        <v>5586</v>
      </c>
      <c r="F82" s="849"/>
      <c r="G82" s="849"/>
      <c r="H82" s="849"/>
      <c r="I82" s="849"/>
      <c r="J82" s="849">
        <v>1</v>
      </c>
      <c r="K82" s="849">
        <v>64</v>
      </c>
      <c r="L82" s="849">
        <v>1</v>
      </c>
      <c r="M82" s="849">
        <v>64</v>
      </c>
      <c r="N82" s="849"/>
      <c r="O82" s="849"/>
      <c r="P82" s="837"/>
      <c r="Q82" s="850"/>
    </row>
    <row r="83" spans="1:17" ht="14.45" customHeight="1" x14ac:dyDescent="0.2">
      <c r="A83" s="831" t="s">
        <v>5553</v>
      </c>
      <c r="B83" s="832" t="s">
        <v>5554</v>
      </c>
      <c r="C83" s="832" t="s">
        <v>4372</v>
      </c>
      <c r="D83" s="832" t="s">
        <v>5587</v>
      </c>
      <c r="E83" s="832" t="s">
        <v>5588</v>
      </c>
      <c r="F83" s="849">
        <v>1</v>
      </c>
      <c r="G83" s="849">
        <v>483</v>
      </c>
      <c r="H83" s="849">
        <v>1</v>
      </c>
      <c r="I83" s="849">
        <v>483</v>
      </c>
      <c r="J83" s="849">
        <v>1</v>
      </c>
      <c r="K83" s="849">
        <v>483</v>
      </c>
      <c r="L83" s="849">
        <v>1</v>
      </c>
      <c r="M83" s="849">
        <v>483</v>
      </c>
      <c r="N83" s="849"/>
      <c r="O83" s="849"/>
      <c r="P83" s="837"/>
      <c r="Q83" s="850"/>
    </row>
    <row r="84" spans="1:17" ht="14.45" customHeight="1" x14ac:dyDescent="0.2">
      <c r="A84" s="831" t="s">
        <v>5553</v>
      </c>
      <c r="B84" s="832" t="s">
        <v>5554</v>
      </c>
      <c r="C84" s="832" t="s">
        <v>4372</v>
      </c>
      <c r="D84" s="832" t="s">
        <v>5589</v>
      </c>
      <c r="E84" s="832" t="s">
        <v>5590</v>
      </c>
      <c r="F84" s="849">
        <v>1</v>
      </c>
      <c r="G84" s="849">
        <v>47</v>
      </c>
      <c r="H84" s="849">
        <v>1</v>
      </c>
      <c r="I84" s="849">
        <v>47</v>
      </c>
      <c r="J84" s="849">
        <v>1</v>
      </c>
      <c r="K84" s="849">
        <v>47</v>
      </c>
      <c r="L84" s="849">
        <v>1</v>
      </c>
      <c r="M84" s="849">
        <v>47</v>
      </c>
      <c r="N84" s="849"/>
      <c r="O84" s="849"/>
      <c r="P84" s="837"/>
      <c r="Q84" s="850"/>
    </row>
    <row r="85" spans="1:17" ht="14.45" customHeight="1" x14ac:dyDescent="0.2">
      <c r="A85" s="831" t="s">
        <v>5553</v>
      </c>
      <c r="B85" s="832" t="s">
        <v>5554</v>
      </c>
      <c r="C85" s="832" t="s">
        <v>4372</v>
      </c>
      <c r="D85" s="832" t="s">
        <v>5591</v>
      </c>
      <c r="E85" s="832" t="s">
        <v>5592</v>
      </c>
      <c r="F85" s="849">
        <v>1</v>
      </c>
      <c r="G85" s="849">
        <v>53</v>
      </c>
      <c r="H85" s="849">
        <v>1</v>
      </c>
      <c r="I85" s="849">
        <v>53</v>
      </c>
      <c r="J85" s="849">
        <v>1</v>
      </c>
      <c r="K85" s="849">
        <v>53</v>
      </c>
      <c r="L85" s="849">
        <v>1</v>
      </c>
      <c r="M85" s="849">
        <v>53</v>
      </c>
      <c r="N85" s="849">
        <v>2</v>
      </c>
      <c r="O85" s="849">
        <v>106</v>
      </c>
      <c r="P85" s="837">
        <v>2</v>
      </c>
      <c r="Q85" s="850">
        <v>53</v>
      </c>
    </row>
    <row r="86" spans="1:17" ht="14.45" customHeight="1" x14ac:dyDescent="0.2">
      <c r="A86" s="831" t="s">
        <v>5553</v>
      </c>
      <c r="B86" s="832" t="s">
        <v>5554</v>
      </c>
      <c r="C86" s="832" t="s">
        <v>4372</v>
      </c>
      <c r="D86" s="832" t="s">
        <v>5593</v>
      </c>
      <c r="E86" s="832" t="s">
        <v>5594</v>
      </c>
      <c r="F86" s="849"/>
      <c r="G86" s="849"/>
      <c r="H86" s="849"/>
      <c r="I86" s="849"/>
      <c r="J86" s="849">
        <v>2</v>
      </c>
      <c r="K86" s="849">
        <v>120</v>
      </c>
      <c r="L86" s="849">
        <v>1</v>
      </c>
      <c r="M86" s="849">
        <v>60</v>
      </c>
      <c r="N86" s="849">
        <v>2</v>
      </c>
      <c r="O86" s="849">
        <v>122</v>
      </c>
      <c r="P86" s="837">
        <v>1.0166666666666666</v>
      </c>
      <c r="Q86" s="850">
        <v>61</v>
      </c>
    </row>
    <row r="87" spans="1:17" ht="14.45" customHeight="1" x14ac:dyDescent="0.2">
      <c r="A87" s="831" t="s">
        <v>5553</v>
      </c>
      <c r="B87" s="832" t="s">
        <v>5554</v>
      </c>
      <c r="C87" s="832" t="s">
        <v>4372</v>
      </c>
      <c r="D87" s="832" t="s">
        <v>5595</v>
      </c>
      <c r="E87" s="832" t="s">
        <v>5596</v>
      </c>
      <c r="F87" s="849">
        <v>3</v>
      </c>
      <c r="G87" s="849">
        <v>57</v>
      </c>
      <c r="H87" s="849">
        <v>3</v>
      </c>
      <c r="I87" s="849">
        <v>19</v>
      </c>
      <c r="J87" s="849">
        <v>1</v>
      </c>
      <c r="K87" s="849">
        <v>19</v>
      </c>
      <c r="L87" s="849">
        <v>1</v>
      </c>
      <c r="M87" s="849">
        <v>19</v>
      </c>
      <c r="N87" s="849">
        <v>3</v>
      </c>
      <c r="O87" s="849">
        <v>57</v>
      </c>
      <c r="P87" s="837">
        <v>3</v>
      </c>
      <c r="Q87" s="850">
        <v>19</v>
      </c>
    </row>
    <row r="88" spans="1:17" ht="14.45" customHeight="1" x14ac:dyDescent="0.2">
      <c r="A88" s="831" t="s">
        <v>5553</v>
      </c>
      <c r="B88" s="832" t="s">
        <v>5554</v>
      </c>
      <c r="C88" s="832" t="s">
        <v>4372</v>
      </c>
      <c r="D88" s="832" t="s">
        <v>5597</v>
      </c>
      <c r="E88" s="832" t="s">
        <v>5598</v>
      </c>
      <c r="F88" s="849">
        <v>1</v>
      </c>
      <c r="G88" s="849">
        <v>1463</v>
      </c>
      <c r="H88" s="849"/>
      <c r="I88" s="849">
        <v>1463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5553</v>
      </c>
      <c r="B89" s="832" t="s">
        <v>5554</v>
      </c>
      <c r="C89" s="832" t="s">
        <v>4372</v>
      </c>
      <c r="D89" s="832" t="s">
        <v>5599</v>
      </c>
      <c r="E89" s="832" t="s">
        <v>5600</v>
      </c>
      <c r="F89" s="849"/>
      <c r="G89" s="849"/>
      <c r="H89" s="849"/>
      <c r="I89" s="849"/>
      <c r="J89" s="849"/>
      <c r="K89" s="849"/>
      <c r="L89" s="849"/>
      <c r="M89" s="849"/>
      <c r="N89" s="849">
        <v>2</v>
      </c>
      <c r="O89" s="849">
        <v>784</v>
      </c>
      <c r="P89" s="837"/>
      <c r="Q89" s="850">
        <v>392</v>
      </c>
    </row>
    <row r="90" spans="1:17" ht="14.45" customHeight="1" x14ac:dyDescent="0.2">
      <c r="A90" s="831" t="s">
        <v>5553</v>
      </c>
      <c r="B90" s="832" t="s">
        <v>5554</v>
      </c>
      <c r="C90" s="832" t="s">
        <v>4372</v>
      </c>
      <c r="D90" s="832" t="s">
        <v>5601</v>
      </c>
      <c r="E90" s="832" t="s">
        <v>5602</v>
      </c>
      <c r="F90" s="849"/>
      <c r="G90" s="849"/>
      <c r="H90" s="849"/>
      <c r="I90" s="849"/>
      <c r="J90" s="849">
        <v>3</v>
      </c>
      <c r="K90" s="849">
        <v>1392</v>
      </c>
      <c r="L90" s="849">
        <v>1</v>
      </c>
      <c r="M90" s="849">
        <v>464</v>
      </c>
      <c r="N90" s="849">
        <v>126</v>
      </c>
      <c r="O90" s="849">
        <v>58464</v>
      </c>
      <c r="P90" s="837">
        <v>42</v>
      </c>
      <c r="Q90" s="850">
        <v>464</v>
      </c>
    </row>
    <row r="91" spans="1:17" ht="14.45" customHeight="1" x14ac:dyDescent="0.2">
      <c r="A91" s="831" t="s">
        <v>5553</v>
      </c>
      <c r="B91" s="832" t="s">
        <v>5554</v>
      </c>
      <c r="C91" s="832" t="s">
        <v>4372</v>
      </c>
      <c r="D91" s="832" t="s">
        <v>5603</v>
      </c>
      <c r="E91" s="832" t="s">
        <v>5604</v>
      </c>
      <c r="F91" s="849">
        <v>1</v>
      </c>
      <c r="G91" s="849">
        <v>313</v>
      </c>
      <c r="H91" s="849"/>
      <c r="I91" s="849">
        <v>313</v>
      </c>
      <c r="J91" s="849"/>
      <c r="K91" s="849"/>
      <c r="L91" s="849"/>
      <c r="M91" s="849"/>
      <c r="N91" s="849">
        <v>1</v>
      </c>
      <c r="O91" s="849">
        <v>313</v>
      </c>
      <c r="P91" s="837"/>
      <c r="Q91" s="850">
        <v>313</v>
      </c>
    </row>
    <row r="92" spans="1:17" ht="14.45" customHeight="1" x14ac:dyDescent="0.2">
      <c r="A92" s="831" t="s">
        <v>5553</v>
      </c>
      <c r="B92" s="832" t="s">
        <v>5554</v>
      </c>
      <c r="C92" s="832" t="s">
        <v>4372</v>
      </c>
      <c r="D92" s="832" t="s">
        <v>5605</v>
      </c>
      <c r="E92" s="832" t="s">
        <v>5606</v>
      </c>
      <c r="F92" s="849">
        <v>39</v>
      </c>
      <c r="G92" s="849">
        <v>33267</v>
      </c>
      <c r="H92" s="849">
        <v>0.68421052631578949</v>
      </c>
      <c r="I92" s="849">
        <v>853</v>
      </c>
      <c r="J92" s="849">
        <v>57</v>
      </c>
      <c r="K92" s="849">
        <v>48621</v>
      </c>
      <c r="L92" s="849">
        <v>1</v>
      </c>
      <c r="M92" s="849">
        <v>853</v>
      </c>
      <c r="N92" s="849">
        <v>41</v>
      </c>
      <c r="O92" s="849">
        <v>35014</v>
      </c>
      <c r="P92" s="837">
        <v>0.7201415026428909</v>
      </c>
      <c r="Q92" s="850">
        <v>854</v>
      </c>
    </row>
    <row r="93" spans="1:17" ht="14.45" customHeight="1" x14ac:dyDescent="0.2">
      <c r="A93" s="831" t="s">
        <v>5553</v>
      </c>
      <c r="B93" s="832" t="s">
        <v>5554</v>
      </c>
      <c r="C93" s="832" t="s">
        <v>4372</v>
      </c>
      <c r="D93" s="832" t="s">
        <v>5607</v>
      </c>
      <c r="E93" s="832" t="s">
        <v>5608</v>
      </c>
      <c r="F93" s="849">
        <v>8</v>
      </c>
      <c r="G93" s="849">
        <v>1496</v>
      </c>
      <c r="H93" s="849">
        <v>8</v>
      </c>
      <c r="I93" s="849">
        <v>187</v>
      </c>
      <c r="J93" s="849">
        <v>1</v>
      </c>
      <c r="K93" s="849">
        <v>187</v>
      </c>
      <c r="L93" s="849">
        <v>1</v>
      </c>
      <c r="M93" s="849">
        <v>187</v>
      </c>
      <c r="N93" s="849">
        <v>10</v>
      </c>
      <c r="O93" s="849">
        <v>1880</v>
      </c>
      <c r="P93" s="837">
        <v>10.053475935828876</v>
      </c>
      <c r="Q93" s="850">
        <v>188</v>
      </c>
    </row>
    <row r="94" spans="1:17" ht="14.45" customHeight="1" x14ac:dyDescent="0.2">
      <c r="A94" s="831" t="s">
        <v>5553</v>
      </c>
      <c r="B94" s="832" t="s">
        <v>5554</v>
      </c>
      <c r="C94" s="832" t="s">
        <v>4372</v>
      </c>
      <c r="D94" s="832" t="s">
        <v>5609</v>
      </c>
      <c r="E94" s="832" t="s">
        <v>5610</v>
      </c>
      <c r="F94" s="849">
        <v>1</v>
      </c>
      <c r="G94" s="849">
        <v>168</v>
      </c>
      <c r="H94" s="849">
        <v>1.0059880239520957</v>
      </c>
      <c r="I94" s="849">
        <v>168</v>
      </c>
      <c r="J94" s="849">
        <v>1</v>
      </c>
      <c r="K94" s="849">
        <v>167</v>
      </c>
      <c r="L94" s="849">
        <v>1</v>
      </c>
      <c r="M94" s="849">
        <v>167</v>
      </c>
      <c r="N94" s="849">
        <v>2</v>
      </c>
      <c r="O94" s="849">
        <v>336</v>
      </c>
      <c r="P94" s="837">
        <v>2.0119760479041915</v>
      </c>
      <c r="Q94" s="850">
        <v>168</v>
      </c>
    </row>
    <row r="95" spans="1:17" ht="14.45" customHeight="1" x14ac:dyDescent="0.2">
      <c r="A95" s="831" t="s">
        <v>5553</v>
      </c>
      <c r="B95" s="832" t="s">
        <v>5554</v>
      </c>
      <c r="C95" s="832" t="s">
        <v>4372</v>
      </c>
      <c r="D95" s="832" t="s">
        <v>5611</v>
      </c>
      <c r="E95" s="832" t="s">
        <v>5612</v>
      </c>
      <c r="F95" s="849">
        <v>1</v>
      </c>
      <c r="G95" s="849">
        <v>167</v>
      </c>
      <c r="H95" s="849">
        <v>0.50301204819277112</v>
      </c>
      <c r="I95" s="849">
        <v>167</v>
      </c>
      <c r="J95" s="849">
        <v>2</v>
      </c>
      <c r="K95" s="849">
        <v>332</v>
      </c>
      <c r="L95" s="849">
        <v>1</v>
      </c>
      <c r="M95" s="849">
        <v>166</v>
      </c>
      <c r="N95" s="849">
        <v>4</v>
      </c>
      <c r="O95" s="849">
        <v>668</v>
      </c>
      <c r="P95" s="837">
        <v>2.0120481927710845</v>
      </c>
      <c r="Q95" s="850">
        <v>167</v>
      </c>
    </row>
    <row r="96" spans="1:17" ht="14.45" customHeight="1" x14ac:dyDescent="0.2">
      <c r="A96" s="831" t="s">
        <v>5553</v>
      </c>
      <c r="B96" s="832" t="s">
        <v>5554</v>
      </c>
      <c r="C96" s="832" t="s">
        <v>4372</v>
      </c>
      <c r="D96" s="832" t="s">
        <v>5613</v>
      </c>
      <c r="E96" s="832" t="s">
        <v>5614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239</v>
      </c>
      <c r="P96" s="837"/>
      <c r="Q96" s="850">
        <v>239</v>
      </c>
    </row>
    <row r="97" spans="1:17" ht="14.45" customHeight="1" x14ac:dyDescent="0.2">
      <c r="A97" s="831" t="s">
        <v>5553</v>
      </c>
      <c r="B97" s="832" t="s">
        <v>5554</v>
      </c>
      <c r="C97" s="832" t="s">
        <v>4372</v>
      </c>
      <c r="D97" s="832" t="s">
        <v>5615</v>
      </c>
      <c r="E97" s="832" t="s">
        <v>5616</v>
      </c>
      <c r="F97" s="849">
        <v>2</v>
      </c>
      <c r="G97" s="849">
        <v>348</v>
      </c>
      <c r="H97" s="849">
        <v>1</v>
      </c>
      <c r="I97" s="849">
        <v>174</v>
      </c>
      <c r="J97" s="849">
        <v>2</v>
      </c>
      <c r="K97" s="849">
        <v>348</v>
      </c>
      <c r="L97" s="849">
        <v>1</v>
      </c>
      <c r="M97" s="849">
        <v>174</v>
      </c>
      <c r="N97" s="849"/>
      <c r="O97" s="849"/>
      <c r="P97" s="837"/>
      <c r="Q97" s="850"/>
    </row>
    <row r="98" spans="1:17" ht="14.45" customHeight="1" x14ac:dyDescent="0.2">
      <c r="A98" s="831" t="s">
        <v>5553</v>
      </c>
      <c r="B98" s="832" t="s">
        <v>5554</v>
      </c>
      <c r="C98" s="832" t="s">
        <v>4372</v>
      </c>
      <c r="D98" s="832" t="s">
        <v>5617</v>
      </c>
      <c r="E98" s="832" t="s">
        <v>5618</v>
      </c>
      <c r="F98" s="849">
        <v>1</v>
      </c>
      <c r="G98" s="849">
        <v>310</v>
      </c>
      <c r="H98" s="849">
        <v>1.0032362459546926</v>
      </c>
      <c r="I98" s="849">
        <v>310</v>
      </c>
      <c r="J98" s="849">
        <v>1</v>
      </c>
      <c r="K98" s="849">
        <v>309</v>
      </c>
      <c r="L98" s="849">
        <v>1</v>
      </c>
      <c r="M98" s="849">
        <v>309</v>
      </c>
      <c r="N98" s="849">
        <v>1</v>
      </c>
      <c r="O98" s="849">
        <v>310</v>
      </c>
      <c r="P98" s="837">
        <v>1.0032362459546926</v>
      </c>
      <c r="Q98" s="850">
        <v>310</v>
      </c>
    </row>
    <row r="99" spans="1:17" ht="14.45" customHeight="1" x14ac:dyDescent="0.2">
      <c r="A99" s="831" t="s">
        <v>5553</v>
      </c>
      <c r="B99" s="832" t="s">
        <v>5554</v>
      </c>
      <c r="C99" s="832" t="s">
        <v>4372</v>
      </c>
      <c r="D99" s="832" t="s">
        <v>5619</v>
      </c>
      <c r="E99" s="832" t="s">
        <v>5620</v>
      </c>
      <c r="F99" s="849">
        <v>1</v>
      </c>
      <c r="G99" s="849">
        <v>352</v>
      </c>
      <c r="H99" s="849">
        <v>0.25</v>
      </c>
      <c r="I99" s="849">
        <v>352</v>
      </c>
      <c r="J99" s="849">
        <v>4</v>
      </c>
      <c r="K99" s="849">
        <v>1408</v>
      </c>
      <c r="L99" s="849">
        <v>1</v>
      </c>
      <c r="M99" s="849">
        <v>352</v>
      </c>
      <c r="N99" s="849">
        <v>3</v>
      </c>
      <c r="O99" s="849">
        <v>1059</v>
      </c>
      <c r="P99" s="837">
        <v>0.75213068181818177</v>
      </c>
      <c r="Q99" s="850">
        <v>353</v>
      </c>
    </row>
    <row r="100" spans="1:17" ht="14.45" customHeight="1" x14ac:dyDescent="0.2">
      <c r="A100" s="831" t="s">
        <v>5553</v>
      </c>
      <c r="B100" s="832" t="s">
        <v>5554</v>
      </c>
      <c r="C100" s="832" t="s">
        <v>4372</v>
      </c>
      <c r="D100" s="832" t="s">
        <v>5621</v>
      </c>
      <c r="E100" s="832" t="s">
        <v>5622</v>
      </c>
      <c r="F100" s="849">
        <v>1</v>
      </c>
      <c r="G100" s="849">
        <v>352</v>
      </c>
      <c r="H100" s="849">
        <v>0.14285714285714285</v>
      </c>
      <c r="I100" s="849">
        <v>352</v>
      </c>
      <c r="J100" s="849">
        <v>7</v>
      </c>
      <c r="K100" s="849">
        <v>2464</v>
      </c>
      <c r="L100" s="849">
        <v>1</v>
      </c>
      <c r="M100" s="849">
        <v>352</v>
      </c>
      <c r="N100" s="849">
        <v>3</v>
      </c>
      <c r="O100" s="849">
        <v>1059</v>
      </c>
      <c r="P100" s="837">
        <v>0.42978896103896103</v>
      </c>
      <c r="Q100" s="850">
        <v>353</v>
      </c>
    </row>
    <row r="101" spans="1:17" ht="14.45" customHeight="1" x14ac:dyDescent="0.2">
      <c r="A101" s="831" t="s">
        <v>5553</v>
      </c>
      <c r="B101" s="832" t="s">
        <v>5554</v>
      </c>
      <c r="C101" s="832" t="s">
        <v>4372</v>
      </c>
      <c r="D101" s="832" t="s">
        <v>5623</v>
      </c>
      <c r="E101" s="832" t="s">
        <v>5624</v>
      </c>
      <c r="F101" s="849"/>
      <c r="G101" s="849"/>
      <c r="H101" s="849"/>
      <c r="I101" s="849"/>
      <c r="J101" s="849">
        <v>1</v>
      </c>
      <c r="K101" s="849">
        <v>1223</v>
      </c>
      <c r="L101" s="849">
        <v>1</v>
      </c>
      <c r="M101" s="849">
        <v>1223</v>
      </c>
      <c r="N101" s="849">
        <v>1</v>
      </c>
      <c r="O101" s="849">
        <v>1227</v>
      </c>
      <c r="P101" s="837">
        <v>1.0032706459525755</v>
      </c>
      <c r="Q101" s="850">
        <v>1227</v>
      </c>
    </row>
    <row r="102" spans="1:17" ht="14.45" customHeight="1" x14ac:dyDescent="0.2">
      <c r="A102" s="831" t="s">
        <v>5553</v>
      </c>
      <c r="B102" s="832" t="s">
        <v>5554</v>
      </c>
      <c r="C102" s="832" t="s">
        <v>4372</v>
      </c>
      <c r="D102" s="832" t="s">
        <v>5625</v>
      </c>
      <c r="E102" s="832" t="s">
        <v>5626</v>
      </c>
      <c r="F102" s="849">
        <v>25</v>
      </c>
      <c r="G102" s="849">
        <v>19700</v>
      </c>
      <c r="H102" s="849">
        <v>1.0004062563477554</v>
      </c>
      <c r="I102" s="849">
        <v>788</v>
      </c>
      <c r="J102" s="849">
        <v>25</v>
      </c>
      <c r="K102" s="849">
        <v>19692</v>
      </c>
      <c r="L102" s="849">
        <v>1</v>
      </c>
      <c r="M102" s="849">
        <v>787.68</v>
      </c>
      <c r="N102" s="849">
        <v>32</v>
      </c>
      <c r="O102" s="849">
        <v>25248</v>
      </c>
      <c r="P102" s="837">
        <v>1.2821450335161486</v>
      </c>
      <c r="Q102" s="850">
        <v>789</v>
      </c>
    </row>
    <row r="103" spans="1:17" ht="14.45" customHeight="1" x14ac:dyDescent="0.2">
      <c r="A103" s="831" t="s">
        <v>5553</v>
      </c>
      <c r="B103" s="832" t="s">
        <v>5554</v>
      </c>
      <c r="C103" s="832" t="s">
        <v>4372</v>
      </c>
      <c r="D103" s="832" t="s">
        <v>5627</v>
      </c>
      <c r="E103" s="832" t="s">
        <v>5628</v>
      </c>
      <c r="F103" s="849">
        <v>44</v>
      </c>
      <c r="G103" s="849">
        <v>8316</v>
      </c>
      <c r="H103" s="849">
        <v>0.66666666666666663</v>
      </c>
      <c r="I103" s="849">
        <v>189</v>
      </c>
      <c r="J103" s="849">
        <v>66</v>
      </c>
      <c r="K103" s="849">
        <v>12474</v>
      </c>
      <c r="L103" s="849">
        <v>1</v>
      </c>
      <c r="M103" s="849">
        <v>189</v>
      </c>
      <c r="N103" s="849">
        <v>83</v>
      </c>
      <c r="O103" s="849">
        <v>15770</v>
      </c>
      <c r="P103" s="837">
        <v>1.264229597562931</v>
      </c>
      <c r="Q103" s="850">
        <v>190</v>
      </c>
    </row>
    <row r="104" spans="1:17" ht="14.45" customHeight="1" x14ac:dyDescent="0.2">
      <c r="A104" s="831" t="s">
        <v>5553</v>
      </c>
      <c r="B104" s="832" t="s">
        <v>5554</v>
      </c>
      <c r="C104" s="832" t="s">
        <v>4372</v>
      </c>
      <c r="D104" s="832" t="s">
        <v>5629</v>
      </c>
      <c r="E104" s="832" t="s">
        <v>5630</v>
      </c>
      <c r="F104" s="849">
        <v>1</v>
      </c>
      <c r="G104" s="849">
        <v>179</v>
      </c>
      <c r="H104" s="849"/>
      <c r="I104" s="849">
        <v>179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5553</v>
      </c>
      <c r="B105" s="832" t="s">
        <v>5554</v>
      </c>
      <c r="C105" s="832" t="s">
        <v>4372</v>
      </c>
      <c r="D105" s="832" t="s">
        <v>5631</v>
      </c>
      <c r="E105" s="832" t="s">
        <v>5632</v>
      </c>
      <c r="F105" s="849">
        <v>2</v>
      </c>
      <c r="G105" s="849">
        <v>458</v>
      </c>
      <c r="H105" s="849">
        <v>2.0087719298245612</v>
      </c>
      <c r="I105" s="849">
        <v>229</v>
      </c>
      <c r="J105" s="849">
        <v>1</v>
      </c>
      <c r="K105" s="849">
        <v>228</v>
      </c>
      <c r="L105" s="849">
        <v>1</v>
      </c>
      <c r="M105" s="849">
        <v>228</v>
      </c>
      <c r="N105" s="849">
        <v>2</v>
      </c>
      <c r="O105" s="849">
        <v>458</v>
      </c>
      <c r="P105" s="837">
        <v>2.0087719298245612</v>
      </c>
      <c r="Q105" s="850">
        <v>229</v>
      </c>
    </row>
    <row r="106" spans="1:17" ht="14.45" customHeight="1" x14ac:dyDescent="0.2">
      <c r="A106" s="831" t="s">
        <v>5553</v>
      </c>
      <c r="B106" s="832" t="s">
        <v>5554</v>
      </c>
      <c r="C106" s="832" t="s">
        <v>4372</v>
      </c>
      <c r="D106" s="832" t="s">
        <v>5633</v>
      </c>
      <c r="E106" s="832" t="s">
        <v>5634</v>
      </c>
      <c r="F106" s="849">
        <v>1</v>
      </c>
      <c r="G106" s="849">
        <v>462</v>
      </c>
      <c r="H106" s="849">
        <v>1</v>
      </c>
      <c r="I106" s="849">
        <v>462</v>
      </c>
      <c r="J106" s="849">
        <v>1</v>
      </c>
      <c r="K106" s="849">
        <v>462</v>
      </c>
      <c r="L106" s="849">
        <v>1</v>
      </c>
      <c r="M106" s="849">
        <v>462</v>
      </c>
      <c r="N106" s="849"/>
      <c r="O106" s="849"/>
      <c r="P106" s="837"/>
      <c r="Q106" s="850"/>
    </row>
    <row r="107" spans="1:17" ht="14.45" customHeight="1" x14ac:dyDescent="0.2">
      <c r="A107" s="831" t="s">
        <v>5553</v>
      </c>
      <c r="B107" s="832" t="s">
        <v>5554</v>
      </c>
      <c r="C107" s="832" t="s">
        <v>4372</v>
      </c>
      <c r="D107" s="832" t="s">
        <v>5635</v>
      </c>
      <c r="E107" s="832" t="s">
        <v>5636</v>
      </c>
      <c r="F107" s="849">
        <v>22</v>
      </c>
      <c r="G107" s="849">
        <v>3784</v>
      </c>
      <c r="H107" s="849">
        <v>0.5641025641025641</v>
      </c>
      <c r="I107" s="849">
        <v>172</v>
      </c>
      <c r="J107" s="849">
        <v>39</v>
      </c>
      <c r="K107" s="849">
        <v>6708</v>
      </c>
      <c r="L107" s="849">
        <v>1</v>
      </c>
      <c r="M107" s="849">
        <v>172</v>
      </c>
      <c r="N107" s="849">
        <v>45</v>
      </c>
      <c r="O107" s="849">
        <v>7785</v>
      </c>
      <c r="P107" s="837">
        <v>1.1605545617173525</v>
      </c>
      <c r="Q107" s="850">
        <v>173</v>
      </c>
    </row>
    <row r="108" spans="1:17" ht="14.45" customHeight="1" x14ac:dyDescent="0.2">
      <c r="A108" s="831" t="s">
        <v>5553</v>
      </c>
      <c r="B108" s="832" t="s">
        <v>5554</v>
      </c>
      <c r="C108" s="832" t="s">
        <v>4372</v>
      </c>
      <c r="D108" s="832" t="s">
        <v>5637</v>
      </c>
      <c r="E108" s="832" t="s">
        <v>5638</v>
      </c>
      <c r="F108" s="849">
        <v>2</v>
      </c>
      <c r="G108" s="849">
        <v>402</v>
      </c>
      <c r="H108" s="849">
        <v>2</v>
      </c>
      <c r="I108" s="849">
        <v>201</v>
      </c>
      <c r="J108" s="849">
        <v>1</v>
      </c>
      <c r="K108" s="849">
        <v>201</v>
      </c>
      <c r="L108" s="849">
        <v>1</v>
      </c>
      <c r="M108" s="849">
        <v>201</v>
      </c>
      <c r="N108" s="849">
        <v>2</v>
      </c>
      <c r="O108" s="849">
        <v>404</v>
      </c>
      <c r="P108" s="837">
        <v>2.0099502487562191</v>
      </c>
      <c r="Q108" s="850">
        <v>202</v>
      </c>
    </row>
    <row r="109" spans="1:17" ht="14.45" customHeight="1" x14ac:dyDescent="0.2">
      <c r="A109" s="831" t="s">
        <v>5553</v>
      </c>
      <c r="B109" s="832" t="s">
        <v>5554</v>
      </c>
      <c r="C109" s="832" t="s">
        <v>4372</v>
      </c>
      <c r="D109" s="832" t="s">
        <v>5639</v>
      </c>
      <c r="E109" s="832" t="s">
        <v>5640</v>
      </c>
      <c r="F109" s="849">
        <v>4</v>
      </c>
      <c r="G109" s="849">
        <v>532</v>
      </c>
      <c r="H109" s="849">
        <v>0.66666666666666663</v>
      </c>
      <c r="I109" s="849">
        <v>133</v>
      </c>
      <c r="J109" s="849">
        <v>6</v>
      </c>
      <c r="K109" s="849">
        <v>798</v>
      </c>
      <c r="L109" s="849">
        <v>1</v>
      </c>
      <c r="M109" s="849">
        <v>133</v>
      </c>
      <c r="N109" s="849">
        <v>2</v>
      </c>
      <c r="O109" s="849">
        <v>268</v>
      </c>
      <c r="P109" s="837">
        <v>0.33583959899749372</v>
      </c>
      <c r="Q109" s="850">
        <v>134</v>
      </c>
    </row>
    <row r="110" spans="1:17" ht="14.45" customHeight="1" x14ac:dyDescent="0.2">
      <c r="A110" s="831" t="s">
        <v>5553</v>
      </c>
      <c r="B110" s="832" t="s">
        <v>5554</v>
      </c>
      <c r="C110" s="832" t="s">
        <v>4372</v>
      </c>
      <c r="D110" s="832" t="s">
        <v>5641</v>
      </c>
      <c r="E110" s="832" t="s">
        <v>5642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179</v>
      </c>
      <c r="P110" s="837"/>
      <c r="Q110" s="850">
        <v>179</v>
      </c>
    </row>
    <row r="111" spans="1:17" ht="14.45" customHeight="1" x14ac:dyDescent="0.2">
      <c r="A111" s="831" t="s">
        <v>5553</v>
      </c>
      <c r="B111" s="832" t="s">
        <v>5554</v>
      </c>
      <c r="C111" s="832" t="s">
        <v>4372</v>
      </c>
      <c r="D111" s="832" t="s">
        <v>5643</v>
      </c>
      <c r="E111" s="832" t="s">
        <v>5644</v>
      </c>
      <c r="F111" s="849"/>
      <c r="G111" s="849"/>
      <c r="H111" s="849"/>
      <c r="I111" s="849"/>
      <c r="J111" s="849">
        <v>1</v>
      </c>
      <c r="K111" s="849">
        <v>414</v>
      </c>
      <c r="L111" s="849">
        <v>1</v>
      </c>
      <c r="M111" s="849">
        <v>414</v>
      </c>
      <c r="N111" s="849"/>
      <c r="O111" s="849"/>
      <c r="P111" s="837"/>
      <c r="Q111" s="850"/>
    </row>
    <row r="112" spans="1:17" ht="14.45" customHeight="1" x14ac:dyDescent="0.2">
      <c r="A112" s="831" t="s">
        <v>5553</v>
      </c>
      <c r="B112" s="832" t="s">
        <v>5554</v>
      </c>
      <c r="C112" s="832" t="s">
        <v>4372</v>
      </c>
      <c r="D112" s="832" t="s">
        <v>5645</v>
      </c>
      <c r="E112" s="832" t="s">
        <v>5646</v>
      </c>
      <c r="F112" s="849">
        <v>1</v>
      </c>
      <c r="G112" s="849">
        <v>941</v>
      </c>
      <c r="H112" s="849"/>
      <c r="I112" s="849">
        <v>941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5553</v>
      </c>
      <c r="B113" s="832" t="s">
        <v>5554</v>
      </c>
      <c r="C113" s="832" t="s">
        <v>4372</v>
      </c>
      <c r="D113" s="832" t="s">
        <v>5647</v>
      </c>
      <c r="E113" s="832" t="s">
        <v>5648</v>
      </c>
      <c r="F113" s="849"/>
      <c r="G113" s="849"/>
      <c r="H113" s="849"/>
      <c r="I113" s="849"/>
      <c r="J113" s="849">
        <v>1</v>
      </c>
      <c r="K113" s="849">
        <v>396</v>
      </c>
      <c r="L113" s="849">
        <v>1</v>
      </c>
      <c r="M113" s="849">
        <v>396</v>
      </c>
      <c r="N113" s="849"/>
      <c r="O113" s="849"/>
      <c r="P113" s="837"/>
      <c r="Q113" s="850"/>
    </row>
    <row r="114" spans="1:17" ht="14.45" customHeight="1" x14ac:dyDescent="0.2">
      <c r="A114" s="831" t="s">
        <v>5553</v>
      </c>
      <c r="B114" s="832" t="s">
        <v>5554</v>
      </c>
      <c r="C114" s="832" t="s">
        <v>4372</v>
      </c>
      <c r="D114" s="832" t="s">
        <v>5649</v>
      </c>
      <c r="E114" s="832" t="s">
        <v>5650</v>
      </c>
      <c r="F114" s="849">
        <v>1</v>
      </c>
      <c r="G114" s="849">
        <v>89</v>
      </c>
      <c r="H114" s="849"/>
      <c r="I114" s="849">
        <v>89</v>
      </c>
      <c r="J114" s="849"/>
      <c r="K114" s="849"/>
      <c r="L114" s="849"/>
      <c r="M114" s="849"/>
      <c r="N114" s="849">
        <v>6</v>
      </c>
      <c r="O114" s="849">
        <v>534</v>
      </c>
      <c r="P114" s="837"/>
      <c r="Q114" s="850">
        <v>89</v>
      </c>
    </row>
    <row r="115" spans="1:17" ht="14.45" customHeight="1" x14ac:dyDescent="0.2">
      <c r="A115" s="831" t="s">
        <v>5553</v>
      </c>
      <c r="B115" s="832" t="s">
        <v>5554</v>
      </c>
      <c r="C115" s="832" t="s">
        <v>4372</v>
      </c>
      <c r="D115" s="832" t="s">
        <v>5651</v>
      </c>
      <c r="E115" s="832" t="s">
        <v>5652</v>
      </c>
      <c r="F115" s="849">
        <v>2496</v>
      </c>
      <c r="G115" s="849">
        <v>74880</v>
      </c>
      <c r="H115" s="849">
        <v>0.92753623188405798</v>
      </c>
      <c r="I115" s="849">
        <v>30</v>
      </c>
      <c r="J115" s="849">
        <v>2691</v>
      </c>
      <c r="K115" s="849">
        <v>80730</v>
      </c>
      <c r="L115" s="849">
        <v>1</v>
      </c>
      <c r="M115" s="849">
        <v>30</v>
      </c>
      <c r="N115" s="849">
        <v>2767</v>
      </c>
      <c r="O115" s="849">
        <v>83010</v>
      </c>
      <c r="P115" s="837">
        <v>1.0282422891118543</v>
      </c>
      <c r="Q115" s="850">
        <v>30</v>
      </c>
    </row>
    <row r="116" spans="1:17" ht="14.45" customHeight="1" x14ac:dyDescent="0.2">
      <c r="A116" s="831" t="s">
        <v>5553</v>
      </c>
      <c r="B116" s="832" t="s">
        <v>5554</v>
      </c>
      <c r="C116" s="832" t="s">
        <v>4372</v>
      </c>
      <c r="D116" s="832" t="s">
        <v>5653</v>
      </c>
      <c r="E116" s="832" t="s">
        <v>5654</v>
      </c>
      <c r="F116" s="849"/>
      <c r="G116" s="849"/>
      <c r="H116" s="849"/>
      <c r="I116" s="849"/>
      <c r="J116" s="849">
        <v>2</v>
      </c>
      <c r="K116" s="849">
        <v>100</v>
      </c>
      <c r="L116" s="849">
        <v>1</v>
      </c>
      <c r="M116" s="849">
        <v>50</v>
      </c>
      <c r="N116" s="849">
        <v>2</v>
      </c>
      <c r="O116" s="849">
        <v>100</v>
      </c>
      <c r="P116" s="837">
        <v>1</v>
      </c>
      <c r="Q116" s="850">
        <v>50</v>
      </c>
    </row>
    <row r="117" spans="1:17" ht="14.45" customHeight="1" x14ac:dyDescent="0.2">
      <c r="A117" s="831" t="s">
        <v>5553</v>
      </c>
      <c r="B117" s="832" t="s">
        <v>5554</v>
      </c>
      <c r="C117" s="832" t="s">
        <v>4372</v>
      </c>
      <c r="D117" s="832" t="s">
        <v>5655</v>
      </c>
      <c r="E117" s="832" t="s">
        <v>5656</v>
      </c>
      <c r="F117" s="849">
        <v>2241</v>
      </c>
      <c r="G117" s="849">
        <v>26892</v>
      </c>
      <c r="H117" s="849">
        <v>0.91202604625924166</v>
      </c>
      <c r="I117" s="849">
        <v>12</v>
      </c>
      <c r="J117" s="849">
        <v>2396</v>
      </c>
      <c r="K117" s="849">
        <v>29486</v>
      </c>
      <c r="L117" s="849">
        <v>1</v>
      </c>
      <c r="M117" s="849">
        <v>12.306343906510852</v>
      </c>
      <c r="N117" s="849">
        <v>2451</v>
      </c>
      <c r="O117" s="849">
        <v>31863</v>
      </c>
      <c r="P117" s="837">
        <v>1.0806145289289832</v>
      </c>
      <c r="Q117" s="850">
        <v>13</v>
      </c>
    </row>
    <row r="118" spans="1:17" ht="14.45" customHeight="1" x14ac:dyDescent="0.2">
      <c r="A118" s="831" t="s">
        <v>5553</v>
      </c>
      <c r="B118" s="832" t="s">
        <v>5554</v>
      </c>
      <c r="C118" s="832" t="s">
        <v>4372</v>
      </c>
      <c r="D118" s="832" t="s">
        <v>5657</v>
      </c>
      <c r="E118" s="832" t="s">
        <v>5658</v>
      </c>
      <c r="F118" s="849">
        <v>27</v>
      </c>
      <c r="G118" s="849">
        <v>4941</v>
      </c>
      <c r="H118" s="849">
        <v>0.72972972972972971</v>
      </c>
      <c r="I118" s="849">
        <v>183</v>
      </c>
      <c r="J118" s="849">
        <v>37</v>
      </c>
      <c r="K118" s="849">
        <v>6771</v>
      </c>
      <c r="L118" s="849">
        <v>1</v>
      </c>
      <c r="M118" s="849">
        <v>183</v>
      </c>
      <c r="N118" s="849">
        <v>49</v>
      </c>
      <c r="O118" s="849">
        <v>9016</v>
      </c>
      <c r="P118" s="837">
        <v>1.3315610692659874</v>
      </c>
      <c r="Q118" s="850">
        <v>184</v>
      </c>
    </row>
    <row r="119" spans="1:17" ht="14.45" customHeight="1" x14ac:dyDescent="0.2">
      <c r="A119" s="831" t="s">
        <v>5553</v>
      </c>
      <c r="B119" s="832" t="s">
        <v>5554</v>
      </c>
      <c r="C119" s="832" t="s">
        <v>4372</v>
      </c>
      <c r="D119" s="832" t="s">
        <v>5659</v>
      </c>
      <c r="E119" s="832" t="s">
        <v>5660</v>
      </c>
      <c r="F119" s="849">
        <v>193</v>
      </c>
      <c r="G119" s="849">
        <v>14089</v>
      </c>
      <c r="H119" s="849">
        <v>1.9693877551020409</v>
      </c>
      <c r="I119" s="849">
        <v>73</v>
      </c>
      <c r="J119" s="849">
        <v>98</v>
      </c>
      <c r="K119" s="849">
        <v>7154</v>
      </c>
      <c r="L119" s="849">
        <v>1</v>
      </c>
      <c r="M119" s="849">
        <v>73</v>
      </c>
      <c r="N119" s="849">
        <v>104</v>
      </c>
      <c r="O119" s="849">
        <v>7592</v>
      </c>
      <c r="P119" s="837">
        <v>1.0612244897959184</v>
      </c>
      <c r="Q119" s="850">
        <v>73</v>
      </c>
    </row>
    <row r="120" spans="1:17" ht="14.45" customHeight="1" x14ac:dyDescent="0.2">
      <c r="A120" s="831" t="s">
        <v>5553</v>
      </c>
      <c r="B120" s="832" t="s">
        <v>5554</v>
      </c>
      <c r="C120" s="832" t="s">
        <v>4372</v>
      </c>
      <c r="D120" s="832" t="s">
        <v>5661</v>
      </c>
      <c r="E120" s="832" t="s">
        <v>5662</v>
      </c>
      <c r="F120" s="849">
        <v>23</v>
      </c>
      <c r="G120" s="849">
        <v>4232</v>
      </c>
      <c r="H120" s="849">
        <v>0.6216216216216216</v>
      </c>
      <c r="I120" s="849">
        <v>184</v>
      </c>
      <c r="J120" s="849">
        <v>37</v>
      </c>
      <c r="K120" s="849">
        <v>6808</v>
      </c>
      <c r="L120" s="849">
        <v>1</v>
      </c>
      <c r="M120" s="849">
        <v>184</v>
      </c>
      <c r="N120" s="849">
        <v>49</v>
      </c>
      <c r="O120" s="849">
        <v>9065</v>
      </c>
      <c r="P120" s="837">
        <v>1.3315217391304348</v>
      </c>
      <c r="Q120" s="850">
        <v>185</v>
      </c>
    </row>
    <row r="121" spans="1:17" ht="14.45" customHeight="1" x14ac:dyDescent="0.2">
      <c r="A121" s="831" t="s">
        <v>5553</v>
      </c>
      <c r="B121" s="832" t="s">
        <v>5554</v>
      </c>
      <c r="C121" s="832" t="s">
        <v>4372</v>
      </c>
      <c r="D121" s="832" t="s">
        <v>5663</v>
      </c>
      <c r="E121" s="832" t="s">
        <v>5664</v>
      </c>
      <c r="F121" s="849">
        <v>1326</v>
      </c>
      <c r="G121" s="849">
        <v>197574</v>
      </c>
      <c r="H121" s="849">
        <v>0.96156635242929656</v>
      </c>
      <c r="I121" s="849">
        <v>149</v>
      </c>
      <c r="J121" s="849">
        <v>1379</v>
      </c>
      <c r="K121" s="849">
        <v>205471</v>
      </c>
      <c r="L121" s="849">
        <v>1</v>
      </c>
      <c r="M121" s="849">
        <v>149</v>
      </c>
      <c r="N121" s="849">
        <v>1519</v>
      </c>
      <c r="O121" s="849">
        <v>227850</v>
      </c>
      <c r="P121" s="837">
        <v>1.1089156133955644</v>
      </c>
      <c r="Q121" s="850">
        <v>150</v>
      </c>
    </row>
    <row r="122" spans="1:17" ht="14.45" customHeight="1" x14ac:dyDescent="0.2">
      <c r="A122" s="831" t="s">
        <v>5553</v>
      </c>
      <c r="B122" s="832" t="s">
        <v>5554</v>
      </c>
      <c r="C122" s="832" t="s">
        <v>4372</v>
      </c>
      <c r="D122" s="832" t="s">
        <v>5665</v>
      </c>
      <c r="E122" s="832" t="s">
        <v>5666</v>
      </c>
      <c r="F122" s="849">
        <v>2546</v>
      </c>
      <c r="G122" s="849">
        <v>76380</v>
      </c>
      <c r="H122" s="849">
        <v>0.922463768115942</v>
      </c>
      <c r="I122" s="849">
        <v>30</v>
      </c>
      <c r="J122" s="849">
        <v>2760</v>
      </c>
      <c r="K122" s="849">
        <v>82800</v>
      </c>
      <c r="L122" s="849">
        <v>1</v>
      </c>
      <c r="M122" s="849">
        <v>30</v>
      </c>
      <c r="N122" s="849">
        <v>2848</v>
      </c>
      <c r="O122" s="849">
        <v>85440</v>
      </c>
      <c r="P122" s="837">
        <v>1.0318840579710145</v>
      </c>
      <c r="Q122" s="850">
        <v>30</v>
      </c>
    </row>
    <row r="123" spans="1:17" ht="14.45" customHeight="1" x14ac:dyDescent="0.2">
      <c r="A123" s="831" t="s">
        <v>5553</v>
      </c>
      <c r="B123" s="832" t="s">
        <v>5554</v>
      </c>
      <c r="C123" s="832" t="s">
        <v>4372</v>
      </c>
      <c r="D123" s="832" t="s">
        <v>5667</v>
      </c>
      <c r="E123" s="832" t="s">
        <v>5668</v>
      </c>
      <c r="F123" s="849">
        <v>302</v>
      </c>
      <c r="G123" s="849">
        <v>9362</v>
      </c>
      <c r="H123" s="849">
        <v>0.94374999999999998</v>
      </c>
      <c r="I123" s="849">
        <v>31</v>
      </c>
      <c r="J123" s="849">
        <v>320</v>
      </c>
      <c r="K123" s="849">
        <v>9920</v>
      </c>
      <c r="L123" s="849">
        <v>1</v>
      </c>
      <c r="M123" s="849">
        <v>31</v>
      </c>
      <c r="N123" s="849">
        <v>344</v>
      </c>
      <c r="O123" s="849">
        <v>10664</v>
      </c>
      <c r="P123" s="837">
        <v>1.075</v>
      </c>
      <c r="Q123" s="850">
        <v>31</v>
      </c>
    </row>
    <row r="124" spans="1:17" ht="14.45" customHeight="1" x14ac:dyDescent="0.2">
      <c r="A124" s="831" t="s">
        <v>5553</v>
      </c>
      <c r="B124" s="832" t="s">
        <v>5554</v>
      </c>
      <c r="C124" s="832" t="s">
        <v>4372</v>
      </c>
      <c r="D124" s="832" t="s">
        <v>5669</v>
      </c>
      <c r="E124" s="832" t="s">
        <v>5670</v>
      </c>
      <c r="F124" s="849">
        <v>443</v>
      </c>
      <c r="G124" s="849">
        <v>11961</v>
      </c>
      <c r="H124" s="849">
        <v>0.93855932203389836</v>
      </c>
      <c r="I124" s="849">
        <v>27</v>
      </c>
      <c r="J124" s="849">
        <v>467</v>
      </c>
      <c r="K124" s="849">
        <v>12744</v>
      </c>
      <c r="L124" s="849">
        <v>1</v>
      </c>
      <c r="M124" s="849">
        <v>27.289079229122056</v>
      </c>
      <c r="N124" s="849">
        <v>476</v>
      </c>
      <c r="O124" s="849">
        <v>13328</v>
      </c>
      <c r="P124" s="837">
        <v>1.0458254865034526</v>
      </c>
      <c r="Q124" s="850">
        <v>28</v>
      </c>
    </row>
    <row r="125" spans="1:17" ht="14.45" customHeight="1" x14ac:dyDescent="0.2">
      <c r="A125" s="831" t="s">
        <v>5553</v>
      </c>
      <c r="B125" s="832" t="s">
        <v>5554</v>
      </c>
      <c r="C125" s="832" t="s">
        <v>4372</v>
      </c>
      <c r="D125" s="832" t="s">
        <v>5671</v>
      </c>
      <c r="E125" s="832" t="s">
        <v>5672</v>
      </c>
      <c r="F125" s="849">
        <v>2</v>
      </c>
      <c r="G125" s="849">
        <v>512</v>
      </c>
      <c r="H125" s="849"/>
      <c r="I125" s="849">
        <v>256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5553</v>
      </c>
      <c r="B126" s="832" t="s">
        <v>5554</v>
      </c>
      <c r="C126" s="832" t="s">
        <v>4372</v>
      </c>
      <c r="D126" s="832" t="s">
        <v>5673</v>
      </c>
      <c r="E126" s="832" t="s">
        <v>5674</v>
      </c>
      <c r="F126" s="849">
        <v>24</v>
      </c>
      <c r="G126" s="849">
        <v>3912</v>
      </c>
      <c r="H126" s="849">
        <v>0.63311215407023791</v>
      </c>
      <c r="I126" s="849">
        <v>163</v>
      </c>
      <c r="J126" s="849">
        <v>38</v>
      </c>
      <c r="K126" s="849">
        <v>6179</v>
      </c>
      <c r="L126" s="849">
        <v>1</v>
      </c>
      <c r="M126" s="849">
        <v>162.60526315789474</v>
      </c>
      <c r="N126" s="849">
        <v>46</v>
      </c>
      <c r="O126" s="849">
        <v>7498</v>
      </c>
      <c r="P126" s="837">
        <v>1.2134649619679561</v>
      </c>
      <c r="Q126" s="850">
        <v>163</v>
      </c>
    </row>
    <row r="127" spans="1:17" ht="14.45" customHeight="1" x14ac:dyDescent="0.2">
      <c r="A127" s="831" t="s">
        <v>5553</v>
      </c>
      <c r="B127" s="832" t="s">
        <v>5554</v>
      </c>
      <c r="C127" s="832" t="s">
        <v>4372</v>
      </c>
      <c r="D127" s="832" t="s">
        <v>5675</v>
      </c>
      <c r="E127" s="832" t="s">
        <v>5676</v>
      </c>
      <c r="F127" s="849">
        <v>4</v>
      </c>
      <c r="G127" s="849">
        <v>88</v>
      </c>
      <c r="H127" s="849">
        <v>0.77876106194690264</v>
      </c>
      <c r="I127" s="849">
        <v>22</v>
      </c>
      <c r="J127" s="849">
        <v>5</v>
      </c>
      <c r="K127" s="849">
        <v>113</v>
      </c>
      <c r="L127" s="849">
        <v>1</v>
      </c>
      <c r="M127" s="849">
        <v>22.6</v>
      </c>
      <c r="N127" s="849">
        <v>2</v>
      </c>
      <c r="O127" s="849">
        <v>46</v>
      </c>
      <c r="P127" s="837">
        <v>0.40707964601769914</v>
      </c>
      <c r="Q127" s="850">
        <v>23</v>
      </c>
    </row>
    <row r="128" spans="1:17" ht="14.45" customHeight="1" x14ac:dyDescent="0.2">
      <c r="A128" s="831" t="s">
        <v>5553</v>
      </c>
      <c r="B128" s="832" t="s">
        <v>5554</v>
      </c>
      <c r="C128" s="832" t="s">
        <v>4372</v>
      </c>
      <c r="D128" s="832" t="s">
        <v>5677</v>
      </c>
      <c r="E128" s="832" t="s">
        <v>5678</v>
      </c>
      <c r="F128" s="849">
        <v>21</v>
      </c>
      <c r="G128" s="849">
        <v>18270</v>
      </c>
      <c r="H128" s="849">
        <v>0.74809597903529601</v>
      </c>
      <c r="I128" s="849">
        <v>870</v>
      </c>
      <c r="J128" s="849">
        <v>28</v>
      </c>
      <c r="K128" s="849">
        <v>24422</v>
      </c>
      <c r="L128" s="849">
        <v>1</v>
      </c>
      <c r="M128" s="849">
        <v>872.21428571428567</v>
      </c>
      <c r="N128" s="849">
        <v>37</v>
      </c>
      <c r="O128" s="849">
        <v>32486</v>
      </c>
      <c r="P128" s="837">
        <v>1.3301940872983375</v>
      </c>
      <c r="Q128" s="850">
        <v>878</v>
      </c>
    </row>
    <row r="129" spans="1:17" ht="14.45" customHeight="1" x14ac:dyDescent="0.2">
      <c r="A129" s="831" t="s">
        <v>5553</v>
      </c>
      <c r="B129" s="832" t="s">
        <v>5554</v>
      </c>
      <c r="C129" s="832" t="s">
        <v>4372</v>
      </c>
      <c r="D129" s="832" t="s">
        <v>5679</v>
      </c>
      <c r="E129" s="832" t="s">
        <v>5680</v>
      </c>
      <c r="F129" s="849">
        <v>597</v>
      </c>
      <c r="G129" s="849">
        <v>14925</v>
      </c>
      <c r="H129" s="849">
        <v>0.93744111550781983</v>
      </c>
      <c r="I129" s="849">
        <v>25</v>
      </c>
      <c r="J129" s="849">
        <v>629</v>
      </c>
      <c r="K129" s="849">
        <v>15921</v>
      </c>
      <c r="L129" s="849">
        <v>1</v>
      </c>
      <c r="M129" s="849">
        <v>25.31160572337043</v>
      </c>
      <c r="N129" s="849">
        <v>665</v>
      </c>
      <c r="O129" s="849">
        <v>17290</v>
      </c>
      <c r="P129" s="837">
        <v>1.0859870611142517</v>
      </c>
      <c r="Q129" s="850">
        <v>26</v>
      </c>
    </row>
    <row r="130" spans="1:17" ht="14.45" customHeight="1" x14ac:dyDescent="0.2">
      <c r="A130" s="831" t="s">
        <v>5553</v>
      </c>
      <c r="B130" s="832" t="s">
        <v>5554</v>
      </c>
      <c r="C130" s="832" t="s">
        <v>4372</v>
      </c>
      <c r="D130" s="832" t="s">
        <v>5681</v>
      </c>
      <c r="E130" s="832" t="s">
        <v>5682</v>
      </c>
      <c r="F130" s="849">
        <v>5</v>
      </c>
      <c r="G130" s="849">
        <v>165</v>
      </c>
      <c r="H130" s="849">
        <v>0.7142857142857143</v>
      </c>
      <c r="I130" s="849">
        <v>33</v>
      </c>
      <c r="J130" s="849">
        <v>7</v>
      </c>
      <c r="K130" s="849">
        <v>231</v>
      </c>
      <c r="L130" s="849">
        <v>1</v>
      </c>
      <c r="M130" s="849">
        <v>33</v>
      </c>
      <c r="N130" s="849">
        <v>9</v>
      </c>
      <c r="O130" s="849">
        <v>297</v>
      </c>
      <c r="P130" s="837">
        <v>1.2857142857142858</v>
      </c>
      <c r="Q130" s="850">
        <v>33</v>
      </c>
    </row>
    <row r="131" spans="1:17" ht="14.45" customHeight="1" x14ac:dyDescent="0.2">
      <c r="A131" s="831" t="s">
        <v>5553</v>
      </c>
      <c r="B131" s="832" t="s">
        <v>5554</v>
      </c>
      <c r="C131" s="832" t="s">
        <v>4372</v>
      </c>
      <c r="D131" s="832" t="s">
        <v>5683</v>
      </c>
      <c r="E131" s="832" t="s">
        <v>5684</v>
      </c>
      <c r="F131" s="849">
        <v>1</v>
      </c>
      <c r="G131" s="849">
        <v>205</v>
      </c>
      <c r="H131" s="849">
        <v>1</v>
      </c>
      <c r="I131" s="849">
        <v>205</v>
      </c>
      <c r="J131" s="849">
        <v>1</v>
      </c>
      <c r="K131" s="849">
        <v>205</v>
      </c>
      <c r="L131" s="849">
        <v>1</v>
      </c>
      <c r="M131" s="849">
        <v>205</v>
      </c>
      <c r="N131" s="849">
        <v>2</v>
      </c>
      <c r="O131" s="849">
        <v>408</v>
      </c>
      <c r="P131" s="837">
        <v>1.9902439024390244</v>
      </c>
      <c r="Q131" s="850">
        <v>204</v>
      </c>
    </row>
    <row r="132" spans="1:17" ht="14.45" customHeight="1" x14ac:dyDescent="0.2">
      <c r="A132" s="831" t="s">
        <v>5553</v>
      </c>
      <c r="B132" s="832" t="s">
        <v>5554</v>
      </c>
      <c r="C132" s="832" t="s">
        <v>4372</v>
      </c>
      <c r="D132" s="832" t="s">
        <v>5685</v>
      </c>
      <c r="E132" s="832" t="s">
        <v>5686</v>
      </c>
      <c r="F132" s="849">
        <v>23</v>
      </c>
      <c r="G132" s="849">
        <v>598</v>
      </c>
      <c r="H132" s="849">
        <v>1.4375</v>
      </c>
      <c r="I132" s="849">
        <v>26</v>
      </c>
      <c r="J132" s="849">
        <v>16</v>
      </c>
      <c r="K132" s="849">
        <v>416</v>
      </c>
      <c r="L132" s="849">
        <v>1</v>
      </c>
      <c r="M132" s="849">
        <v>26</v>
      </c>
      <c r="N132" s="849">
        <v>10</v>
      </c>
      <c r="O132" s="849">
        <v>260</v>
      </c>
      <c r="P132" s="837">
        <v>0.625</v>
      </c>
      <c r="Q132" s="850">
        <v>26</v>
      </c>
    </row>
    <row r="133" spans="1:17" ht="14.45" customHeight="1" x14ac:dyDescent="0.2">
      <c r="A133" s="831" t="s">
        <v>5553</v>
      </c>
      <c r="B133" s="832" t="s">
        <v>5554</v>
      </c>
      <c r="C133" s="832" t="s">
        <v>4372</v>
      </c>
      <c r="D133" s="832" t="s">
        <v>5687</v>
      </c>
      <c r="E133" s="832" t="s">
        <v>5688</v>
      </c>
      <c r="F133" s="849">
        <v>41</v>
      </c>
      <c r="G133" s="849">
        <v>3444</v>
      </c>
      <c r="H133" s="849">
        <v>1</v>
      </c>
      <c r="I133" s="849">
        <v>84</v>
      </c>
      <c r="J133" s="849">
        <v>41</v>
      </c>
      <c r="K133" s="849">
        <v>3444</v>
      </c>
      <c r="L133" s="849">
        <v>1</v>
      </c>
      <c r="M133" s="849">
        <v>84</v>
      </c>
      <c r="N133" s="849">
        <v>43</v>
      </c>
      <c r="O133" s="849">
        <v>3612</v>
      </c>
      <c r="P133" s="837">
        <v>1.0487804878048781</v>
      </c>
      <c r="Q133" s="850">
        <v>84</v>
      </c>
    </row>
    <row r="134" spans="1:17" ht="14.45" customHeight="1" x14ac:dyDescent="0.2">
      <c r="A134" s="831" t="s">
        <v>5553</v>
      </c>
      <c r="B134" s="832" t="s">
        <v>5554</v>
      </c>
      <c r="C134" s="832" t="s">
        <v>4372</v>
      </c>
      <c r="D134" s="832" t="s">
        <v>5689</v>
      </c>
      <c r="E134" s="832" t="s">
        <v>5690</v>
      </c>
      <c r="F134" s="849">
        <v>28</v>
      </c>
      <c r="G134" s="849">
        <v>4928</v>
      </c>
      <c r="H134" s="849">
        <v>0.66666666666666663</v>
      </c>
      <c r="I134" s="849">
        <v>176</v>
      </c>
      <c r="J134" s="849">
        <v>42</v>
      </c>
      <c r="K134" s="849">
        <v>7392</v>
      </c>
      <c r="L134" s="849">
        <v>1</v>
      </c>
      <c r="M134" s="849">
        <v>176</v>
      </c>
      <c r="N134" s="849">
        <v>51</v>
      </c>
      <c r="O134" s="849">
        <v>9027</v>
      </c>
      <c r="P134" s="837">
        <v>1.2211850649350648</v>
      </c>
      <c r="Q134" s="850">
        <v>177</v>
      </c>
    </row>
    <row r="135" spans="1:17" ht="14.45" customHeight="1" x14ac:dyDescent="0.2">
      <c r="A135" s="831" t="s">
        <v>5553</v>
      </c>
      <c r="B135" s="832" t="s">
        <v>5554</v>
      </c>
      <c r="C135" s="832" t="s">
        <v>4372</v>
      </c>
      <c r="D135" s="832" t="s">
        <v>5691</v>
      </c>
      <c r="E135" s="832" t="s">
        <v>5692</v>
      </c>
      <c r="F135" s="849">
        <v>1</v>
      </c>
      <c r="G135" s="849">
        <v>253</v>
      </c>
      <c r="H135" s="849">
        <v>1</v>
      </c>
      <c r="I135" s="849">
        <v>253</v>
      </c>
      <c r="J135" s="849">
        <v>1</v>
      </c>
      <c r="K135" s="849">
        <v>253</v>
      </c>
      <c r="L135" s="849">
        <v>1</v>
      </c>
      <c r="M135" s="849">
        <v>253</v>
      </c>
      <c r="N135" s="849">
        <v>3</v>
      </c>
      <c r="O135" s="849">
        <v>762</v>
      </c>
      <c r="P135" s="837">
        <v>3.0118577075098814</v>
      </c>
      <c r="Q135" s="850">
        <v>254</v>
      </c>
    </row>
    <row r="136" spans="1:17" ht="14.45" customHeight="1" x14ac:dyDescent="0.2">
      <c r="A136" s="831" t="s">
        <v>5553</v>
      </c>
      <c r="B136" s="832" t="s">
        <v>5554</v>
      </c>
      <c r="C136" s="832" t="s">
        <v>4372</v>
      </c>
      <c r="D136" s="832" t="s">
        <v>5693</v>
      </c>
      <c r="E136" s="832" t="s">
        <v>5694</v>
      </c>
      <c r="F136" s="849">
        <v>5</v>
      </c>
      <c r="G136" s="849">
        <v>75</v>
      </c>
      <c r="H136" s="849">
        <v>0.48701298701298701</v>
      </c>
      <c r="I136" s="849">
        <v>15</v>
      </c>
      <c r="J136" s="849">
        <v>10</v>
      </c>
      <c r="K136" s="849">
        <v>154</v>
      </c>
      <c r="L136" s="849">
        <v>1</v>
      </c>
      <c r="M136" s="849">
        <v>15.4</v>
      </c>
      <c r="N136" s="849">
        <v>9</v>
      </c>
      <c r="O136" s="849">
        <v>144</v>
      </c>
      <c r="P136" s="837">
        <v>0.93506493506493504</v>
      </c>
      <c r="Q136" s="850">
        <v>16</v>
      </c>
    </row>
    <row r="137" spans="1:17" ht="14.45" customHeight="1" x14ac:dyDescent="0.2">
      <c r="A137" s="831" t="s">
        <v>5553</v>
      </c>
      <c r="B137" s="832" t="s">
        <v>5554</v>
      </c>
      <c r="C137" s="832" t="s">
        <v>4372</v>
      </c>
      <c r="D137" s="832" t="s">
        <v>5695</v>
      </c>
      <c r="E137" s="832" t="s">
        <v>5696</v>
      </c>
      <c r="F137" s="849">
        <v>41</v>
      </c>
      <c r="G137" s="849">
        <v>943</v>
      </c>
      <c r="H137" s="849">
        <v>1.64</v>
      </c>
      <c r="I137" s="849">
        <v>23</v>
      </c>
      <c r="J137" s="849">
        <v>25</v>
      </c>
      <c r="K137" s="849">
        <v>575</v>
      </c>
      <c r="L137" s="849">
        <v>1</v>
      </c>
      <c r="M137" s="849">
        <v>23</v>
      </c>
      <c r="N137" s="849">
        <v>36</v>
      </c>
      <c r="O137" s="849">
        <v>828</v>
      </c>
      <c r="P137" s="837">
        <v>1.44</v>
      </c>
      <c r="Q137" s="850">
        <v>23</v>
      </c>
    </row>
    <row r="138" spans="1:17" ht="14.45" customHeight="1" x14ac:dyDescent="0.2">
      <c r="A138" s="831" t="s">
        <v>5553</v>
      </c>
      <c r="B138" s="832" t="s">
        <v>5554</v>
      </c>
      <c r="C138" s="832" t="s">
        <v>4372</v>
      </c>
      <c r="D138" s="832" t="s">
        <v>5697</v>
      </c>
      <c r="E138" s="832" t="s">
        <v>5698</v>
      </c>
      <c r="F138" s="849">
        <v>1</v>
      </c>
      <c r="G138" s="849">
        <v>252</v>
      </c>
      <c r="H138" s="849">
        <v>1</v>
      </c>
      <c r="I138" s="849">
        <v>252</v>
      </c>
      <c r="J138" s="849">
        <v>1</v>
      </c>
      <c r="K138" s="849">
        <v>252</v>
      </c>
      <c r="L138" s="849">
        <v>1</v>
      </c>
      <c r="M138" s="849">
        <v>252</v>
      </c>
      <c r="N138" s="849">
        <v>2</v>
      </c>
      <c r="O138" s="849">
        <v>506</v>
      </c>
      <c r="P138" s="837">
        <v>2.0079365079365079</v>
      </c>
      <c r="Q138" s="850">
        <v>253</v>
      </c>
    </row>
    <row r="139" spans="1:17" ht="14.45" customHeight="1" x14ac:dyDescent="0.2">
      <c r="A139" s="831" t="s">
        <v>5553</v>
      </c>
      <c r="B139" s="832" t="s">
        <v>5554</v>
      </c>
      <c r="C139" s="832" t="s">
        <v>4372</v>
      </c>
      <c r="D139" s="832" t="s">
        <v>5699</v>
      </c>
      <c r="E139" s="832" t="s">
        <v>5700</v>
      </c>
      <c r="F139" s="849">
        <v>1</v>
      </c>
      <c r="G139" s="849">
        <v>37</v>
      </c>
      <c r="H139" s="849">
        <v>0.33333333333333331</v>
      </c>
      <c r="I139" s="849">
        <v>37</v>
      </c>
      <c r="J139" s="849">
        <v>3</v>
      </c>
      <c r="K139" s="849">
        <v>111</v>
      </c>
      <c r="L139" s="849">
        <v>1</v>
      </c>
      <c r="M139" s="849">
        <v>37</v>
      </c>
      <c r="N139" s="849">
        <v>2</v>
      </c>
      <c r="O139" s="849">
        <v>74</v>
      </c>
      <c r="P139" s="837">
        <v>0.66666666666666663</v>
      </c>
      <c r="Q139" s="850">
        <v>37</v>
      </c>
    </row>
    <row r="140" spans="1:17" ht="14.45" customHeight="1" x14ac:dyDescent="0.2">
      <c r="A140" s="831" t="s">
        <v>5553</v>
      </c>
      <c r="B140" s="832" t="s">
        <v>5554</v>
      </c>
      <c r="C140" s="832" t="s">
        <v>4372</v>
      </c>
      <c r="D140" s="832" t="s">
        <v>5701</v>
      </c>
      <c r="E140" s="832" t="s">
        <v>5702</v>
      </c>
      <c r="F140" s="849">
        <v>2410</v>
      </c>
      <c r="G140" s="849">
        <v>55430</v>
      </c>
      <c r="H140" s="849">
        <v>0.93410852713178294</v>
      </c>
      <c r="I140" s="849">
        <v>23</v>
      </c>
      <c r="J140" s="849">
        <v>2580</v>
      </c>
      <c r="K140" s="849">
        <v>59340</v>
      </c>
      <c r="L140" s="849">
        <v>1</v>
      </c>
      <c r="M140" s="849">
        <v>23</v>
      </c>
      <c r="N140" s="849">
        <v>2616</v>
      </c>
      <c r="O140" s="849">
        <v>60168</v>
      </c>
      <c r="P140" s="837">
        <v>1.0139534883720931</v>
      </c>
      <c r="Q140" s="850">
        <v>23</v>
      </c>
    </row>
    <row r="141" spans="1:17" ht="14.45" customHeight="1" x14ac:dyDescent="0.2">
      <c r="A141" s="831" t="s">
        <v>5553</v>
      </c>
      <c r="B141" s="832" t="s">
        <v>5554</v>
      </c>
      <c r="C141" s="832" t="s">
        <v>4372</v>
      </c>
      <c r="D141" s="832" t="s">
        <v>5703</v>
      </c>
      <c r="E141" s="832" t="s">
        <v>5704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402</v>
      </c>
      <c r="P141" s="837"/>
      <c r="Q141" s="850">
        <v>402</v>
      </c>
    </row>
    <row r="142" spans="1:17" ht="14.45" customHeight="1" x14ac:dyDescent="0.2">
      <c r="A142" s="831" t="s">
        <v>5553</v>
      </c>
      <c r="B142" s="832" t="s">
        <v>5554</v>
      </c>
      <c r="C142" s="832" t="s">
        <v>4372</v>
      </c>
      <c r="D142" s="832" t="s">
        <v>5705</v>
      </c>
      <c r="E142" s="832" t="s">
        <v>5706</v>
      </c>
      <c r="F142" s="849">
        <v>1</v>
      </c>
      <c r="G142" s="849">
        <v>171</v>
      </c>
      <c r="H142" s="849">
        <v>1.0058823529411764</v>
      </c>
      <c r="I142" s="849">
        <v>171</v>
      </c>
      <c r="J142" s="849">
        <v>1</v>
      </c>
      <c r="K142" s="849">
        <v>170</v>
      </c>
      <c r="L142" s="849">
        <v>1</v>
      </c>
      <c r="M142" s="849">
        <v>170</v>
      </c>
      <c r="N142" s="849">
        <v>2</v>
      </c>
      <c r="O142" s="849">
        <v>342</v>
      </c>
      <c r="P142" s="837">
        <v>2.0117647058823529</v>
      </c>
      <c r="Q142" s="850">
        <v>171</v>
      </c>
    </row>
    <row r="143" spans="1:17" ht="14.45" customHeight="1" x14ac:dyDescent="0.2">
      <c r="A143" s="831" t="s">
        <v>5553</v>
      </c>
      <c r="B143" s="832" t="s">
        <v>5554</v>
      </c>
      <c r="C143" s="832" t="s">
        <v>4372</v>
      </c>
      <c r="D143" s="832" t="s">
        <v>5707</v>
      </c>
      <c r="E143" s="832" t="s">
        <v>5708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589</v>
      </c>
      <c r="P143" s="837"/>
      <c r="Q143" s="850">
        <v>589</v>
      </c>
    </row>
    <row r="144" spans="1:17" ht="14.45" customHeight="1" x14ac:dyDescent="0.2">
      <c r="A144" s="831" t="s">
        <v>5553</v>
      </c>
      <c r="B144" s="832" t="s">
        <v>5554</v>
      </c>
      <c r="C144" s="832" t="s">
        <v>4372</v>
      </c>
      <c r="D144" s="832" t="s">
        <v>5709</v>
      </c>
      <c r="E144" s="832" t="s">
        <v>5710</v>
      </c>
      <c r="F144" s="849">
        <v>1</v>
      </c>
      <c r="G144" s="849">
        <v>327</v>
      </c>
      <c r="H144" s="849">
        <v>1</v>
      </c>
      <c r="I144" s="849">
        <v>327</v>
      </c>
      <c r="J144" s="849">
        <v>1</v>
      </c>
      <c r="K144" s="849">
        <v>327</v>
      </c>
      <c r="L144" s="849">
        <v>1</v>
      </c>
      <c r="M144" s="849">
        <v>327</v>
      </c>
      <c r="N144" s="849">
        <v>3</v>
      </c>
      <c r="O144" s="849">
        <v>984</v>
      </c>
      <c r="P144" s="837">
        <v>3.0091743119266057</v>
      </c>
      <c r="Q144" s="850">
        <v>328</v>
      </c>
    </row>
    <row r="145" spans="1:17" ht="14.45" customHeight="1" x14ac:dyDescent="0.2">
      <c r="A145" s="831" t="s">
        <v>5553</v>
      </c>
      <c r="B145" s="832" t="s">
        <v>5554</v>
      </c>
      <c r="C145" s="832" t="s">
        <v>4372</v>
      </c>
      <c r="D145" s="832" t="s">
        <v>5711</v>
      </c>
      <c r="E145" s="832" t="s">
        <v>5712</v>
      </c>
      <c r="F145" s="849">
        <v>2</v>
      </c>
      <c r="G145" s="849">
        <v>662</v>
      </c>
      <c r="H145" s="849">
        <v>2</v>
      </c>
      <c r="I145" s="849">
        <v>331</v>
      </c>
      <c r="J145" s="849">
        <v>1</v>
      </c>
      <c r="K145" s="849">
        <v>331</v>
      </c>
      <c r="L145" s="849">
        <v>1</v>
      </c>
      <c r="M145" s="849">
        <v>331</v>
      </c>
      <c r="N145" s="849"/>
      <c r="O145" s="849"/>
      <c r="P145" s="837"/>
      <c r="Q145" s="850"/>
    </row>
    <row r="146" spans="1:17" ht="14.45" customHeight="1" x14ac:dyDescent="0.2">
      <c r="A146" s="831" t="s">
        <v>5553</v>
      </c>
      <c r="B146" s="832" t="s">
        <v>5554</v>
      </c>
      <c r="C146" s="832" t="s">
        <v>4372</v>
      </c>
      <c r="D146" s="832" t="s">
        <v>5713</v>
      </c>
      <c r="E146" s="832" t="s">
        <v>5714</v>
      </c>
      <c r="F146" s="849">
        <v>26</v>
      </c>
      <c r="G146" s="849">
        <v>754</v>
      </c>
      <c r="H146" s="849">
        <v>1.4444444444444444</v>
      </c>
      <c r="I146" s="849">
        <v>29</v>
      </c>
      <c r="J146" s="849">
        <v>18</v>
      </c>
      <c r="K146" s="849">
        <v>522</v>
      </c>
      <c r="L146" s="849">
        <v>1</v>
      </c>
      <c r="M146" s="849">
        <v>29</v>
      </c>
      <c r="N146" s="849">
        <v>22</v>
      </c>
      <c r="O146" s="849">
        <v>638</v>
      </c>
      <c r="P146" s="837">
        <v>1.2222222222222223</v>
      </c>
      <c r="Q146" s="850">
        <v>29</v>
      </c>
    </row>
    <row r="147" spans="1:17" ht="14.45" customHeight="1" x14ac:dyDescent="0.2">
      <c r="A147" s="831" t="s">
        <v>5553</v>
      </c>
      <c r="B147" s="832" t="s">
        <v>5554</v>
      </c>
      <c r="C147" s="832" t="s">
        <v>4372</v>
      </c>
      <c r="D147" s="832" t="s">
        <v>5715</v>
      </c>
      <c r="E147" s="832" t="s">
        <v>5716</v>
      </c>
      <c r="F147" s="849">
        <v>13</v>
      </c>
      <c r="G147" s="849">
        <v>2314</v>
      </c>
      <c r="H147" s="849">
        <v>1.4444444444444444</v>
      </c>
      <c r="I147" s="849">
        <v>178</v>
      </c>
      <c r="J147" s="849">
        <v>9</v>
      </c>
      <c r="K147" s="849">
        <v>1602</v>
      </c>
      <c r="L147" s="849">
        <v>1</v>
      </c>
      <c r="M147" s="849">
        <v>178</v>
      </c>
      <c r="N147" s="849">
        <v>11</v>
      </c>
      <c r="O147" s="849">
        <v>1969</v>
      </c>
      <c r="P147" s="837">
        <v>1.2290886392009988</v>
      </c>
      <c r="Q147" s="850">
        <v>179</v>
      </c>
    </row>
    <row r="148" spans="1:17" ht="14.45" customHeight="1" x14ac:dyDescent="0.2">
      <c r="A148" s="831" t="s">
        <v>5553</v>
      </c>
      <c r="B148" s="832" t="s">
        <v>5554</v>
      </c>
      <c r="C148" s="832" t="s">
        <v>4372</v>
      </c>
      <c r="D148" s="832" t="s">
        <v>5717</v>
      </c>
      <c r="E148" s="832" t="s">
        <v>5718</v>
      </c>
      <c r="F148" s="849">
        <v>1</v>
      </c>
      <c r="G148" s="849">
        <v>199</v>
      </c>
      <c r="H148" s="849"/>
      <c r="I148" s="849">
        <v>199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5553</v>
      </c>
      <c r="B149" s="832" t="s">
        <v>5554</v>
      </c>
      <c r="C149" s="832" t="s">
        <v>4372</v>
      </c>
      <c r="D149" s="832" t="s">
        <v>5719</v>
      </c>
      <c r="E149" s="832" t="s">
        <v>5720</v>
      </c>
      <c r="F149" s="849"/>
      <c r="G149" s="849"/>
      <c r="H149" s="849"/>
      <c r="I149" s="849"/>
      <c r="J149" s="849">
        <v>1</v>
      </c>
      <c r="K149" s="849">
        <v>16</v>
      </c>
      <c r="L149" s="849">
        <v>1</v>
      </c>
      <c r="M149" s="849">
        <v>16</v>
      </c>
      <c r="N149" s="849">
        <v>1</v>
      </c>
      <c r="O149" s="849">
        <v>16</v>
      </c>
      <c r="P149" s="837">
        <v>1</v>
      </c>
      <c r="Q149" s="850">
        <v>16</v>
      </c>
    </row>
    <row r="150" spans="1:17" ht="14.45" customHeight="1" x14ac:dyDescent="0.2">
      <c r="A150" s="831" t="s">
        <v>5553</v>
      </c>
      <c r="B150" s="832" t="s">
        <v>5554</v>
      </c>
      <c r="C150" s="832" t="s">
        <v>4372</v>
      </c>
      <c r="D150" s="832" t="s">
        <v>5721</v>
      </c>
      <c r="E150" s="832" t="s">
        <v>5722</v>
      </c>
      <c r="F150" s="849">
        <v>8</v>
      </c>
      <c r="G150" s="849">
        <v>152</v>
      </c>
      <c r="H150" s="849">
        <v>1.3103448275862069</v>
      </c>
      <c r="I150" s="849">
        <v>19</v>
      </c>
      <c r="J150" s="849">
        <v>6</v>
      </c>
      <c r="K150" s="849">
        <v>116</v>
      </c>
      <c r="L150" s="849">
        <v>1</v>
      </c>
      <c r="M150" s="849">
        <v>19.333333333333332</v>
      </c>
      <c r="N150" s="849">
        <v>3</v>
      </c>
      <c r="O150" s="849">
        <v>60</v>
      </c>
      <c r="P150" s="837">
        <v>0.51724137931034486</v>
      </c>
      <c r="Q150" s="850">
        <v>20</v>
      </c>
    </row>
    <row r="151" spans="1:17" ht="14.45" customHeight="1" x14ac:dyDescent="0.2">
      <c r="A151" s="831" t="s">
        <v>5553</v>
      </c>
      <c r="B151" s="832" t="s">
        <v>5554</v>
      </c>
      <c r="C151" s="832" t="s">
        <v>4372</v>
      </c>
      <c r="D151" s="832" t="s">
        <v>5723</v>
      </c>
      <c r="E151" s="832" t="s">
        <v>5724</v>
      </c>
      <c r="F151" s="849">
        <v>37</v>
      </c>
      <c r="G151" s="849">
        <v>740</v>
      </c>
      <c r="H151" s="849">
        <v>0.94871794871794868</v>
      </c>
      <c r="I151" s="849">
        <v>20</v>
      </c>
      <c r="J151" s="849">
        <v>39</v>
      </c>
      <c r="K151" s="849">
        <v>780</v>
      </c>
      <c r="L151" s="849">
        <v>1</v>
      </c>
      <c r="M151" s="849">
        <v>20</v>
      </c>
      <c r="N151" s="849">
        <v>34</v>
      </c>
      <c r="O151" s="849">
        <v>680</v>
      </c>
      <c r="P151" s="837">
        <v>0.87179487179487181</v>
      </c>
      <c r="Q151" s="850">
        <v>20</v>
      </c>
    </row>
    <row r="152" spans="1:17" ht="14.45" customHeight="1" x14ac:dyDescent="0.2">
      <c r="A152" s="831" t="s">
        <v>5553</v>
      </c>
      <c r="B152" s="832" t="s">
        <v>5554</v>
      </c>
      <c r="C152" s="832" t="s">
        <v>4372</v>
      </c>
      <c r="D152" s="832" t="s">
        <v>5725</v>
      </c>
      <c r="E152" s="832" t="s">
        <v>5726</v>
      </c>
      <c r="F152" s="849">
        <v>1</v>
      </c>
      <c r="G152" s="849">
        <v>186</v>
      </c>
      <c r="H152" s="849">
        <v>1</v>
      </c>
      <c r="I152" s="849">
        <v>186</v>
      </c>
      <c r="J152" s="849">
        <v>1</v>
      </c>
      <c r="K152" s="849">
        <v>186</v>
      </c>
      <c r="L152" s="849">
        <v>1</v>
      </c>
      <c r="M152" s="849">
        <v>186</v>
      </c>
      <c r="N152" s="849">
        <v>1</v>
      </c>
      <c r="O152" s="849">
        <v>187</v>
      </c>
      <c r="P152" s="837">
        <v>1.0053763440860215</v>
      </c>
      <c r="Q152" s="850">
        <v>187</v>
      </c>
    </row>
    <row r="153" spans="1:17" ht="14.45" customHeight="1" x14ac:dyDescent="0.2">
      <c r="A153" s="831" t="s">
        <v>5553</v>
      </c>
      <c r="B153" s="832" t="s">
        <v>5554</v>
      </c>
      <c r="C153" s="832" t="s">
        <v>4372</v>
      </c>
      <c r="D153" s="832" t="s">
        <v>5727</v>
      </c>
      <c r="E153" s="832" t="s">
        <v>5728</v>
      </c>
      <c r="F153" s="849">
        <v>4</v>
      </c>
      <c r="G153" s="849">
        <v>752</v>
      </c>
      <c r="H153" s="849"/>
      <c r="I153" s="849">
        <v>188</v>
      </c>
      <c r="J153" s="849"/>
      <c r="K153" s="849"/>
      <c r="L153" s="849"/>
      <c r="M153" s="849"/>
      <c r="N153" s="849">
        <v>1</v>
      </c>
      <c r="O153" s="849">
        <v>190</v>
      </c>
      <c r="P153" s="837"/>
      <c r="Q153" s="850">
        <v>190</v>
      </c>
    </row>
    <row r="154" spans="1:17" ht="14.45" customHeight="1" x14ac:dyDescent="0.2">
      <c r="A154" s="831" t="s">
        <v>5553</v>
      </c>
      <c r="B154" s="832" t="s">
        <v>5554</v>
      </c>
      <c r="C154" s="832" t="s">
        <v>4372</v>
      </c>
      <c r="D154" s="832" t="s">
        <v>5729</v>
      </c>
      <c r="E154" s="832" t="s">
        <v>5730</v>
      </c>
      <c r="F154" s="849">
        <v>3</v>
      </c>
      <c r="G154" s="849">
        <v>804</v>
      </c>
      <c r="H154" s="849">
        <v>1.5</v>
      </c>
      <c r="I154" s="849">
        <v>268</v>
      </c>
      <c r="J154" s="849">
        <v>2</v>
      </c>
      <c r="K154" s="849">
        <v>536</v>
      </c>
      <c r="L154" s="849">
        <v>1</v>
      </c>
      <c r="M154" s="849">
        <v>268</v>
      </c>
      <c r="N154" s="849">
        <v>1</v>
      </c>
      <c r="O154" s="849">
        <v>269</v>
      </c>
      <c r="P154" s="837">
        <v>0.50186567164179108</v>
      </c>
      <c r="Q154" s="850">
        <v>269</v>
      </c>
    </row>
    <row r="155" spans="1:17" ht="14.45" customHeight="1" x14ac:dyDescent="0.2">
      <c r="A155" s="831" t="s">
        <v>5553</v>
      </c>
      <c r="B155" s="832" t="s">
        <v>5554</v>
      </c>
      <c r="C155" s="832" t="s">
        <v>4372</v>
      </c>
      <c r="D155" s="832" t="s">
        <v>5731</v>
      </c>
      <c r="E155" s="832" t="s">
        <v>5732</v>
      </c>
      <c r="F155" s="849">
        <v>22</v>
      </c>
      <c r="G155" s="849">
        <v>3586</v>
      </c>
      <c r="H155" s="849">
        <v>0.58035280789771804</v>
      </c>
      <c r="I155" s="849">
        <v>163</v>
      </c>
      <c r="J155" s="849">
        <v>38</v>
      </c>
      <c r="K155" s="849">
        <v>6179</v>
      </c>
      <c r="L155" s="849">
        <v>1</v>
      </c>
      <c r="M155" s="849">
        <v>162.60526315789474</v>
      </c>
      <c r="N155" s="849">
        <v>46</v>
      </c>
      <c r="O155" s="849">
        <v>7498</v>
      </c>
      <c r="P155" s="837">
        <v>1.2134649619679561</v>
      </c>
      <c r="Q155" s="850">
        <v>163</v>
      </c>
    </row>
    <row r="156" spans="1:17" ht="14.45" customHeight="1" x14ac:dyDescent="0.2">
      <c r="A156" s="831" t="s">
        <v>5553</v>
      </c>
      <c r="B156" s="832" t="s">
        <v>5554</v>
      </c>
      <c r="C156" s="832" t="s">
        <v>4372</v>
      </c>
      <c r="D156" s="832" t="s">
        <v>5733</v>
      </c>
      <c r="E156" s="832" t="s">
        <v>5734</v>
      </c>
      <c r="F156" s="849">
        <v>1</v>
      </c>
      <c r="G156" s="849">
        <v>174</v>
      </c>
      <c r="H156" s="849">
        <v>1.0057803468208093</v>
      </c>
      <c r="I156" s="849">
        <v>174</v>
      </c>
      <c r="J156" s="849">
        <v>1</v>
      </c>
      <c r="K156" s="849">
        <v>173</v>
      </c>
      <c r="L156" s="849">
        <v>1</v>
      </c>
      <c r="M156" s="849">
        <v>173</v>
      </c>
      <c r="N156" s="849">
        <v>2</v>
      </c>
      <c r="O156" s="849">
        <v>348</v>
      </c>
      <c r="P156" s="837">
        <v>2.0115606936416186</v>
      </c>
      <c r="Q156" s="850">
        <v>174</v>
      </c>
    </row>
    <row r="157" spans="1:17" ht="14.45" customHeight="1" x14ac:dyDescent="0.2">
      <c r="A157" s="831" t="s">
        <v>5553</v>
      </c>
      <c r="B157" s="832" t="s">
        <v>5554</v>
      </c>
      <c r="C157" s="832" t="s">
        <v>4372</v>
      </c>
      <c r="D157" s="832" t="s">
        <v>5735</v>
      </c>
      <c r="E157" s="832" t="s">
        <v>5736</v>
      </c>
      <c r="F157" s="849">
        <v>2</v>
      </c>
      <c r="G157" s="849">
        <v>168</v>
      </c>
      <c r="H157" s="849">
        <v>1</v>
      </c>
      <c r="I157" s="849">
        <v>84</v>
      </c>
      <c r="J157" s="849">
        <v>2</v>
      </c>
      <c r="K157" s="849">
        <v>168</v>
      </c>
      <c r="L157" s="849">
        <v>1</v>
      </c>
      <c r="M157" s="849">
        <v>84</v>
      </c>
      <c r="N157" s="849">
        <v>1</v>
      </c>
      <c r="O157" s="849">
        <v>84</v>
      </c>
      <c r="P157" s="837">
        <v>0.5</v>
      </c>
      <c r="Q157" s="850">
        <v>84</v>
      </c>
    </row>
    <row r="158" spans="1:17" ht="14.45" customHeight="1" x14ac:dyDescent="0.2">
      <c r="A158" s="831" t="s">
        <v>5553</v>
      </c>
      <c r="B158" s="832" t="s">
        <v>5554</v>
      </c>
      <c r="C158" s="832" t="s">
        <v>4372</v>
      </c>
      <c r="D158" s="832" t="s">
        <v>5737</v>
      </c>
      <c r="E158" s="832" t="s">
        <v>5738</v>
      </c>
      <c r="F158" s="849">
        <v>2</v>
      </c>
      <c r="G158" s="849">
        <v>156</v>
      </c>
      <c r="H158" s="849"/>
      <c r="I158" s="849">
        <v>78</v>
      </c>
      <c r="J158" s="849"/>
      <c r="K158" s="849"/>
      <c r="L158" s="849"/>
      <c r="M158" s="849"/>
      <c r="N158" s="849">
        <v>3</v>
      </c>
      <c r="O158" s="849">
        <v>237</v>
      </c>
      <c r="P158" s="837"/>
      <c r="Q158" s="850">
        <v>79</v>
      </c>
    </row>
    <row r="159" spans="1:17" ht="14.45" customHeight="1" x14ac:dyDescent="0.2">
      <c r="A159" s="831" t="s">
        <v>5553</v>
      </c>
      <c r="B159" s="832" t="s">
        <v>5554</v>
      </c>
      <c r="C159" s="832" t="s">
        <v>4372</v>
      </c>
      <c r="D159" s="832" t="s">
        <v>5739</v>
      </c>
      <c r="E159" s="832" t="s">
        <v>5740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604</v>
      </c>
      <c r="P159" s="837"/>
      <c r="Q159" s="850">
        <v>302</v>
      </c>
    </row>
    <row r="160" spans="1:17" ht="14.45" customHeight="1" x14ac:dyDescent="0.2">
      <c r="A160" s="831" t="s">
        <v>5553</v>
      </c>
      <c r="B160" s="832" t="s">
        <v>5554</v>
      </c>
      <c r="C160" s="832" t="s">
        <v>4372</v>
      </c>
      <c r="D160" s="832" t="s">
        <v>5741</v>
      </c>
      <c r="E160" s="832" t="s">
        <v>5742</v>
      </c>
      <c r="F160" s="849">
        <v>3</v>
      </c>
      <c r="G160" s="849">
        <v>63</v>
      </c>
      <c r="H160" s="849">
        <v>0.96923076923076923</v>
      </c>
      <c r="I160" s="849">
        <v>21</v>
      </c>
      <c r="J160" s="849">
        <v>3</v>
      </c>
      <c r="K160" s="849">
        <v>65</v>
      </c>
      <c r="L160" s="849">
        <v>1</v>
      </c>
      <c r="M160" s="849">
        <v>21.666666666666668</v>
      </c>
      <c r="N160" s="849">
        <v>4</v>
      </c>
      <c r="O160" s="849">
        <v>88</v>
      </c>
      <c r="P160" s="837">
        <v>1.3538461538461539</v>
      </c>
      <c r="Q160" s="850">
        <v>22</v>
      </c>
    </row>
    <row r="161" spans="1:17" ht="14.45" customHeight="1" x14ac:dyDescent="0.2">
      <c r="A161" s="831" t="s">
        <v>5553</v>
      </c>
      <c r="B161" s="832" t="s">
        <v>5554</v>
      </c>
      <c r="C161" s="832" t="s">
        <v>4372</v>
      </c>
      <c r="D161" s="832" t="s">
        <v>5743</v>
      </c>
      <c r="E161" s="832" t="s">
        <v>5744</v>
      </c>
      <c r="F161" s="849">
        <v>44</v>
      </c>
      <c r="G161" s="849">
        <v>968</v>
      </c>
      <c r="H161" s="849">
        <v>1.5714285714285714</v>
      </c>
      <c r="I161" s="849">
        <v>22</v>
      </c>
      <c r="J161" s="849">
        <v>28</v>
      </c>
      <c r="K161" s="849">
        <v>616</v>
      </c>
      <c r="L161" s="849">
        <v>1</v>
      </c>
      <c r="M161" s="849">
        <v>22</v>
      </c>
      <c r="N161" s="849">
        <v>38</v>
      </c>
      <c r="O161" s="849">
        <v>836</v>
      </c>
      <c r="P161" s="837">
        <v>1.3571428571428572</v>
      </c>
      <c r="Q161" s="850">
        <v>22</v>
      </c>
    </row>
    <row r="162" spans="1:17" ht="14.45" customHeight="1" x14ac:dyDescent="0.2">
      <c r="A162" s="831" t="s">
        <v>5553</v>
      </c>
      <c r="B162" s="832" t="s">
        <v>5554</v>
      </c>
      <c r="C162" s="832" t="s">
        <v>4372</v>
      </c>
      <c r="D162" s="832" t="s">
        <v>5745</v>
      </c>
      <c r="E162" s="832" t="s">
        <v>5746</v>
      </c>
      <c r="F162" s="849">
        <v>1</v>
      </c>
      <c r="G162" s="849">
        <v>172</v>
      </c>
      <c r="H162" s="849"/>
      <c r="I162" s="849">
        <v>172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5553</v>
      </c>
      <c r="B163" s="832" t="s">
        <v>5554</v>
      </c>
      <c r="C163" s="832" t="s">
        <v>4372</v>
      </c>
      <c r="D163" s="832" t="s">
        <v>5747</v>
      </c>
      <c r="E163" s="832" t="s">
        <v>5748</v>
      </c>
      <c r="F163" s="849">
        <v>3</v>
      </c>
      <c r="G163" s="849">
        <v>1485</v>
      </c>
      <c r="H163" s="849"/>
      <c r="I163" s="849">
        <v>495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5553</v>
      </c>
      <c r="B164" s="832" t="s">
        <v>5554</v>
      </c>
      <c r="C164" s="832" t="s">
        <v>4372</v>
      </c>
      <c r="D164" s="832" t="s">
        <v>5749</v>
      </c>
      <c r="E164" s="832" t="s">
        <v>5750</v>
      </c>
      <c r="F164" s="849">
        <v>42</v>
      </c>
      <c r="G164" s="849">
        <v>7056</v>
      </c>
      <c r="H164" s="849">
        <v>1.682804674457429</v>
      </c>
      <c r="I164" s="849">
        <v>168</v>
      </c>
      <c r="J164" s="849">
        <v>25</v>
      </c>
      <c r="K164" s="849">
        <v>4193</v>
      </c>
      <c r="L164" s="849">
        <v>1</v>
      </c>
      <c r="M164" s="849">
        <v>167.72</v>
      </c>
      <c r="N164" s="849">
        <v>14</v>
      </c>
      <c r="O164" s="849">
        <v>2352</v>
      </c>
      <c r="P164" s="837">
        <v>0.56093489148580966</v>
      </c>
      <c r="Q164" s="850">
        <v>168</v>
      </c>
    </row>
    <row r="165" spans="1:17" ht="14.45" customHeight="1" x14ac:dyDescent="0.2">
      <c r="A165" s="831" t="s">
        <v>5553</v>
      </c>
      <c r="B165" s="832" t="s">
        <v>5554</v>
      </c>
      <c r="C165" s="832" t="s">
        <v>4372</v>
      </c>
      <c r="D165" s="832" t="s">
        <v>5751</v>
      </c>
      <c r="E165" s="832" t="s">
        <v>5752</v>
      </c>
      <c r="F165" s="849"/>
      <c r="G165" s="849"/>
      <c r="H165" s="849"/>
      <c r="I165" s="849"/>
      <c r="J165" s="849">
        <v>1</v>
      </c>
      <c r="K165" s="849">
        <v>1691</v>
      </c>
      <c r="L165" s="849">
        <v>1</v>
      </c>
      <c r="M165" s="849">
        <v>1691</v>
      </c>
      <c r="N165" s="849">
        <v>1</v>
      </c>
      <c r="O165" s="849">
        <v>1698</v>
      </c>
      <c r="P165" s="837">
        <v>1.0041395623891189</v>
      </c>
      <c r="Q165" s="850">
        <v>1698</v>
      </c>
    </row>
    <row r="166" spans="1:17" ht="14.45" customHeight="1" x14ac:dyDescent="0.2">
      <c r="A166" s="831" t="s">
        <v>5553</v>
      </c>
      <c r="B166" s="832" t="s">
        <v>5554</v>
      </c>
      <c r="C166" s="832" t="s">
        <v>4372</v>
      </c>
      <c r="D166" s="832" t="s">
        <v>5753</v>
      </c>
      <c r="E166" s="832" t="s">
        <v>5754</v>
      </c>
      <c r="F166" s="849">
        <v>1</v>
      </c>
      <c r="G166" s="849">
        <v>265</v>
      </c>
      <c r="H166" s="849"/>
      <c r="I166" s="849">
        <v>265</v>
      </c>
      <c r="J166" s="849"/>
      <c r="K166" s="849"/>
      <c r="L166" s="849"/>
      <c r="M166" s="849"/>
      <c r="N166" s="849">
        <v>1</v>
      </c>
      <c r="O166" s="849">
        <v>267</v>
      </c>
      <c r="P166" s="837"/>
      <c r="Q166" s="850">
        <v>267</v>
      </c>
    </row>
    <row r="167" spans="1:17" ht="14.45" customHeight="1" x14ac:dyDescent="0.2">
      <c r="A167" s="831" t="s">
        <v>5553</v>
      </c>
      <c r="B167" s="832" t="s">
        <v>5554</v>
      </c>
      <c r="C167" s="832" t="s">
        <v>4372</v>
      </c>
      <c r="D167" s="832" t="s">
        <v>5755</v>
      </c>
      <c r="E167" s="832" t="s">
        <v>5756</v>
      </c>
      <c r="F167" s="849">
        <v>3</v>
      </c>
      <c r="G167" s="849">
        <v>69</v>
      </c>
      <c r="H167" s="849">
        <v>0.75</v>
      </c>
      <c r="I167" s="849">
        <v>23</v>
      </c>
      <c r="J167" s="849">
        <v>4</v>
      </c>
      <c r="K167" s="849">
        <v>92</v>
      </c>
      <c r="L167" s="849">
        <v>1</v>
      </c>
      <c r="M167" s="849">
        <v>23</v>
      </c>
      <c r="N167" s="849">
        <v>10</v>
      </c>
      <c r="O167" s="849">
        <v>230</v>
      </c>
      <c r="P167" s="837">
        <v>2.5</v>
      </c>
      <c r="Q167" s="850">
        <v>23</v>
      </c>
    </row>
    <row r="168" spans="1:17" ht="14.45" customHeight="1" x14ac:dyDescent="0.2">
      <c r="A168" s="831" t="s">
        <v>5553</v>
      </c>
      <c r="B168" s="832" t="s">
        <v>5554</v>
      </c>
      <c r="C168" s="832" t="s">
        <v>4372</v>
      </c>
      <c r="D168" s="832" t="s">
        <v>5757</v>
      </c>
      <c r="E168" s="832" t="s">
        <v>5758</v>
      </c>
      <c r="F168" s="849"/>
      <c r="G168" s="849"/>
      <c r="H168" s="849"/>
      <c r="I168" s="849"/>
      <c r="J168" s="849">
        <v>1</v>
      </c>
      <c r="K168" s="849">
        <v>17</v>
      </c>
      <c r="L168" s="849">
        <v>1</v>
      </c>
      <c r="M168" s="849">
        <v>17</v>
      </c>
      <c r="N168" s="849"/>
      <c r="O168" s="849"/>
      <c r="P168" s="837"/>
      <c r="Q168" s="850"/>
    </row>
    <row r="169" spans="1:17" ht="14.45" customHeight="1" x14ac:dyDescent="0.2">
      <c r="A169" s="831" t="s">
        <v>5553</v>
      </c>
      <c r="B169" s="832" t="s">
        <v>5554</v>
      </c>
      <c r="C169" s="832" t="s">
        <v>4372</v>
      </c>
      <c r="D169" s="832" t="s">
        <v>5759</v>
      </c>
      <c r="E169" s="832" t="s">
        <v>5760</v>
      </c>
      <c r="F169" s="849">
        <v>2</v>
      </c>
      <c r="G169" s="849">
        <v>336</v>
      </c>
      <c r="H169" s="849">
        <v>1.0059880239520957</v>
      </c>
      <c r="I169" s="849">
        <v>168</v>
      </c>
      <c r="J169" s="849">
        <v>2</v>
      </c>
      <c r="K169" s="849">
        <v>334</v>
      </c>
      <c r="L169" s="849">
        <v>1</v>
      </c>
      <c r="M169" s="849">
        <v>167</v>
      </c>
      <c r="N169" s="849"/>
      <c r="O169" s="849"/>
      <c r="P169" s="837"/>
      <c r="Q169" s="850"/>
    </row>
    <row r="170" spans="1:17" ht="14.45" customHeight="1" x14ac:dyDescent="0.2">
      <c r="A170" s="831" t="s">
        <v>5553</v>
      </c>
      <c r="B170" s="832" t="s">
        <v>5554</v>
      </c>
      <c r="C170" s="832" t="s">
        <v>4372</v>
      </c>
      <c r="D170" s="832" t="s">
        <v>5761</v>
      </c>
      <c r="E170" s="832" t="s">
        <v>5762</v>
      </c>
      <c r="F170" s="849">
        <v>2</v>
      </c>
      <c r="G170" s="849">
        <v>266</v>
      </c>
      <c r="H170" s="849">
        <v>0.2857142857142857</v>
      </c>
      <c r="I170" s="849">
        <v>133</v>
      </c>
      <c r="J170" s="849">
        <v>7</v>
      </c>
      <c r="K170" s="849">
        <v>931</v>
      </c>
      <c r="L170" s="849">
        <v>1</v>
      </c>
      <c r="M170" s="849">
        <v>133</v>
      </c>
      <c r="N170" s="849">
        <v>2</v>
      </c>
      <c r="O170" s="849">
        <v>268</v>
      </c>
      <c r="P170" s="837">
        <v>0.28786251342642322</v>
      </c>
      <c r="Q170" s="850">
        <v>134</v>
      </c>
    </row>
    <row r="171" spans="1:17" ht="14.45" customHeight="1" x14ac:dyDescent="0.2">
      <c r="A171" s="831" t="s">
        <v>5553</v>
      </c>
      <c r="B171" s="832" t="s">
        <v>5554</v>
      </c>
      <c r="C171" s="832" t="s">
        <v>4372</v>
      </c>
      <c r="D171" s="832" t="s">
        <v>5763</v>
      </c>
      <c r="E171" s="832" t="s">
        <v>5764</v>
      </c>
      <c r="F171" s="849">
        <v>1</v>
      </c>
      <c r="G171" s="849">
        <v>651</v>
      </c>
      <c r="H171" s="849"/>
      <c r="I171" s="849">
        <v>651</v>
      </c>
      <c r="J171" s="849"/>
      <c r="K171" s="849"/>
      <c r="L171" s="849"/>
      <c r="M171" s="849"/>
      <c r="N171" s="849">
        <v>1</v>
      </c>
      <c r="O171" s="849">
        <v>652</v>
      </c>
      <c r="P171" s="837"/>
      <c r="Q171" s="850">
        <v>652</v>
      </c>
    </row>
    <row r="172" spans="1:17" ht="14.45" customHeight="1" x14ac:dyDescent="0.2">
      <c r="A172" s="831" t="s">
        <v>5553</v>
      </c>
      <c r="B172" s="832" t="s">
        <v>5554</v>
      </c>
      <c r="C172" s="832" t="s">
        <v>4372</v>
      </c>
      <c r="D172" s="832" t="s">
        <v>5765</v>
      </c>
      <c r="E172" s="832" t="s">
        <v>5766</v>
      </c>
      <c r="F172" s="849">
        <v>38</v>
      </c>
      <c r="G172" s="849">
        <v>11172</v>
      </c>
      <c r="H172" s="849">
        <v>0.8807252660622783</v>
      </c>
      <c r="I172" s="849">
        <v>294</v>
      </c>
      <c r="J172" s="849">
        <v>43</v>
      </c>
      <c r="K172" s="849">
        <v>12685</v>
      </c>
      <c r="L172" s="849">
        <v>1</v>
      </c>
      <c r="M172" s="849">
        <v>295</v>
      </c>
      <c r="N172" s="849">
        <v>32</v>
      </c>
      <c r="O172" s="849">
        <v>9472</v>
      </c>
      <c r="P172" s="837">
        <v>0.74670871107607406</v>
      </c>
      <c r="Q172" s="850">
        <v>296</v>
      </c>
    </row>
    <row r="173" spans="1:17" ht="14.45" customHeight="1" x14ac:dyDescent="0.2">
      <c r="A173" s="831" t="s">
        <v>5553</v>
      </c>
      <c r="B173" s="832" t="s">
        <v>5554</v>
      </c>
      <c r="C173" s="832" t="s">
        <v>4372</v>
      </c>
      <c r="D173" s="832" t="s">
        <v>5767</v>
      </c>
      <c r="E173" s="832" t="s">
        <v>5768</v>
      </c>
      <c r="F173" s="849">
        <v>4</v>
      </c>
      <c r="G173" s="849">
        <v>180</v>
      </c>
      <c r="H173" s="849">
        <v>0.44444444444444442</v>
      </c>
      <c r="I173" s="849">
        <v>45</v>
      </c>
      <c r="J173" s="849">
        <v>9</v>
      </c>
      <c r="K173" s="849">
        <v>405</v>
      </c>
      <c r="L173" s="849">
        <v>1</v>
      </c>
      <c r="M173" s="849">
        <v>45</v>
      </c>
      <c r="N173" s="849">
        <v>10</v>
      </c>
      <c r="O173" s="849">
        <v>450</v>
      </c>
      <c r="P173" s="837">
        <v>1.1111111111111112</v>
      </c>
      <c r="Q173" s="850">
        <v>45</v>
      </c>
    </row>
    <row r="174" spans="1:17" ht="14.45" customHeight="1" x14ac:dyDescent="0.2">
      <c r="A174" s="831" t="s">
        <v>5553</v>
      </c>
      <c r="B174" s="832" t="s">
        <v>5554</v>
      </c>
      <c r="C174" s="832" t="s">
        <v>4372</v>
      </c>
      <c r="D174" s="832" t="s">
        <v>5769</v>
      </c>
      <c r="E174" s="832" t="s">
        <v>5770</v>
      </c>
      <c r="F174" s="849">
        <v>191</v>
      </c>
      <c r="G174" s="849">
        <v>8786</v>
      </c>
      <c r="H174" s="849">
        <v>1.9690721649484537</v>
      </c>
      <c r="I174" s="849">
        <v>46</v>
      </c>
      <c r="J174" s="849">
        <v>97</v>
      </c>
      <c r="K174" s="849">
        <v>4462</v>
      </c>
      <c r="L174" s="849">
        <v>1</v>
      </c>
      <c r="M174" s="849">
        <v>46</v>
      </c>
      <c r="N174" s="849">
        <v>104</v>
      </c>
      <c r="O174" s="849">
        <v>4784</v>
      </c>
      <c r="P174" s="837">
        <v>1.0721649484536082</v>
      </c>
      <c r="Q174" s="850">
        <v>46</v>
      </c>
    </row>
    <row r="175" spans="1:17" ht="14.45" customHeight="1" x14ac:dyDescent="0.2">
      <c r="A175" s="831" t="s">
        <v>5553</v>
      </c>
      <c r="B175" s="832" t="s">
        <v>5554</v>
      </c>
      <c r="C175" s="832" t="s">
        <v>4372</v>
      </c>
      <c r="D175" s="832" t="s">
        <v>5771</v>
      </c>
      <c r="E175" s="832" t="s">
        <v>5772</v>
      </c>
      <c r="F175" s="849">
        <v>1</v>
      </c>
      <c r="G175" s="849">
        <v>310</v>
      </c>
      <c r="H175" s="849">
        <v>1.0032362459546926</v>
      </c>
      <c r="I175" s="849">
        <v>310</v>
      </c>
      <c r="J175" s="849">
        <v>1</v>
      </c>
      <c r="K175" s="849">
        <v>309</v>
      </c>
      <c r="L175" s="849">
        <v>1</v>
      </c>
      <c r="M175" s="849">
        <v>309</v>
      </c>
      <c r="N175" s="849">
        <v>1</v>
      </c>
      <c r="O175" s="849">
        <v>310</v>
      </c>
      <c r="P175" s="837">
        <v>1.0032362459546926</v>
      </c>
      <c r="Q175" s="850">
        <v>310</v>
      </c>
    </row>
    <row r="176" spans="1:17" ht="14.45" customHeight="1" x14ac:dyDescent="0.2">
      <c r="A176" s="831" t="s">
        <v>5553</v>
      </c>
      <c r="B176" s="832" t="s">
        <v>5554</v>
      </c>
      <c r="C176" s="832" t="s">
        <v>4372</v>
      </c>
      <c r="D176" s="832" t="s">
        <v>5773</v>
      </c>
      <c r="E176" s="832" t="s">
        <v>5774</v>
      </c>
      <c r="F176" s="849">
        <v>1</v>
      </c>
      <c r="G176" s="849">
        <v>528</v>
      </c>
      <c r="H176" s="849"/>
      <c r="I176" s="849">
        <v>528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5" customHeight="1" x14ac:dyDescent="0.2">
      <c r="A177" s="831" t="s">
        <v>5553</v>
      </c>
      <c r="B177" s="832" t="s">
        <v>5554</v>
      </c>
      <c r="C177" s="832" t="s">
        <v>4372</v>
      </c>
      <c r="D177" s="832" t="s">
        <v>5775</v>
      </c>
      <c r="E177" s="832" t="s">
        <v>5776</v>
      </c>
      <c r="F177" s="849">
        <v>7</v>
      </c>
      <c r="G177" s="849">
        <v>217</v>
      </c>
      <c r="H177" s="849">
        <v>0.875</v>
      </c>
      <c r="I177" s="849">
        <v>31</v>
      </c>
      <c r="J177" s="849">
        <v>8</v>
      </c>
      <c r="K177" s="849">
        <v>248</v>
      </c>
      <c r="L177" s="849">
        <v>1</v>
      </c>
      <c r="M177" s="849">
        <v>31</v>
      </c>
      <c r="N177" s="849">
        <v>10</v>
      </c>
      <c r="O177" s="849">
        <v>310</v>
      </c>
      <c r="P177" s="837">
        <v>1.25</v>
      </c>
      <c r="Q177" s="850">
        <v>31</v>
      </c>
    </row>
    <row r="178" spans="1:17" ht="14.45" customHeight="1" x14ac:dyDescent="0.2">
      <c r="A178" s="831" t="s">
        <v>5553</v>
      </c>
      <c r="B178" s="832" t="s">
        <v>5554</v>
      </c>
      <c r="C178" s="832" t="s">
        <v>4372</v>
      </c>
      <c r="D178" s="832" t="s">
        <v>5777</v>
      </c>
      <c r="E178" s="832" t="s">
        <v>5778</v>
      </c>
      <c r="F178" s="849">
        <v>2</v>
      </c>
      <c r="G178" s="849">
        <v>52</v>
      </c>
      <c r="H178" s="849">
        <v>0.5</v>
      </c>
      <c r="I178" s="849">
        <v>26</v>
      </c>
      <c r="J178" s="849">
        <v>4</v>
      </c>
      <c r="K178" s="849">
        <v>104</v>
      </c>
      <c r="L178" s="849">
        <v>1</v>
      </c>
      <c r="M178" s="849">
        <v>26</v>
      </c>
      <c r="N178" s="849">
        <v>3</v>
      </c>
      <c r="O178" s="849">
        <v>78</v>
      </c>
      <c r="P178" s="837">
        <v>0.75</v>
      </c>
      <c r="Q178" s="850">
        <v>26</v>
      </c>
    </row>
    <row r="179" spans="1:17" ht="14.45" customHeight="1" x14ac:dyDescent="0.2">
      <c r="A179" s="831" t="s">
        <v>5553</v>
      </c>
      <c r="B179" s="832" t="s">
        <v>5554</v>
      </c>
      <c r="C179" s="832" t="s">
        <v>4372</v>
      </c>
      <c r="D179" s="832" t="s">
        <v>5779</v>
      </c>
      <c r="E179" s="832" t="s">
        <v>5780</v>
      </c>
      <c r="F179" s="849">
        <v>1</v>
      </c>
      <c r="G179" s="849">
        <v>184</v>
      </c>
      <c r="H179" s="849"/>
      <c r="I179" s="849">
        <v>184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5553</v>
      </c>
      <c r="B180" s="832" t="s">
        <v>5554</v>
      </c>
      <c r="C180" s="832" t="s">
        <v>4372</v>
      </c>
      <c r="D180" s="832" t="s">
        <v>5781</v>
      </c>
      <c r="E180" s="832" t="s">
        <v>5782</v>
      </c>
      <c r="F180" s="849">
        <v>5</v>
      </c>
      <c r="G180" s="849">
        <v>2035</v>
      </c>
      <c r="H180" s="849">
        <v>2.5</v>
      </c>
      <c r="I180" s="849">
        <v>407</v>
      </c>
      <c r="J180" s="849">
        <v>2</v>
      </c>
      <c r="K180" s="849">
        <v>814</v>
      </c>
      <c r="L180" s="849">
        <v>1</v>
      </c>
      <c r="M180" s="849">
        <v>407</v>
      </c>
      <c r="N180" s="849">
        <v>2</v>
      </c>
      <c r="O180" s="849">
        <v>816</v>
      </c>
      <c r="P180" s="837">
        <v>1.0024570024570025</v>
      </c>
      <c r="Q180" s="850">
        <v>408</v>
      </c>
    </row>
    <row r="181" spans="1:17" ht="14.45" customHeight="1" x14ac:dyDescent="0.2">
      <c r="A181" s="831" t="s">
        <v>5553</v>
      </c>
      <c r="B181" s="832" t="s">
        <v>5554</v>
      </c>
      <c r="C181" s="832" t="s">
        <v>4372</v>
      </c>
      <c r="D181" s="832" t="s">
        <v>5783</v>
      </c>
      <c r="E181" s="832" t="s">
        <v>5784</v>
      </c>
      <c r="F181" s="849">
        <v>1</v>
      </c>
      <c r="G181" s="849">
        <v>804</v>
      </c>
      <c r="H181" s="849">
        <v>0.99875776397515525</v>
      </c>
      <c r="I181" s="849">
        <v>804</v>
      </c>
      <c r="J181" s="849">
        <v>1</v>
      </c>
      <c r="K181" s="849">
        <v>805</v>
      </c>
      <c r="L181" s="849">
        <v>1</v>
      </c>
      <c r="M181" s="849">
        <v>805</v>
      </c>
      <c r="N181" s="849"/>
      <c r="O181" s="849"/>
      <c r="P181" s="837"/>
      <c r="Q181" s="850"/>
    </row>
    <row r="182" spans="1:17" ht="14.45" customHeight="1" x14ac:dyDescent="0.2">
      <c r="A182" s="831" t="s">
        <v>5553</v>
      </c>
      <c r="B182" s="832" t="s">
        <v>5554</v>
      </c>
      <c r="C182" s="832" t="s">
        <v>4372</v>
      </c>
      <c r="D182" s="832" t="s">
        <v>5785</v>
      </c>
      <c r="E182" s="832" t="s">
        <v>5786</v>
      </c>
      <c r="F182" s="849">
        <v>2</v>
      </c>
      <c r="G182" s="849">
        <v>380</v>
      </c>
      <c r="H182" s="849">
        <v>1.0052910052910053</v>
      </c>
      <c r="I182" s="849">
        <v>190</v>
      </c>
      <c r="J182" s="849">
        <v>2</v>
      </c>
      <c r="K182" s="849">
        <v>378</v>
      </c>
      <c r="L182" s="849">
        <v>1</v>
      </c>
      <c r="M182" s="849">
        <v>189</v>
      </c>
      <c r="N182" s="849">
        <v>2</v>
      </c>
      <c r="O182" s="849">
        <v>380</v>
      </c>
      <c r="P182" s="837">
        <v>1.0052910052910053</v>
      </c>
      <c r="Q182" s="850">
        <v>190</v>
      </c>
    </row>
    <row r="183" spans="1:17" ht="14.45" customHeight="1" x14ac:dyDescent="0.2">
      <c r="A183" s="831" t="s">
        <v>5553</v>
      </c>
      <c r="B183" s="832" t="s">
        <v>5554</v>
      </c>
      <c r="C183" s="832" t="s">
        <v>4372</v>
      </c>
      <c r="D183" s="832" t="s">
        <v>5787</v>
      </c>
      <c r="E183" s="832" t="s">
        <v>5788</v>
      </c>
      <c r="F183" s="849">
        <v>1</v>
      </c>
      <c r="G183" s="849">
        <v>274</v>
      </c>
      <c r="H183" s="849">
        <v>1.0036630036630036</v>
      </c>
      <c r="I183" s="849">
        <v>274</v>
      </c>
      <c r="J183" s="849">
        <v>1</v>
      </c>
      <c r="K183" s="849">
        <v>273</v>
      </c>
      <c r="L183" s="849">
        <v>1</v>
      </c>
      <c r="M183" s="849">
        <v>273</v>
      </c>
      <c r="N183" s="849"/>
      <c r="O183" s="849"/>
      <c r="P183" s="837"/>
      <c r="Q183" s="850"/>
    </row>
    <row r="184" spans="1:17" ht="14.45" customHeight="1" x14ac:dyDescent="0.2">
      <c r="A184" s="831" t="s">
        <v>5553</v>
      </c>
      <c r="B184" s="832" t="s">
        <v>5554</v>
      </c>
      <c r="C184" s="832" t="s">
        <v>4372</v>
      </c>
      <c r="D184" s="832" t="s">
        <v>5789</v>
      </c>
      <c r="E184" s="832" t="s">
        <v>5790</v>
      </c>
      <c r="F184" s="849">
        <v>17</v>
      </c>
      <c r="G184" s="849">
        <v>2261</v>
      </c>
      <c r="H184" s="849">
        <v>0.54838709677419351</v>
      </c>
      <c r="I184" s="849">
        <v>133</v>
      </c>
      <c r="J184" s="849">
        <v>31</v>
      </c>
      <c r="K184" s="849">
        <v>4123</v>
      </c>
      <c r="L184" s="849">
        <v>1</v>
      </c>
      <c r="M184" s="849">
        <v>133</v>
      </c>
      <c r="N184" s="849">
        <v>21</v>
      </c>
      <c r="O184" s="849">
        <v>2793</v>
      </c>
      <c r="P184" s="837">
        <v>0.67741935483870963</v>
      </c>
      <c r="Q184" s="850">
        <v>133</v>
      </c>
    </row>
    <row r="185" spans="1:17" ht="14.45" customHeight="1" x14ac:dyDescent="0.2">
      <c r="A185" s="831" t="s">
        <v>5553</v>
      </c>
      <c r="B185" s="832" t="s">
        <v>5554</v>
      </c>
      <c r="C185" s="832" t="s">
        <v>4372</v>
      </c>
      <c r="D185" s="832" t="s">
        <v>5791</v>
      </c>
      <c r="E185" s="832" t="s">
        <v>5792</v>
      </c>
      <c r="F185" s="849">
        <v>674</v>
      </c>
      <c r="G185" s="849">
        <v>24938</v>
      </c>
      <c r="H185" s="849">
        <v>0.9683908045977011</v>
      </c>
      <c r="I185" s="849">
        <v>37</v>
      </c>
      <c r="J185" s="849">
        <v>696</v>
      </c>
      <c r="K185" s="849">
        <v>25752</v>
      </c>
      <c r="L185" s="849">
        <v>1</v>
      </c>
      <c r="M185" s="849">
        <v>37</v>
      </c>
      <c r="N185" s="849">
        <v>685</v>
      </c>
      <c r="O185" s="849">
        <v>25345</v>
      </c>
      <c r="P185" s="837">
        <v>0.98419540229885061</v>
      </c>
      <c r="Q185" s="850">
        <v>37</v>
      </c>
    </row>
    <row r="186" spans="1:17" ht="14.45" customHeight="1" x14ac:dyDescent="0.2">
      <c r="A186" s="831" t="s">
        <v>5553</v>
      </c>
      <c r="B186" s="832" t="s">
        <v>5554</v>
      </c>
      <c r="C186" s="832" t="s">
        <v>4372</v>
      </c>
      <c r="D186" s="832" t="s">
        <v>5793</v>
      </c>
      <c r="E186" s="832" t="s">
        <v>5794</v>
      </c>
      <c r="F186" s="849">
        <v>7</v>
      </c>
      <c r="G186" s="849">
        <v>651</v>
      </c>
      <c r="H186" s="849">
        <v>7</v>
      </c>
      <c r="I186" s="849">
        <v>93</v>
      </c>
      <c r="J186" s="849">
        <v>1</v>
      </c>
      <c r="K186" s="849">
        <v>93</v>
      </c>
      <c r="L186" s="849">
        <v>1</v>
      </c>
      <c r="M186" s="849">
        <v>93</v>
      </c>
      <c r="N186" s="849">
        <v>10</v>
      </c>
      <c r="O186" s="849">
        <v>940</v>
      </c>
      <c r="P186" s="837">
        <v>10.10752688172043</v>
      </c>
      <c r="Q186" s="850">
        <v>94</v>
      </c>
    </row>
    <row r="187" spans="1:17" ht="14.45" customHeight="1" x14ac:dyDescent="0.2">
      <c r="A187" s="831" t="s">
        <v>5553</v>
      </c>
      <c r="B187" s="832" t="s">
        <v>5554</v>
      </c>
      <c r="C187" s="832" t="s">
        <v>4372</v>
      </c>
      <c r="D187" s="832" t="s">
        <v>5795</v>
      </c>
      <c r="E187" s="832" t="s">
        <v>5796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94</v>
      </c>
      <c r="P187" s="837"/>
      <c r="Q187" s="850">
        <v>94</v>
      </c>
    </row>
    <row r="188" spans="1:17" ht="14.45" customHeight="1" x14ac:dyDescent="0.2">
      <c r="A188" s="831" t="s">
        <v>5553</v>
      </c>
      <c r="B188" s="832" t="s">
        <v>5797</v>
      </c>
      <c r="C188" s="832" t="s">
        <v>4372</v>
      </c>
      <c r="D188" s="832" t="s">
        <v>5798</v>
      </c>
      <c r="E188" s="832" t="s">
        <v>5799</v>
      </c>
      <c r="F188" s="849"/>
      <c r="G188" s="849"/>
      <c r="H188" s="849"/>
      <c r="I188" s="849"/>
      <c r="J188" s="849">
        <v>3</v>
      </c>
      <c r="K188" s="849">
        <v>3114</v>
      </c>
      <c r="L188" s="849">
        <v>1</v>
      </c>
      <c r="M188" s="849">
        <v>1038</v>
      </c>
      <c r="N188" s="849"/>
      <c r="O188" s="849"/>
      <c r="P188" s="837"/>
      <c r="Q188" s="850"/>
    </row>
    <row r="189" spans="1:17" ht="14.45" customHeight="1" x14ac:dyDescent="0.2">
      <c r="A189" s="831" t="s">
        <v>5800</v>
      </c>
      <c r="B189" s="832" t="s">
        <v>5218</v>
      </c>
      <c r="C189" s="832" t="s">
        <v>4376</v>
      </c>
      <c r="D189" s="832" t="s">
        <v>5801</v>
      </c>
      <c r="E189" s="832" t="s">
        <v>5802</v>
      </c>
      <c r="F189" s="849">
        <v>7.5</v>
      </c>
      <c r="G189" s="849">
        <v>12834.5</v>
      </c>
      <c r="H189" s="849"/>
      <c r="I189" s="849">
        <v>1711.2666666666667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5800</v>
      </c>
      <c r="B190" s="832" t="s">
        <v>5218</v>
      </c>
      <c r="C190" s="832" t="s">
        <v>4376</v>
      </c>
      <c r="D190" s="832" t="s">
        <v>5803</v>
      </c>
      <c r="E190" s="832" t="s">
        <v>5804</v>
      </c>
      <c r="F190" s="849">
        <v>9.0299999999999994</v>
      </c>
      <c r="G190" s="849">
        <v>24264.23</v>
      </c>
      <c r="H190" s="849">
        <v>0.64202855179534235</v>
      </c>
      <c r="I190" s="849">
        <v>2687.0686600221484</v>
      </c>
      <c r="J190" s="849">
        <v>16.049999999999997</v>
      </c>
      <c r="K190" s="849">
        <v>37793.07</v>
      </c>
      <c r="L190" s="849">
        <v>1</v>
      </c>
      <c r="M190" s="849">
        <v>2354.7084112149537</v>
      </c>
      <c r="N190" s="849"/>
      <c r="O190" s="849"/>
      <c r="P190" s="837"/>
      <c r="Q190" s="850"/>
    </row>
    <row r="191" spans="1:17" ht="14.45" customHeight="1" x14ac:dyDescent="0.2">
      <c r="A191" s="831" t="s">
        <v>5800</v>
      </c>
      <c r="B191" s="832" t="s">
        <v>5218</v>
      </c>
      <c r="C191" s="832" t="s">
        <v>4376</v>
      </c>
      <c r="D191" s="832" t="s">
        <v>5805</v>
      </c>
      <c r="E191" s="832" t="s">
        <v>5804</v>
      </c>
      <c r="F191" s="849">
        <v>5.4</v>
      </c>
      <c r="G191" s="849">
        <v>36382.26</v>
      </c>
      <c r="H191" s="849">
        <v>0.69056595178486346</v>
      </c>
      <c r="I191" s="849">
        <v>6737.4555555555553</v>
      </c>
      <c r="J191" s="849">
        <v>8.1400000000000023</v>
      </c>
      <c r="K191" s="849">
        <v>52684.700000000004</v>
      </c>
      <c r="L191" s="849">
        <v>1</v>
      </c>
      <c r="M191" s="849">
        <v>6472.3218673218662</v>
      </c>
      <c r="N191" s="849"/>
      <c r="O191" s="849"/>
      <c r="P191" s="837"/>
      <c r="Q191" s="850"/>
    </row>
    <row r="192" spans="1:17" ht="14.45" customHeight="1" x14ac:dyDescent="0.2">
      <c r="A192" s="831" t="s">
        <v>5800</v>
      </c>
      <c r="B192" s="832" t="s">
        <v>5218</v>
      </c>
      <c r="C192" s="832" t="s">
        <v>4376</v>
      </c>
      <c r="D192" s="832" t="s">
        <v>5806</v>
      </c>
      <c r="E192" s="832" t="s">
        <v>5807</v>
      </c>
      <c r="F192" s="849">
        <v>0.74</v>
      </c>
      <c r="G192" s="849">
        <v>3658.5</v>
      </c>
      <c r="H192" s="849">
        <v>1.0305807985487079</v>
      </c>
      <c r="I192" s="849">
        <v>4943.9189189189192</v>
      </c>
      <c r="J192" s="849">
        <v>0.72000000000000008</v>
      </c>
      <c r="K192" s="849">
        <v>3549.94</v>
      </c>
      <c r="L192" s="849">
        <v>1</v>
      </c>
      <c r="M192" s="849">
        <v>4930.4722222222217</v>
      </c>
      <c r="N192" s="849">
        <v>0.53</v>
      </c>
      <c r="O192" s="849">
        <v>2577.46</v>
      </c>
      <c r="P192" s="837">
        <v>0.72605734181422787</v>
      </c>
      <c r="Q192" s="850">
        <v>4863.132075471698</v>
      </c>
    </row>
    <row r="193" spans="1:17" ht="14.45" customHeight="1" x14ac:dyDescent="0.2">
      <c r="A193" s="831" t="s">
        <v>5800</v>
      </c>
      <c r="B193" s="832" t="s">
        <v>5218</v>
      </c>
      <c r="C193" s="832" t="s">
        <v>4376</v>
      </c>
      <c r="D193" s="832" t="s">
        <v>5808</v>
      </c>
      <c r="E193" s="832" t="s">
        <v>5444</v>
      </c>
      <c r="F193" s="849">
        <v>12.4</v>
      </c>
      <c r="G193" s="849">
        <v>12459.789999999997</v>
      </c>
      <c r="H193" s="849">
        <v>17.714165884728025</v>
      </c>
      <c r="I193" s="849">
        <v>1004.8217741935481</v>
      </c>
      <c r="J193" s="849">
        <v>0.7</v>
      </c>
      <c r="K193" s="849">
        <v>703.38</v>
      </c>
      <c r="L193" s="849">
        <v>1</v>
      </c>
      <c r="M193" s="849">
        <v>1004.8285714285715</v>
      </c>
      <c r="N193" s="849"/>
      <c r="O193" s="849"/>
      <c r="P193" s="837"/>
      <c r="Q193" s="850"/>
    </row>
    <row r="194" spans="1:17" ht="14.45" customHeight="1" x14ac:dyDescent="0.2">
      <c r="A194" s="831" t="s">
        <v>5800</v>
      </c>
      <c r="B194" s="832" t="s">
        <v>5218</v>
      </c>
      <c r="C194" s="832" t="s">
        <v>4376</v>
      </c>
      <c r="D194" s="832" t="s">
        <v>5809</v>
      </c>
      <c r="E194" s="832" t="s">
        <v>5807</v>
      </c>
      <c r="F194" s="849">
        <v>4.5000000000000009</v>
      </c>
      <c r="G194" s="849">
        <v>44446.039999999994</v>
      </c>
      <c r="H194" s="849">
        <v>0.92772300002045549</v>
      </c>
      <c r="I194" s="849">
        <v>9876.8977777777745</v>
      </c>
      <c r="J194" s="849">
        <v>5.14</v>
      </c>
      <c r="K194" s="849">
        <v>47908.74</v>
      </c>
      <c r="L194" s="849">
        <v>1</v>
      </c>
      <c r="M194" s="849">
        <v>9320.7665369649803</v>
      </c>
      <c r="N194" s="849">
        <v>5.3199999999999994</v>
      </c>
      <c r="O194" s="849">
        <v>46501.98</v>
      </c>
      <c r="P194" s="837">
        <v>0.97063667297449285</v>
      </c>
      <c r="Q194" s="850">
        <v>8740.9736842105285</v>
      </c>
    </row>
    <row r="195" spans="1:17" ht="14.45" customHeight="1" x14ac:dyDescent="0.2">
      <c r="A195" s="831" t="s">
        <v>5800</v>
      </c>
      <c r="B195" s="832" t="s">
        <v>5218</v>
      </c>
      <c r="C195" s="832" t="s">
        <v>4376</v>
      </c>
      <c r="D195" s="832" t="s">
        <v>5810</v>
      </c>
      <c r="E195" s="832" t="s">
        <v>5811</v>
      </c>
      <c r="F195" s="849">
        <v>46.5</v>
      </c>
      <c r="G195" s="849">
        <v>39220.87999999999</v>
      </c>
      <c r="H195" s="849">
        <v>0.87060487035004308</v>
      </c>
      <c r="I195" s="849">
        <v>843.45978494623637</v>
      </c>
      <c r="J195" s="849">
        <v>60.7</v>
      </c>
      <c r="K195" s="849">
        <v>45050.149999999994</v>
      </c>
      <c r="L195" s="849">
        <v>1</v>
      </c>
      <c r="M195" s="849">
        <v>742.17710049423385</v>
      </c>
      <c r="N195" s="849">
        <v>36.200000000000003</v>
      </c>
      <c r="O195" s="849">
        <v>18715.400000000001</v>
      </c>
      <c r="P195" s="837">
        <v>0.41543479877425499</v>
      </c>
      <c r="Q195" s="850">
        <v>517</v>
      </c>
    </row>
    <row r="196" spans="1:17" ht="14.45" customHeight="1" x14ac:dyDescent="0.2">
      <c r="A196" s="831" t="s">
        <v>5800</v>
      </c>
      <c r="B196" s="832" t="s">
        <v>5218</v>
      </c>
      <c r="C196" s="832" t="s">
        <v>4376</v>
      </c>
      <c r="D196" s="832" t="s">
        <v>5812</v>
      </c>
      <c r="E196" s="832" t="s">
        <v>5811</v>
      </c>
      <c r="F196" s="849">
        <v>1</v>
      </c>
      <c r="G196" s="849">
        <v>1686.92</v>
      </c>
      <c r="H196" s="849">
        <v>2</v>
      </c>
      <c r="I196" s="849">
        <v>1686.92</v>
      </c>
      <c r="J196" s="849">
        <v>0.5</v>
      </c>
      <c r="K196" s="849">
        <v>843.46</v>
      </c>
      <c r="L196" s="849">
        <v>1</v>
      </c>
      <c r="M196" s="849">
        <v>1686.92</v>
      </c>
      <c r="N196" s="849"/>
      <c r="O196" s="849"/>
      <c r="P196" s="837"/>
      <c r="Q196" s="850"/>
    </row>
    <row r="197" spans="1:17" ht="14.45" customHeight="1" x14ac:dyDescent="0.2">
      <c r="A197" s="831" t="s">
        <v>5800</v>
      </c>
      <c r="B197" s="832" t="s">
        <v>5218</v>
      </c>
      <c r="C197" s="832" t="s">
        <v>4376</v>
      </c>
      <c r="D197" s="832" t="s">
        <v>5813</v>
      </c>
      <c r="E197" s="832" t="s">
        <v>5446</v>
      </c>
      <c r="F197" s="849">
        <v>1.1900000000000002</v>
      </c>
      <c r="G197" s="849">
        <v>5411.64</v>
      </c>
      <c r="H197" s="849">
        <v>0.92950126157445179</v>
      </c>
      <c r="I197" s="849">
        <v>4547.5966386554619</v>
      </c>
      <c r="J197" s="849">
        <v>1.6</v>
      </c>
      <c r="K197" s="849">
        <v>5822.09</v>
      </c>
      <c r="L197" s="849">
        <v>1</v>
      </c>
      <c r="M197" s="849">
        <v>3638.8062500000001</v>
      </c>
      <c r="N197" s="849"/>
      <c r="O197" s="849"/>
      <c r="P197" s="837"/>
      <c r="Q197" s="850"/>
    </row>
    <row r="198" spans="1:17" ht="14.45" customHeight="1" x14ac:dyDescent="0.2">
      <c r="A198" s="831" t="s">
        <v>5800</v>
      </c>
      <c r="B198" s="832" t="s">
        <v>5218</v>
      </c>
      <c r="C198" s="832" t="s">
        <v>4376</v>
      </c>
      <c r="D198" s="832" t="s">
        <v>5814</v>
      </c>
      <c r="E198" s="832" t="s">
        <v>5446</v>
      </c>
      <c r="F198" s="849">
        <v>1.06</v>
      </c>
      <c r="G198" s="849">
        <v>9640.89</v>
      </c>
      <c r="H198" s="849">
        <v>3.1176480099341606</v>
      </c>
      <c r="I198" s="849">
        <v>9095.1792452830177</v>
      </c>
      <c r="J198" s="849">
        <v>0.34</v>
      </c>
      <c r="K198" s="849">
        <v>3092.3599999999997</v>
      </c>
      <c r="L198" s="849">
        <v>1</v>
      </c>
      <c r="M198" s="849">
        <v>9095.1764705882342</v>
      </c>
      <c r="N198" s="849"/>
      <c r="O198" s="849"/>
      <c r="P198" s="837"/>
      <c r="Q198" s="850"/>
    </row>
    <row r="199" spans="1:17" ht="14.45" customHeight="1" x14ac:dyDescent="0.2">
      <c r="A199" s="831" t="s">
        <v>5800</v>
      </c>
      <c r="B199" s="832" t="s">
        <v>5218</v>
      </c>
      <c r="C199" s="832" t="s">
        <v>4376</v>
      </c>
      <c r="D199" s="832" t="s">
        <v>5815</v>
      </c>
      <c r="E199" s="832" t="s">
        <v>5816</v>
      </c>
      <c r="F199" s="849">
        <v>0.1</v>
      </c>
      <c r="G199" s="849">
        <v>194.93</v>
      </c>
      <c r="H199" s="849"/>
      <c r="I199" s="849">
        <v>1949.3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5800</v>
      </c>
      <c r="B200" s="832" t="s">
        <v>5218</v>
      </c>
      <c r="C200" s="832" t="s">
        <v>4376</v>
      </c>
      <c r="D200" s="832" t="s">
        <v>5445</v>
      </c>
      <c r="E200" s="832" t="s">
        <v>5446</v>
      </c>
      <c r="F200" s="849">
        <v>19.68</v>
      </c>
      <c r="G200" s="849">
        <v>35798.699999999997</v>
      </c>
      <c r="H200" s="849">
        <v>1.522384974960536</v>
      </c>
      <c r="I200" s="849">
        <v>1819.0396341463413</v>
      </c>
      <c r="J200" s="849">
        <v>18.3</v>
      </c>
      <c r="K200" s="849">
        <v>23514.87999999999</v>
      </c>
      <c r="L200" s="849">
        <v>1</v>
      </c>
      <c r="M200" s="849">
        <v>1284.9661202185787</v>
      </c>
      <c r="N200" s="849"/>
      <c r="O200" s="849"/>
      <c r="P200" s="837"/>
      <c r="Q200" s="850"/>
    </row>
    <row r="201" spans="1:17" ht="14.45" customHeight="1" x14ac:dyDescent="0.2">
      <c r="A201" s="831" t="s">
        <v>5800</v>
      </c>
      <c r="B201" s="832" t="s">
        <v>5218</v>
      </c>
      <c r="C201" s="832" t="s">
        <v>4376</v>
      </c>
      <c r="D201" s="832" t="s">
        <v>5447</v>
      </c>
      <c r="E201" s="832" t="s">
        <v>5448</v>
      </c>
      <c r="F201" s="849"/>
      <c r="G201" s="849"/>
      <c r="H201" s="849"/>
      <c r="I201" s="849"/>
      <c r="J201" s="849"/>
      <c r="K201" s="849"/>
      <c r="L201" s="849"/>
      <c r="M201" s="849"/>
      <c r="N201" s="849">
        <v>0.05</v>
      </c>
      <c r="O201" s="849">
        <v>35.94</v>
      </c>
      <c r="P201" s="837"/>
      <c r="Q201" s="850">
        <v>718.8</v>
      </c>
    </row>
    <row r="202" spans="1:17" ht="14.45" customHeight="1" x14ac:dyDescent="0.2">
      <c r="A202" s="831" t="s">
        <v>5800</v>
      </c>
      <c r="B202" s="832" t="s">
        <v>5218</v>
      </c>
      <c r="C202" s="832" t="s">
        <v>4376</v>
      </c>
      <c r="D202" s="832" t="s">
        <v>5817</v>
      </c>
      <c r="E202" s="832" t="s">
        <v>5446</v>
      </c>
      <c r="F202" s="849">
        <v>0.83000000000000018</v>
      </c>
      <c r="G202" s="849">
        <v>28740.699999999997</v>
      </c>
      <c r="H202" s="849">
        <v>1.4408604845865771</v>
      </c>
      <c r="I202" s="849">
        <v>34627.349397590348</v>
      </c>
      <c r="J202" s="849">
        <v>0.65</v>
      </c>
      <c r="K202" s="849">
        <v>19946.900000000001</v>
      </c>
      <c r="L202" s="849">
        <v>1</v>
      </c>
      <c r="M202" s="849">
        <v>30687.538461538461</v>
      </c>
      <c r="N202" s="849"/>
      <c r="O202" s="849"/>
      <c r="P202" s="837"/>
      <c r="Q202" s="850"/>
    </row>
    <row r="203" spans="1:17" ht="14.45" customHeight="1" x14ac:dyDescent="0.2">
      <c r="A203" s="831" t="s">
        <v>5800</v>
      </c>
      <c r="B203" s="832" t="s">
        <v>5218</v>
      </c>
      <c r="C203" s="832" t="s">
        <v>4376</v>
      </c>
      <c r="D203" s="832" t="s">
        <v>5818</v>
      </c>
      <c r="E203" s="832" t="s">
        <v>5446</v>
      </c>
      <c r="F203" s="849"/>
      <c r="G203" s="849"/>
      <c r="H203" s="849"/>
      <c r="I203" s="849"/>
      <c r="J203" s="849">
        <v>8.9499999999999993</v>
      </c>
      <c r="K203" s="849">
        <v>5866.95</v>
      </c>
      <c r="L203" s="849">
        <v>1</v>
      </c>
      <c r="M203" s="849">
        <v>655.52513966480456</v>
      </c>
      <c r="N203" s="849">
        <v>32.850000000000009</v>
      </c>
      <c r="O203" s="849">
        <v>21533.929999999997</v>
      </c>
      <c r="P203" s="837">
        <v>3.67037898737845</v>
      </c>
      <c r="Q203" s="850">
        <v>655.52298325722961</v>
      </c>
    </row>
    <row r="204" spans="1:17" ht="14.45" customHeight="1" x14ac:dyDescent="0.2">
      <c r="A204" s="831" t="s">
        <v>5800</v>
      </c>
      <c r="B204" s="832" t="s">
        <v>5218</v>
      </c>
      <c r="C204" s="832" t="s">
        <v>4376</v>
      </c>
      <c r="D204" s="832" t="s">
        <v>5819</v>
      </c>
      <c r="E204" s="832" t="s">
        <v>5446</v>
      </c>
      <c r="F204" s="849"/>
      <c r="G204" s="849"/>
      <c r="H204" s="849"/>
      <c r="I204" s="849"/>
      <c r="J204" s="849">
        <v>0.21999999999999995</v>
      </c>
      <c r="K204" s="849">
        <v>2661.64</v>
      </c>
      <c r="L204" s="849">
        <v>1</v>
      </c>
      <c r="M204" s="849">
        <v>12098.36363636364</v>
      </c>
      <c r="N204" s="849">
        <v>0.71000000000000008</v>
      </c>
      <c r="O204" s="849">
        <v>8620.7800000000007</v>
      </c>
      <c r="P204" s="837">
        <v>3.2388978223952152</v>
      </c>
      <c r="Q204" s="850">
        <v>12141.943661971831</v>
      </c>
    </row>
    <row r="205" spans="1:17" ht="14.45" customHeight="1" x14ac:dyDescent="0.2">
      <c r="A205" s="831" t="s">
        <v>5800</v>
      </c>
      <c r="B205" s="832" t="s">
        <v>5218</v>
      </c>
      <c r="C205" s="832" t="s">
        <v>4376</v>
      </c>
      <c r="D205" s="832" t="s">
        <v>5820</v>
      </c>
      <c r="E205" s="832" t="s">
        <v>5446</v>
      </c>
      <c r="F205" s="849"/>
      <c r="G205" s="849"/>
      <c r="H205" s="849"/>
      <c r="I205" s="849"/>
      <c r="J205" s="849"/>
      <c r="K205" s="849"/>
      <c r="L205" s="849"/>
      <c r="M205" s="849"/>
      <c r="N205" s="849">
        <v>2.42</v>
      </c>
      <c r="O205" s="849">
        <v>3967.48</v>
      </c>
      <c r="P205" s="837"/>
      <c r="Q205" s="850">
        <v>1639.4545454545455</v>
      </c>
    </row>
    <row r="206" spans="1:17" ht="14.45" customHeight="1" x14ac:dyDescent="0.2">
      <c r="A206" s="831" t="s">
        <v>5800</v>
      </c>
      <c r="B206" s="832" t="s">
        <v>5218</v>
      </c>
      <c r="C206" s="832" t="s">
        <v>4376</v>
      </c>
      <c r="D206" s="832" t="s">
        <v>5821</v>
      </c>
      <c r="E206" s="832" t="s">
        <v>5804</v>
      </c>
      <c r="F206" s="849"/>
      <c r="G206" s="849"/>
      <c r="H206" s="849"/>
      <c r="I206" s="849"/>
      <c r="J206" s="849"/>
      <c r="K206" s="849"/>
      <c r="L206" s="849"/>
      <c r="M206" s="849"/>
      <c r="N206" s="849">
        <v>10.33</v>
      </c>
      <c r="O206" s="849">
        <v>15046.45</v>
      </c>
      <c r="P206" s="837"/>
      <c r="Q206" s="850">
        <v>1456.5779283639883</v>
      </c>
    </row>
    <row r="207" spans="1:17" ht="14.45" customHeight="1" x14ac:dyDescent="0.2">
      <c r="A207" s="831" t="s">
        <v>5800</v>
      </c>
      <c r="B207" s="832" t="s">
        <v>5218</v>
      </c>
      <c r="C207" s="832" t="s">
        <v>4376</v>
      </c>
      <c r="D207" s="832" t="s">
        <v>5822</v>
      </c>
      <c r="E207" s="832" t="s">
        <v>5804</v>
      </c>
      <c r="F207" s="849"/>
      <c r="G207" s="849"/>
      <c r="H207" s="849"/>
      <c r="I207" s="849"/>
      <c r="J207" s="849"/>
      <c r="K207" s="849"/>
      <c r="L207" s="849"/>
      <c r="M207" s="849"/>
      <c r="N207" s="849">
        <v>8.4500000000000011</v>
      </c>
      <c r="O207" s="849">
        <v>33965.46</v>
      </c>
      <c r="P207" s="837"/>
      <c r="Q207" s="850">
        <v>4019.581065088757</v>
      </c>
    </row>
    <row r="208" spans="1:17" ht="14.45" customHeight="1" x14ac:dyDescent="0.2">
      <c r="A208" s="831" t="s">
        <v>5800</v>
      </c>
      <c r="B208" s="832" t="s">
        <v>5218</v>
      </c>
      <c r="C208" s="832" t="s">
        <v>4376</v>
      </c>
      <c r="D208" s="832" t="s">
        <v>5823</v>
      </c>
      <c r="E208" s="832" t="s">
        <v>5816</v>
      </c>
      <c r="F208" s="849"/>
      <c r="G208" s="849"/>
      <c r="H208" s="849"/>
      <c r="I208" s="849"/>
      <c r="J208" s="849"/>
      <c r="K208" s="849"/>
      <c r="L208" s="849"/>
      <c r="M208" s="849"/>
      <c r="N208" s="849">
        <v>0.1</v>
      </c>
      <c r="O208" s="849">
        <v>53.23</v>
      </c>
      <c r="P208" s="837"/>
      <c r="Q208" s="850">
        <v>532.29999999999995</v>
      </c>
    </row>
    <row r="209" spans="1:17" ht="14.45" customHeight="1" x14ac:dyDescent="0.2">
      <c r="A209" s="831" t="s">
        <v>5800</v>
      </c>
      <c r="B209" s="832" t="s">
        <v>5218</v>
      </c>
      <c r="C209" s="832" t="s">
        <v>4376</v>
      </c>
      <c r="D209" s="832" t="s">
        <v>5824</v>
      </c>
      <c r="E209" s="832" t="s">
        <v>5446</v>
      </c>
      <c r="F209" s="849"/>
      <c r="G209" s="849"/>
      <c r="H209" s="849"/>
      <c r="I209" s="849"/>
      <c r="J209" s="849"/>
      <c r="K209" s="849"/>
      <c r="L209" s="849"/>
      <c r="M209" s="849"/>
      <c r="N209" s="849">
        <v>0.13</v>
      </c>
      <c r="O209" s="849">
        <v>425.87</v>
      </c>
      <c r="P209" s="837"/>
      <c r="Q209" s="850">
        <v>3275.9230769230767</v>
      </c>
    </row>
    <row r="210" spans="1:17" ht="14.45" customHeight="1" x14ac:dyDescent="0.2">
      <c r="A210" s="831" t="s">
        <v>5800</v>
      </c>
      <c r="B210" s="832" t="s">
        <v>5218</v>
      </c>
      <c r="C210" s="832" t="s">
        <v>4583</v>
      </c>
      <c r="D210" s="832" t="s">
        <v>5825</v>
      </c>
      <c r="E210" s="832" t="s">
        <v>5826</v>
      </c>
      <c r="F210" s="849">
        <v>1</v>
      </c>
      <c r="G210" s="849">
        <v>972.32</v>
      </c>
      <c r="H210" s="849">
        <v>0.33333333333333337</v>
      </c>
      <c r="I210" s="849">
        <v>972.32</v>
      </c>
      <c r="J210" s="849">
        <v>3</v>
      </c>
      <c r="K210" s="849">
        <v>2916.96</v>
      </c>
      <c r="L210" s="849">
        <v>1</v>
      </c>
      <c r="M210" s="849">
        <v>972.32</v>
      </c>
      <c r="N210" s="849">
        <v>6</v>
      </c>
      <c r="O210" s="849">
        <v>4808.28</v>
      </c>
      <c r="P210" s="837">
        <v>1.6483873621852887</v>
      </c>
      <c r="Q210" s="850">
        <v>801.38</v>
      </c>
    </row>
    <row r="211" spans="1:17" ht="14.45" customHeight="1" x14ac:dyDescent="0.2">
      <c r="A211" s="831" t="s">
        <v>5800</v>
      </c>
      <c r="B211" s="832" t="s">
        <v>5218</v>
      </c>
      <c r="C211" s="832" t="s">
        <v>4583</v>
      </c>
      <c r="D211" s="832" t="s">
        <v>5827</v>
      </c>
      <c r="E211" s="832" t="s">
        <v>5826</v>
      </c>
      <c r="F211" s="849">
        <v>2</v>
      </c>
      <c r="G211" s="849">
        <v>2816.84</v>
      </c>
      <c r="H211" s="849">
        <v>1</v>
      </c>
      <c r="I211" s="849">
        <v>1408.42</v>
      </c>
      <c r="J211" s="849">
        <v>2</v>
      </c>
      <c r="K211" s="849">
        <v>2816.84</v>
      </c>
      <c r="L211" s="849">
        <v>1</v>
      </c>
      <c r="M211" s="849">
        <v>1408.42</v>
      </c>
      <c r="N211" s="849">
        <v>2</v>
      </c>
      <c r="O211" s="849">
        <v>2319.16</v>
      </c>
      <c r="P211" s="837">
        <v>0.82331974837051436</v>
      </c>
      <c r="Q211" s="850">
        <v>1159.58</v>
      </c>
    </row>
    <row r="212" spans="1:17" ht="14.45" customHeight="1" x14ac:dyDescent="0.2">
      <c r="A212" s="831" t="s">
        <v>5800</v>
      </c>
      <c r="B212" s="832" t="s">
        <v>5218</v>
      </c>
      <c r="C212" s="832" t="s">
        <v>4583</v>
      </c>
      <c r="D212" s="832" t="s">
        <v>5828</v>
      </c>
      <c r="E212" s="832" t="s">
        <v>5826</v>
      </c>
      <c r="F212" s="849">
        <v>3</v>
      </c>
      <c r="G212" s="849">
        <v>5121.93</v>
      </c>
      <c r="H212" s="849">
        <v>2.0410568052760567</v>
      </c>
      <c r="I212" s="849">
        <v>1707.3100000000002</v>
      </c>
      <c r="J212" s="849">
        <v>2</v>
      </c>
      <c r="K212" s="849">
        <v>2509.4499999999998</v>
      </c>
      <c r="L212" s="849">
        <v>1</v>
      </c>
      <c r="M212" s="849">
        <v>1254.7249999999999</v>
      </c>
      <c r="N212" s="849">
        <v>3</v>
      </c>
      <c r="O212" s="849">
        <v>2722.5</v>
      </c>
      <c r="P212" s="837">
        <v>1.0848990814720358</v>
      </c>
      <c r="Q212" s="850">
        <v>907.5</v>
      </c>
    </row>
    <row r="213" spans="1:17" ht="14.45" customHeight="1" x14ac:dyDescent="0.2">
      <c r="A213" s="831" t="s">
        <v>5800</v>
      </c>
      <c r="B213" s="832" t="s">
        <v>5218</v>
      </c>
      <c r="C213" s="832" t="s">
        <v>4583</v>
      </c>
      <c r="D213" s="832" t="s">
        <v>5829</v>
      </c>
      <c r="E213" s="832" t="s">
        <v>5826</v>
      </c>
      <c r="F213" s="849">
        <v>28</v>
      </c>
      <c r="G213" s="849">
        <v>57856.400000000009</v>
      </c>
      <c r="H213" s="849">
        <v>1.2953347806939679</v>
      </c>
      <c r="I213" s="849">
        <v>2066.3000000000002</v>
      </c>
      <c r="J213" s="849">
        <v>25</v>
      </c>
      <c r="K213" s="849">
        <v>44665.209999999992</v>
      </c>
      <c r="L213" s="849">
        <v>1</v>
      </c>
      <c r="M213" s="849">
        <v>1786.6083999999996</v>
      </c>
      <c r="N213" s="849">
        <v>30</v>
      </c>
      <c r="O213" s="849">
        <v>39966.770000000004</v>
      </c>
      <c r="P213" s="837">
        <v>0.89480761424831567</v>
      </c>
      <c r="Q213" s="850">
        <v>1332.2256666666667</v>
      </c>
    </row>
    <row r="214" spans="1:17" ht="14.45" customHeight="1" x14ac:dyDescent="0.2">
      <c r="A214" s="831" t="s">
        <v>5800</v>
      </c>
      <c r="B214" s="832" t="s">
        <v>5218</v>
      </c>
      <c r="C214" s="832" t="s">
        <v>4583</v>
      </c>
      <c r="D214" s="832" t="s">
        <v>5830</v>
      </c>
      <c r="E214" s="832" t="s">
        <v>5831</v>
      </c>
      <c r="F214" s="849">
        <v>1</v>
      </c>
      <c r="G214" s="849">
        <v>1932.09</v>
      </c>
      <c r="H214" s="849"/>
      <c r="I214" s="849">
        <v>1932.09</v>
      </c>
      <c r="J214" s="849"/>
      <c r="K214" s="849"/>
      <c r="L214" s="849"/>
      <c r="M214" s="849"/>
      <c r="N214" s="849">
        <v>1</v>
      </c>
      <c r="O214" s="849">
        <v>1932.09</v>
      </c>
      <c r="P214" s="837"/>
      <c r="Q214" s="850">
        <v>1932.09</v>
      </c>
    </row>
    <row r="215" spans="1:17" ht="14.45" customHeight="1" x14ac:dyDescent="0.2">
      <c r="A215" s="831" t="s">
        <v>5800</v>
      </c>
      <c r="B215" s="832" t="s">
        <v>5218</v>
      </c>
      <c r="C215" s="832" t="s">
        <v>4583</v>
      </c>
      <c r="D215" s="832" t="s">
        <v>5832</v>
      </c>
      <c r="E215" s="832" t="s">
        <v>5833</v>
      </c>
      <c r="F215" s="849">
        <v>32</v>
      </c>
      <c r="G215" s="849">
        <v>32888.32</v>
      </c>
      <c r="H215" s="849">
        <v>1.0753369386807567</v>
      </c>
      <c r="I215" s="849">
        <v>1027.76</v>
      </c>
      <c r="J215" s="849">
        <v>32</v>
      </c>
      <c r="K215" s="849">
        <v>30584.2</v>
      </c>
      <c r="L215" s="849">
        <v>1</v>
      </c>
      <c r="M215" s="849">
        <v>955.75625000000002</v>
      </c>
      <c r="N215" s="849">
        <v>34</v>
      </c>
      <c r="O215" s="849">
        <v>26956.86</v>
      </c>
      <c r="P215" s="837">
        <v>0.88139823830605346</v>
      </c>
      <c r="Q215" s="850">
        <v>792.84882352941179</v>
      </c>
    </row>
    <row r="216" spans="1:17" ht="14.45" customHeight="1" x14ac:dyDescent="0.2">
      <c r="A216" s="831" t="s">
        <v>5800</v>
      </c>
      <c r="B216" s="832" t="s">
        <v>5218</v>
      </c>
      <c r="C216" s="832" t="s">
        <v>4583</v>
      </c>
      <c r="D216" s="832" t="s">
        <v>5834</v>
      </c>
      <c r="E216" s="832" t="s">
        <v>5833</v>
      </c>
      <c r="F216" s="849"/>
      <c r="G216" s="849"/>
      <c r="H216" s="849"/>
      <c r="I216" s="849"/>
      <c r="J216" s="849">
        <v>2</v>
      </c>
      <c r="K216" s="849">
        <v>3029.45</v>
      </c>
      <c r="L216" s="849">
        <v>1</v>
      </c>
      <c r="M216" s="849">
        <v>1514.7249999999999</v>
      </c>
      <c r="N216" s="849"/>
      <c r="O216" s="849"/>
      <c r="P216" s="837"/>
      <c r="Q216" s="850"/>
    </row>
    <row r="217" spans="1:17" ht="14.45" customHeight="1" x14ac:dyDescent="0.2">
      <c r="A217" s="831" t="s">
        <v>5800</v>
      </c>
      <c r="B217" s="832" t="s">
        <v>5218</v>
      </c>
      <c r="C217" s="832" t="s">
        <v>4583</v>
      </c>
      <c r="D217" s="832" t="s">
        <v>5835</v>
      </c>
      <c r="E217" s="832" t="s">
        <v>5836</v>
      </c>
      <c r="F217" s="849">
        <v>18</v>
      </c>
      <c r="G217" s="849">
        <v>312300</v>
      </c>
      <c r="H217" s="849">
        <v>1.0249531961014102</v>
      </c>
      <c r="I217" s="849">
        <v>17350</v>
      </c>
      <c r="J217" s="849">
        <v>20</v>
      </c>
      <c r="K217" s="849">
        <v>304696.83999999997</v>
      </c>
      <c r="L217" s="849">
        <v>1</v>
      </c>
      <c r="M217" s="849">
        <v>15234.841999999999</v>
      </c>
      <c r="N217" s="849">
        <v>21</v>
      </c>
      <c r="O217" s="849">
        <v>250280.1</v>
      </c>
      <c r="P217" s="837">
        <v>0.82140694337361697</v>
      </c>
      <c r="Q217" s="850">
        <v>11918.1</v>
      </c>
    </row>
    <row r="218" spans="1:17" ht="14.45" customHeight="1" x14ac:dyDescent="0.2">
      <c r="A218" s="831" t="s">
        <v>5800</v>
      </c>
      <c r="B218" s="832" t="s">
        <v>5218</v>
      </c>
      <c r="C218" s="832" t="s">
        <v>4583</v>
      </c>
      <c r="D218" s="832" t="s">
        <v>5837</v>
      </c>
      <c r="E218" s="832" t="s">
        <v>5838</v>
      </c>
      <c r="F218" s="849">
        <v>2</v>
      </c>
      <c r="G218" s="849">
        <v>17073.099999999999</v>
      </c>
      <c r="H218" s="849"/>
      <c r="I218" s="849">
        <v>8536.5499999999993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5800</v>
      </c>
      <c r="B219" s="832" t="s">
        <v>5218</v>
      </c>
      <c r="C219" s="832" t="s">
        <v>4583</v>
      </c>
      <c r="D219" s="832" t="s">
        <v>5839</v>
      </c>
      <c r="E219" s="832" t="s">
        <v>5840</v>
      </c>
      <c r="F219" s="849">
        <v>19</v>
      </c>
      <c r="G219" s="849">
        <v>223668</v>
      </c>
      <c r="H219" s="849">
        <v>1.0264130135300316</v>
      </c>
      <c r="I219" s="849">
        <v>11772</v>
      </c>
      <c r="J219" s="849">
        <v>21</v>
      </c>
      <c r="K219" s="849">
        <v>217912.27999999997</v>
      </c>
      <c r="L219" s="849">
        <v>1</v>
      </c>
      <c r="M219" s="849">
        <v>10376.775238095237</v>
      </c>
      <c r="N219" s="849">
        <v>26</v>
      </c>
      <c r="O219" s="849">
        <v>215094.05000000002</v>
      </c>
      <c r="P219" s="837">
        <v>0.98706713545468872</v>
      </c>
      <c r="Q219" s="850">
        <v>8272.8480769230773</v>
      </c>
    </row>
    <row r="220" spans="1:17" ht="14.45" customHeight="1" x14ac:dyDescent="0.2">
      <c r="A220" s="831" t="s">
        <v>5800</v>
      </c>
      <c r="B220" s="832" t="s">
        <v>5218</v>
      </c>
      <c r="C220" s="832" t="s">
        <v>4583</v>
      </c>
      <c r="D220" s="832" t="s">
        <v>5841</v>
      </c>
      <c r="E220" s="832" t="s">
        <v>5842</v>
      </c>
      <c r="F220" s="849">
        <v>2</v>
      </c>
      <c r="G220" s="849">
        <v>4473</v>
      </c>
      <c r="H220" s="849"/>
      <c r="I220" s="849">
        <v>2236.5</v>
      </c>
      <c r="J220" s="849"/>
      <c r="K220" s="849"/>
      <c r="L220" s="849"/>
      <c r="M220" s="849"/>
      <c r="N220" s="849">
        <v>1</v>
      </c>
      <c r="O220" s="849">
        <v>2236.5</v>
      </c>
      <c r="P220" s="837"/>
      <c r="Q220" s="850">
        <v>2236.5</v>
      </c>
    </row>
    <row r="221" spans="1:17" ht="14.45" customHeight="1" x14ac:dyDescent="0.2">
      <c r="A221" s="831" t="s">
        <v>5800</v>
      </c>
      <c r="B221" s="832" t="s">
        <v>5218</v>
      </c>
      <c r="C221" s="832" t="s">
        <v>4583</v>
      </c>
      <c r="D221" s="832" t="s">
        <v>5843</v>
      </c>
      <c r="E221" s="832" t="s">
        <v>5844</v>
      </c>
      <c r="F221" s="849"/>
      <c r="G221" s="849"/>
      <c r="H221" s="849"/>
      <c r="I221" s="849"/>
      <c r="J221" s="849">
        <v>2</v>
      </c>
      <c r="K221" s="849">
        <v>38393.599999999999</v>
      </c>
      <c r="L221" s="849">
        <v>1</v>
      </c>
      <c r="M221" s="849">
        <v>19196.8</v>
      </c>
      <c r="N221" s="849"/>
      <c r="O221" s="849"/>
      <c r="P221" s="837"/>
      <c r="Q221" s="850"/>
    </row>
    <row r="222" spans="1:17" ht="14.45" customHeight="1" x14ac:dyDescent="0.2">
      <c r="A222" s="831" t="s">
        <v>5800</v>
      </c>
      <c r="B222" s="832" t="s">
        <v>5218</v>
      </c>
      <c r="C222" s="832" t="s">
        <v>4583</v>
      </c>
      <c r="D222" s="832" t="s">
        <v>5845</v>
      </c>
      <c r="E222" s="832" t="s">
        <v>5846</v>
      </c>
      <c r="F222" s="849">
        <v>2</v>
      </c>
      <c r="G222" s="849">
        <v>2005.6</v>
      </c>
      <c r="H222" s="849">
        <v>0.71792668957617412</v>
      </c>
      <c r="I222" s="849">
        <v>1002.8</v>
      </c>
      <c r="J222" s="849">
        <v>3</v>
      </c>
      <c r="K222" s="849">
        <v>2793.6</v>
      </c>
      <c r="L222" s="849">
        <v>1</v>
      </c>
      <c r="M222" s="849">
        <v>931.19999999999993</v>
      </c>
      <c r="N222" s="849">
        <v>6</v>
      </c>
      <c r="O222" s="849">
        <v>5372.4</v>
      </c>
      <c r="P222" s="837">
        <v>1.9231099656357387</v>
      </c>
      <c r="Q222" s="850">
        <v>895.4</v>
      </c>
    </row>
    <row r="223" spans="1:17" ht="14.45" customHeight="1" x14ac:dyDescent="0.2">
      <c r="A223" s="831" t="s">
        <v>5800</v>
      </c>
      <c r="B223" s="832" t="s">
        <v>5218</v>
      </c>
      <c r="C223" s="832" t="s">
        <v>4583</v>
      </c>
      <c r="D223" s="832" t="s">
        <v>5847</v>
      </c>
      <c r="E223" s="832" t="s">
        <v>5848</v>
      </c>
      <c r="F223" s="849">
        <v>2</v>
      </c>
      <c r="G223" s="849">
        <v>10518.46</v>
      </c>
      <c r="H223" s="849">
        <v>1.0586446157221676</v>
      </c>
      <c r="I223" s="849">
        <v>5259.23</v>
      </c>
      <c r="J223" s="849">
        <v>2</v>
      </c>
      <c r="K223" s="849">
        <v>9935.7800000000007</v>
      </c>
      <c r="L223" s="849">
        <v>1</v>
      </c>
      <c r="M223" s="849">
        <v>4967.8900000000003</v>
      </c>
      <c r="N223" s="849">
        <v>5</v>
      </c>
      <c r="O223" s="849">
        <v>15160.12</v>
      </c>
      <c r="P223" s="837">
        <v>1.525810756679395</v>
      </c>
      <c r="Q223" s="850">
        <v>3032.0240000000003</v>
      </c>
    </row>
    <row r="224" spans="1:17" ht="14.45" customHeight="1" x14ac:dyDescent="0.2">
      <c r="A224" s="831" t="s">
        <v>5800</v>
      </c>
      <c r="B224" s="832" t="s">
        <v>5218</v>
      </c>
      <c r="C224" s="832" t="s">
        <v>4583</v>
      </c>
      <c r="D224" s="832" t="s">
        <v>5849</v>
      </c>
      <c r="E224" s="832" t="s">
        <v>5850</v>
      </c>
      <c r="F224" s="849">
        <v>34</v>
      </c>
      <c r="G224" s="849">
        <v>28259.439999999999</v>
      </c>
      <c r="H224" s="849">
        <v>1.096774193548387</v>
      </c>
      <c r="I224" s="849">
        <v>831.16</v>
      </c>
      <c r="J224" s="849">
        <v>31</v>
      </c>
      <c r="K224" s="849">
        <v>25765.96</v>
      </c>
      <c r="L224" s="849">
        <v>1</v>
      </c>
      <c r="M224" s="849">
        <v>831.16</v>
      </c>
      <c r="N224" s="849">
        <v>37</v>
      </c>
      <c r="O224" s="849">
        <v>28304.92</v>
      </c>
      <c r="P224" s="837">
        <v>1.098539313109234</v>
      </c>
      <c r="Q224" s="850">
        <v>764.99783783783778</v>
      </c>
    </row>
    <row r="225" spans="1:17" ht="14.45" customHeight="1" x14ac:dyDescent="0.2">
      <c r="A225" s="831" t="s">
        <v>5800</v>
      </c>
      <c r="B225" s="832" t="s">
        <v>5218</v>
      </c>
      <c r="C225" s="832" t="s">
        <v>4583</v>
      </c>
      <c r="D225" s="832" t="s">
        <v>5851</v>
      </c>
      <c r="E225" s="832" t="s">
        <v>5852</v>
      </c>
      <c r="F225" s="849">
        <v>40</v>
      </c>
      <c r="G225" s="849">
        <v>880000</v>
      </c>
      <c r="H225" s="849">
        <v>0.77077509528969868</v>
      </c>
      <c r="I225" s="849">
        <v>22000</v>
      </c>
      <c r="J225" s="849">
        <v>55</v>
      </c>
      <c r="K225" s="849">
        <v>1141707.8800000001</v>
      </c>
      <c r="L225" s="849">
        <v>1</v>
      </c>
      <c r="M225" s="849">
        <v>20758.325090909093</v>
      </c>
      <c r="N225" s="849">
        <v>35</v>
      </c>
      <c r="O225" s="849">
        <v>556372.29999999993</v>
      </c>
      <c r="P225" s="837">
        <v>0.48731580971482819</v>
      </c>
      <c r="Q225" s="850">
        <v>15896.351428571426</v>
      </c>
    </row>
    <row r="226" spans="1:17" ht="14.45" customHeight="1" x14ac:dyDescent="0.2">
      <c r="A226" s="831" t="s">
        <v>5800</v>
      </c>
      <c r="B226" s="832" t="s">
        <v>5218</v>
      </c>
      <c r="C226" s="832" t="s">
        <v>4583</v>
      </c>
      <c r="D226" s="832" t="s">
        <v>5853</v>
      </c>
      <c r="E226" s="832" t="s">
        <v>5854</v>
      </c>
      <c r="F226" s="849">
        <v>1</v>
      </c>
      <c r="G226" s="849">
        <v>40210.910000000003</v>
      </c>
      <c r="H226" s="849"/>
      <c r="I226" s="849">
        <v>40210.910000000003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5800</v>
      </c>
      <c r="B227" s="832" t="s">
        <v>5218</v>
      </c>
      <c r="C227" s="832" t="s">
        <v>4583</v>
      </c>
      <c r="D227" s="832" t="s">
        <v>5855</v>
      </c>
      <c r="E227" s="832" t="s">
        <v>5856</v>
      </c>
      <c r="F227" s="849">
        <v>2</v>
      </c>
      <c r="G227" s="849">
        <v>2292.66</v>
      </c>
      <c r="H227" s="849"/>
      <c r="I227" s="849">
        <v>1146.33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5800</v>
      </c>
      <c r="B228" s="832" t="s">
        <v>5218</v>
      </c>
      <c r="C228" s="832" t="s">
        <v>4583</v>
      </c>
      <c r="D228" s="832" t="s">
        <v>5857</v>
      </c>
      <c r="E228" s="832" t="s">
        <v>5858</v>
      </c>
      <c r="F228" s="849">
        <v>34</v>
      </c>
      <c r="G228" s="849">
        <v>841500</v>
      </c>
      <c r="H228" s="849">
        <v>1.012967549527372</v>
      </c>
      <c r="I228" s="849">
        <v>24750</v>
      </c>
      <c r="J228" s="849">
        <v>38</v>
      </c>
      <c r="K228" s="849">
        <v>830727.5</v>
      </c>
      <c r="L228" s="849">
        <v>1</v>
      </c>
      <c r="M228" s="849">
        <v>21861.25</v>
      </c>
      <c r="N228" s="849">
        <v>76</v>
      </c>
      <c r="O228" s="849">
        <v>1121385.3999999999</v>
      </c>
      <c r="P228" s="837">
        <v>1.3498835659106023</v>
      </c>
      <c r="Q228" s="850">
        <v>14755.071052631578</v>
      </c>
    </row>
    <row r="229" spans="1:17" ht="14.45" customHeight="1" x14ac:dyDescent="0.2">
      <c r="A229" s="831" t="s">
        <v>5800</v>
      </c>
      <c r="B229" s="832" t="s">
        <v>5218</v>
      </c>
      <c r="C229" s="832" t="s">
        <v>4583</v>
      </c>
      <c r="D229" s="832" t="s">
        <v>5859</v>
      </c>
      <c r="E229" s="832" t="s">
        <v>5860</v>
      </c>
      <c r="F229" s="849">
        <v>3</v>
      </c>
      <c r="G229" s="849">
        <v>1077.3000000000002</v>
      </c>
      <c r="H229" s="849">
        <v>3.0000000000000004</v>
      </c>
      <c r="I229" s="849">
        <v>359.10000000000008</v>
      </c>
      <c r="J229" s="849">
        <v>1</v>
      </c>
      <c r="K229" s="849">
        <v>359.1</v>
      </c>
      <c r="L229" s="849">
        <v>1</v>
      </c>
      <c r="M229" s="849">
        <v>359.1</v>
      </c>
      <c r="N229" s="849">
        <v>5</v>
      </c>
      <c r="O229" s="849">
        <v>1578.51</v>
      </c>
      <c r="P229" s="837">
        <v>4.3957393483709266</v>
      </c>
      <c r="Q229" s="850">
        <v>315.702</v>
      </c>
    </row>
    <row r="230" spans="1:17" ht="14.45" customHeight="1" x14ac:dyDescent="0.2">
      <c r="A230" s="831" t="s">
        <v>5800</v>
      </c>
      <c r="B230" s="832" t="s">
        <v>5218</v>
      </c>
      <c r="C230" s="832" t="s">
        <v>4583</v>
      </c>
      <c r="D230" s="832" t="s">
        <v>5861</v>
      </c>
      <c r="E230" s="832" t="s">
        <v>5862</v>
      </c>
      <c r="F230" s="849">
        <v>20</v>
      </c>
      <c r="G230" s="849">
        <v>261560</v>
      </c>
      <c r="H230" s="849">
        <v>1.4004756348508758</v>
      </c>
      <c r="I230" s="849">
        <v>13078</v>
      </c>
      <c r="J230" s="849">
        <v>15</v>
      </c>
      <c r="K230" s="849">
        <v>186765.12</v>
      </c>
      <c r="L230" s="849">
        <v>1</v>
      </c>
      <c r="M230" s="849">
        <v>12451.008</v>
      </c>
      <c r="N230" s="849">
        <v>15</v>
      </c>
      <c r="O230" s="849">
        <v>184413.90000000002</v>
      </c>
      <c r="P230" s="837">
        <v>0.98741081846546097</v>
      </c>
      <c r="Q230" s="850">
        <v>12294.260000000002</v>
      </c>
    </row>
    <row r="231" spans="1:17" ht="14.45" customHeight="1" x14ac:dyDescent="0.2">
      <c r="A231" s="831" t="s">
        <v>5800</v>
      </c>
      <c r="B231" s="832" t="s">
        <v>5218</v>
      </c>
      <c r="C231" s="832" t="s">
        <v>4583</v>
      </c>
      <c r="D231" s="832" t="s">
        <v>5863</v>
      </c>
      <c r="E231" s="832" t="s">
        <v>5864</v>
      </c>
      <c r="F231" s="849">
        <v>19</v>
      </c>
      <c r="G231" s="849">
        <v>664240</v>
      </c>
      <c r="H231" s="849">
        <v>2.375</v>
      </c>
      <c r="I231" s="849">
        <v>34960</v>
      </c>
      <c r="J231" s="849">
        <v>8</v>
      </c>
      <c r="K231" s="849">
        <v>279680</v>
      </c>
      <c r="L231" s="849">
        <v>1</v>
      </c>
      <c r="M231" s="849">
        <v>34960</v>
      </c>
      <c r="N231" s="849">
        <v>17</v>
      </c>
      <c r="O231" s="849">
        <v>557608.6</v>
      </c>
      <c r="P231" s="837">
        <v>1.9937378432494279</v>
      </c>
      <c r="Q231" s="850">
        <v>32800.50588235294</v>
      </c>
    </row>
    <row r="232" spans="1:17" ht="14.45" customHeight="1" x14ac:dyDescent="0.2">
      <c r="A232" s="831" t="s">
        <v>5800</v>
      </c>
      <c r="B232" s="832" t="s">
        <v>5218</v>
      </c>
      <c r="C232" s="832" t="s">
        <v>4583</v>
      </c>
      <c r="D232" s="832" t="s">
        <v>5865</v>
      </c>
      <c r="E232" s="832" t="s">
        <v>5866</v>
      </c>
      <c r="F232" s="849"/>
      <c r="G232" s="849"/>
      <c r="H232" s="849"/>
      <c r="I232" s="849"/>
      <c r="J232" s="849">
        <v>1</v>
      </c>
      <c r="K232" s="849">
        <v>838.48</v>
      </c>
      <c r="L232" s="849">
        <v>1</v>
      </c>
      <c r="M232" s="849">
        <v>838.48</v>
      </c>
      <c r="N232" s="849"/>
      <c r="O232" s="849"/>
      <c r="P232" s="837"/>
      <c r="Q232" s="850"/>
    </row>
    <row r="233" spans="1:17" ht="14.45" customHeight="1" x14ac:dyDescent="0.2">
      <c r="A233" s="831" t="s">
        <v>5800</v>
      </c>
      <c r="B233" s="832" t="s">
        <v>5218</v>
      </c>
      <c r="C233" s="832" t="s">
        <v>4583</v>
      </c>
      <c r="D233" s="832" t="s">
        <v>5867</v>
      </c>
      <c r="E233" s="832" t="s">
        <v>5868</v>
      </c>
      <c r="F233" s="849">
        <v>4</v>
      </c>
      <c r="G233" s="849">
        <v>67326.759999999995</v>
      </c>
      <c r="H233" s="849">
        <v>0.8520598300582144</v>
      </c>
      <c r="I233" s="849">
        <v>16831.689999999999</v>
      </c>
      <c r="J233" s="849">
        <v>5</v>
      </c>
      <c r="K233" s="849">
        <v>79016.47</v>
      </c>
      <c r="L233" s="849">
        <v>1</v>
      </c>
      <c r="M233" s="849">
        <v>15803.294</v>
      </c>
      <c r="N233" s="849">
        <v>2</v>
      </c>
      <c r="O233" s="849">
        <v>28521.4</v>
      </c>
      <c r="P233" s="837">
        <v>0.36095512745633918</v>
      </c>
      <c r="Q233" s="850">
        <v>14260.7</v>
      </c>
    </row>
    <row r="234" spans="1:17" ht="14.45" customHeight="1" x14ac:dyDescent="0.2">
      <c r="A234" s="831" t="s">
        <v>5800</v>
      </c>
      <c r="B234" s="832" t="s">
        <v>5218</v>
      </c>
      <c r="C234" s="832" t="s">
        <v>4583</v>
      </c>
      <c r="D234" s="832" t="s">
        <v>5869</v>
      </c>
      <c r="E234" s="832" t="s">
        <v>5870</v>
      </c>
      <c r="F234" s="849">
        <v>34</v>
      </c>
      <c r="G234" s="849">
        <v>223962.42000000004</v>
      </c>
      <c r="H234" s="849">
        <v>1.509072428427475</v>
      </c>
      <c r="I234" s="849">
        <v>6587.130000000001</v>
      </c>
      <c r="J234" s="849">
        <v>27</v>
      </c>
      <c r="K234" s="849">
        <v>148410.65</v>
      </c>
      <c r="L234" s="849">
        <v>1</v>
      </c>
      <c r="M234" s="849">
        <v>5496.6907407407407</v>
      </c>
      <c r="N234" s="849">
        <v>33</v>
      </c>
      <c r="O234" s="849">
        <v>118287.29000000001</v>
      </c>
      <c r="P234" s="837">
        <v>0.79702696538287521</v>
      </c>
      <c r="Q234" s="850">
        <v>3584.4633333333336</v>
      </c>
    </row>
    <row r="235" spans="1:17" ht="14.45" customHeight="1" x14ac:dyDescent="0.2">
      <c r="A235" s="831" t="s">
        <v>5800</v>
      </c>
      <c r="B235" s="832" t="s">
        <v>5218</v>
      </c>
      <c r="C235" s="832" t="s">
        <v>4583</v>
      </c>
      <c r="D235" s="832" t="s">
        <v>5871</v>
      </c>
      <c r="E235" s="832" t="s">
        <v>5872</v>
      </c>
      <c r="F235" s="849"/>
      <c r="G235" s="849"/>
      <c r="H235" s="849"/>
      <c r="I235" s="849"/>
      <c r="J235" s="849">
        <v>1</v>
      </c>
      <c r="K235" s="849">
        <v>1726.4</v>
      </c>
      <c r="L235" s="849">
        <v>1</v>
      </c>
      <c r="M235" s="849">
        <v>1726.4</v>
      </c>
      <c r="N235" s="849"/>
      <c r="O235" s="849"/>
      <c r="P235" s="837"/>
      <c r="Q235" s="850"/>
    </row>
    <row r="236" spans="1:17" ht="14.45" customHeight="1" x14ac:dyDescent="0.2">
      <c r="A236" s="831" t="s">
        <v>5800</v>
      </c>
      <c r="B236" s="832" t="s">
        <v>5218</v>
      </c>
      <c r="C236" s="832" t="s">
        <v>4583</v>
      </c>
      <c r="D236" s="832" t="s">
        <v>5873</v>
      </c>
      <c r="E236" s="832" t="s">
        <v>5874</v>
      </c>
      <c r="F236" s="849">
        <v>3</v>
      </c>
      <c r="G236" s="849">
        <v>242809.19999999998</v>
      </c>
      <c r="H236" s="849">
        <v>1.5</v>
      </c>
      <c r="I236" s="849">
        <v>80936.399999999994</v>
      </c>
      <c r="J236" s="849">
        <v>2</v>
      </c>
      <c r="K236" s="849">
        <v>161872.79999999999</v>
      </c>
      <c r="L236" s="849">
        <v>1</v>
      </c>
      <c r="M236" s="849">
        <v>80936.399999999994</v>
      </c>
      <c r="N236" s="849">
        <v>2</v>
      </c>
      <c r="O236" s="849">
        <v>135847.20000000001</v>
      </c>
      <c r="P236" s="837">
        <v>0.83922190757187143</v>
      </c>
      <c r="Q236" s="850">
        <v>67923.600000000006</v>
      </c>
    </row>
    <row r="237" spans="1:17" ht="14.45" customHeight="1" x14ac:dyDescent="0.2">
      <c r="A237" s="831" t="s">
        <v>5800</v>
      </c>
      <c r="B237" s="832" t="s">
        <v>5218</v>
      </c>
      <c r="C237" s="832" t="s">
        <v>4583</v>
      </c>
      <c r="D237" s="832" t="s">
        <v>5875</v>
      </c>
      <c r="E237" s="832" t="s">
        <v>5876</v>
      </c>
      <c r="F237" s="849">
        <v>37</v>
      </c>
      <c r="G237" s="849">
        <v>161320</v>
      </c>
      <c r="H237" s="849">
        <v>1.5488683717276412</v>
      </c>
      <c r="I237" s="849">
        <v>4360</v>
      </c>
      <c r="J237" s="849">
        <v>27</v>
      </c>
      <c r="K237" s="849">
        <v>104153.45999999999</v>
      </c>
      <c r="L237" s="849">
        <v>1</v>
      </c>
      <c r="M237" s="849">
        <v>3857.5355555555552</v>
      </c>
      <c r="N237" s="849">
        <v>37</v>
      </c>
      <c r="O237" s="849">
        <v>124849.59</v>
      </c>
      <c r="P237" s="837">
        <v>1.1987080410002702</v>
      </c>
      <c r="Q237" s="850">
        <v>3374.3132432432431</v>
      </c>
    </row>
    <row r="238" spans="1:17" ht="14.45" customHeight="1" x14ac:dyDescent="0.2">
      <c r="A238" s="831" t="s">
        <v>5800</v>
      </c>
      <c r="B238" s="832" t="s">
        <v>5218</v>
      </c>
      <c r="C238" s="832" t="s">
        <v>4583</v>
      </c>
      <c r="D238" s="832" t="s">
        <v>5877</v>
      </c>
      <c r="E238" s="832" t="s">
        <v>5878</v>
      </c>
      <c r="F238" s="849">
        <v>1</v>
      </c>
      <c r="G238" s="849">
        <v>19969</v>
      </c>
      <c r="H238" s="849">
        <v>1</v>
      </c>
      <c r="I238" s="849">
        <v>19969</v>
      </c>
      <c r="J238" s="849">
        <v>1</v>
      </c>
      <c r="K238" s="849">
        <v>19969</v>
      </c>
      <c r="L238" s="849">
        <v>1</v>
      </c>
      <c r="M238" s="849">
        <v>19969</v>
      </c>
      <c r="N238" s="849"/>
      <c r="O238" s="849"/>
      <c r="P238" s="837"/>
      <c r="Q238" s="850"/>
    </row>
    <row r="239" spans="1:17" ht="14.45" customHeight="1" x14ac:dyDescent="0.2">
      <c r="A239" s="831" t="s">
        <v>5800</v>
      </c>
      <c r="B239" s="832" t="s">
        <v>5218</v>
      </c>
      <c r="C239" s="832" t="s">
        <v>4583</v>
      </c>
      <c r="D239" s="832" t="s">
        <v>5879</v>
      </c>
      <c r="E239" s="832" t="s">
        <v>5880</v>
      </c>
      <c r="F239" s="849"/>
      <c r="G239" s="849"/>
      <c r="H239" s="849"/>
      <c r="I239" s="849"/>
      <c r="J239" s="849">
        <v>1</v>
      </c>
      <c r="K239" s="849">
        <v>3106.5</v>
      </c>
      <c r="L239" s="849">
        <v>1</v>
      </c>
      <c r="M239" s="849">
        <v>3106.5</v>
      </c>
      <c r="N239" s="849">
        <v>1</v>
      </c>
      <c r="O239" s="849">
        <v>3106.5</v>
      </c>
      <c r="P239" s="837">
        <v>1</v>
      </c>
      <c r="Q239" s="850">
        <v>3106.5</v>
      </c>
    </row>
    <row r="240" spans="1:17" ht="14.45" customHeight="1" x14ac:dyDescent="0.2">
      <c r="A240" s="831" t="s">
        <v>5800</v>
      </c>
      <c r="B240" s="832" t="s">
        <v>5218</v>
      </c>
      <c r="C240" s="832" t="s">
        <v>4583</v>
      </c>
      <c r="D240" s="832" t="s">
        <v>5881</v>
      </c>
      <c r="E240" s="832" t="s">
        <v>5882</v>
      </c>
      <c r="F240" s="849">
        <v>1</v>
      </c>
      <c r="G240" s="849">
        <v>380.86</v>
      </c>
      <c r="H240" s="849">
        <v>0.33333333333333337</v>
      </c>
      <c r="I240" s="849">
        <v>380.86</v>
      </c>
      <c r="J240" s="849">
        <v>3</v>
      </c>
      <c r="K240" s="849">
        <v>1142.58</v>
      </c>
      <c r="L240" s="849">
        <v>1</v>
      </c>
      <c r="M240" s="849">
        <v>380.85999999999996</v>
      </c>
      <c r="N240" s="849">
        <v>3</v>
      </c>
      <c r="O240" s="849">
        <v>1142.58</v>
      </c>
      <c r="P240" s="837">
        <v>1</v>
      </c>
      <c r="Q240" s="850">
        <v>380.85999999999996</v>
      </c>
    </row>
    <row r="241" spans="1:17" ht="14.45" customHeight="1" x14ac:dyDescent="0.2">
      <c r="A241" s="831" t="s">
        <v>5800</v>
      </c>
      <c r="B241" s="832" t="s">
        <v>5218</v>
      </c>
      <c r="C241" s="832" t="s">
        <v>4583</v>
      </c>
      <c r="D241" s="832" t="s">
        <v>5883</v>
      </c>
      <c r="E241" s="832" t="s">
        <v>5884</v>
      </c>
      <c r="F241" s="849">
        <v>2</v>
      </c>
      <c r="G241" s="849">
        <v>31350</v>
      </c>
      <c r="H241" s="849"/>
      <c r="I241" s="849">
        <v>15675</v>
      </c>
      <c r="J241" s="849"/>
      <c r="K241" s="849"/>
      <c r="L241" s="849"/>
      <c r="M241" s="849"/>
      <c r="N241" s="849">
        <v>1</v>
      </c>
      <c r="O241" s="849">
        <v>15675</v>
      </c>
      <c r="P241" s="837"/>
      <c r="Q241" s="850">
        <v>15675</v>
      </c>
    </row>
    <row r="242" spans="1:17" ht="14.45" customHeight="1" x14ac:dyDescent="0.2">
      <c r="A242" s="831" t="s">
        <v>5800</v>
      </c>
      <c r="B242" s="832" t="s">
        <v>5218</v>
      </c>
      <c r="C242" s="832" t="s">
        <v>4583</v>
      </c>
      <c r="D242" s="832" t="s">
        <v>5885</v>
      </c>
      <c r="E242" s="832" t="s">
        <v>5886</v>
      </c>
      <c r="F242" s="849">
        <v>22</v>
      </c>
      <c r="G242" s="849">
        <v>470096</v>
      </c>
      <c r="H242" s="849">
        <v>3.023949938761437</v>
      </c>
      <c r="I242" s="849">
        <v>21368</v>
      </c>
      <c r="J242" s="849">
        <v>8</v>
      </c>
      <c r="K242" s="849">
        <v>155457.60000000001</v>
      </c>
      <c r="L242" s="849">
        <v>1</v>
      </c>
      <c r="M242" s="849">
        <v>19432.2</v>
      </c>
      <c r="N242" s="849">
        <v>19</v>
      </c>
      <c r="O242" s="849">
        <v>274578.06</v>
      </c>
      <c r="P242" s="837">
        <v>1.766256908636181</v>
      </c>
      <c r="Q242" s="850">
        <v>14451.476842105263</v>
      </c>
    </row>
    <row r="243" spans="1:17" ht="14.45" customHeight="1" x14ac:dyDescent="0.2">
      <c r="A243" s="831" t="s">
        <v>5800</v>
      </c>
      <c r="B243" s="832" t="s">
        <v>5218</v>
      </c>
      <c r="C243" s="832" t="s">
        <v>4583</v>
      </c>
      <c r="D243" s="832" t="s">
        <v>5887</v>
      </c>
      <c r="E243" s="832" t="s">
        <v>5888</v>
      </c>
      <c r="F243" s="849"/>
      <c r="G243" s="849"/>
      <c r="H243" s="849"/>
      <c r="I243" s="849"/>
      <c r="J243" s="849">
        <v>1</v>
      </c>
      <c r="K243" s="849">
        <v>11015.5</v>
      </c>
      <c r="L243" s="849">
        <v>1</v>
      </c>
      <c r="M243" s="849">
        <v>11015.5</v>
      </c>
      <c r="N243" s="849">
        <v>2</v>
      </c>
      <c r="O243" s="849">
        <v>19844</v>
      </c>
      <c r="P243" s="837">
        <v>1.8014615768689575</v>
      </c>
      <c r="Q243" s="850">
        <v>9922</v>
      </c>
    </row>
    <row r="244" spans="1:17" ht="14.45" customHeight="1" x14ac:dyDescent="0.2">
      <c r="A244" s="831" t="s">
        <v>5800</v>
      </c>
      <c r="B244" s="832" t="s">
        <v>5218</v>
      </c>
      <c r="C244" s="832" t="s">
        <v>4583</v>
      </c>
      <c r="D244" s="832" t="s">
        <v>5889</v>
      </c>
      <c r="E244" s="832" t="s">
        <v>5890</v>
      </c>
      <c r="F244" s="849">
        <v>1</v>
      </c>
      <c r="G244" s="849">
        <v>30135</v>
      </c>
      <c r="H244" s="849"/>
      <c r="I244" s="849">
        <v>30135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5" customHeight="1" x14ac:dyDescent="0.2">
      <c r="A245" s="831" t="s">
        <v>5800</v>
      </c>
      <c r="B245" s="832" t="s">
        <v>5218</v>
      </c>
      <c r="C245" s="832" t="s">
        <v>4583</v>
      </c>
      <c r="D245" s="832" t="s">
        <v>5891</v>
      </c>
      <c r="E245" s="832" t="s">
        <v>5892</v>
      </c>
      <c r="F245" s="849">
        <v>1</v>
      </c>
      <c r="G245" s="849">
        <v>310</v>
      </c>
      <c r="H245" s="849"/>
      <c r="I245" s="849">
        <v>310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5800</v>
      </c>
      <c r="B246" s="832" t="s">
        <v>5218</v>
      </c>
      <c r="C246" s="832" t="s">
        <v>4583</v>
      </c>
      <c r="D246" s="832" t="s">
        <v>5893</v>
      </c>
      <c r="E246" s="832" t="s">
        <v>5838</v>
      </c>
      <c r="F246" s="849">
        <v>1</v>
      </c>
      <c r="G246" s="849">
        <v>8536.5499999999993</v>
      </c>
      <c r="H246" s="849"/>
      <c r="I246" s="849">
        <v>8536.5499999999993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5" customHeight="1" x14ac:dyDescent="0.2">
      <c r="A247" s="831" t="s">
        <v>5800</v>
      </c>
      <c r="B247" s="832" t="s">
        <v>5218</v>
      </c>
      <c r="C247" s="832" t="s">
        <v>4583</v>
      </c>
      <c r="D247" s="832" t="s">
        <v>5894</v>
      </c>
      <c r="E247" s="832" t="s">
        <v>5895</v>
      </c>
      <c r="F247" s="849">
        <v>3</v>
      </c>
      <c r="G247" s="849">
        <v>100344</v>
      </c>
      <c r="H247" s="849">
        <v>1.5</v>
      </c>
      <c r="I247" s="849">
        <v>33448</v>
      </c>
      <c r="J247" s="849">
        <v>2</v>
      </c>
      <c r="K247" s="849">
        <v>66896</v>
      </c>
      <c r="L247" s="849">
        <v>1</v>
      </c>
      <c r="M247" s="849">
        <v>33448</v>
      </c>
      <c r="N247" s="849">
        <v>2</v>
      </c>
      <c r="O247" s="849">
        <v>66896</v>
      </c>
      <c r="P247" s="837">
        <v>1</v>
      </c>
      <c r="Q247" s="850">
        <v>33448</v>
      </c>
    </row>
    <row r="248" spans="1:17" ht="14.45" customHeight="1" x14ac:dyDescent="0.2">
      <c r="A248" s="831" t="s">
        <v>5800</v>
      </c>
      <c r="B248" s="832" t="s">
        <v>5218</v>
      </c>
      <c r="C248" s="832" t="s">
        <v>4583</v>
      </c>
      <c r="D248" s="832" t="s">
        <v>5896</v>
      </c>
      <c r="E248" s="832" t="s">
        <v>5897</v>
      </c>
      <c r="F248" s="849">
        <v>4</v>
      </c>
      <c r="G248" s="849">
        <v>909637.04</v>
      </c>
      <c r="H248" s="849"/>
      <c r="I248" s="849">
        <v>227409.26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5800</v>
      </c>
      <c r="B249" s="832" t="s">
        <v>5218</v>
      </c>
      <c r="C249" s="832" t="s">
        <v>4583</v>
      </c>
      <c r="D249" s="832" t="s">
        <v>5898</v>
      </c>
      <c r="E249" s="832" t="s">
        <v>5831</v>
      </c>
      <c r="F249" s="849"/>
      <c r="G249" s="849"/>
      <c r="H249" s="849"/>
      <c r="I249" s="849"/>
      <c r="J249" s="849">
        <v>3</v>
      </c>
      <c r="K249" s="849">
        <v>5796.2699999999995</v>
      </c>
      <c r="L249" s="849">
        <v>1</v>
      </c>
      <c r="M249" s="849">
        <v>1932.09</v>
      </c>
      <c r="N249" s="849">
        <v>1</v>
      </c>
      <c r="O249" s="849">
        <v>1932.09</v>
      </c>
      <c r="P249" s="837">
        <v>0.33333333333333337</v>
      </c>
      <c r="Q249" s="850">
        <v>1932.09</v>
      </c>
    </row>
    <row r="250" spans="1:17" ht="14.45" customHeight="1" x14ac:dyDescent="0.2">
      <c r="A250" s="831" t="s">
        <v>5800</v>
      </c>
      <c r="B250" s="832" t="s">
        <v>5218</v>
      </c>
      <c r="C250" s="832" t="s">
        <v>4583</v>
      </c>
      <c r="D250" s="832" t="s">
        <v>5899</v>
      </c>
      <c r="E250" s="832" t="s">
        <v>5900</v>
      </c>
      <c r="F250" s="849">
        <v>1</v>
      </c>
      <c r="G250" s="849">
        <v>8276.4</v>
      </c>
      <c r="H250" s="849"/>
      <c r="I250" s="849">
        <v>8276.4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5" customHeight="1" x14ac:dyDescent="0.2">
      <c r="A251" s="831" t="s">
        <v>5800</v>
      </c>
      <c r="B251" s="832" t="s">
        <v>5218</v>
      </c>
      <c r="C251" s="832" t="s">
        <v>4583</v>
      </c>
      <c r="D251" s="832" t="s">
        <v>5901</v>
      </c>
      <c r="E251" s="832" t="s">
        <v>5902</v>
      </c>
      <c r="F251" s="849">
        <v>2</v>
      </c>
      <c r="G251" s="849">
        <v>15681.6</v>
      </c>
      <c r="H251" s="849"/>
      <c r="I251" s="849">
        <v>7840.8</v>
      </c>
      <c r="J251" s="849"/>
      <c r="K251" s="849"/>
      <c r="L251" s="849"/>
      <c r="M251" s="849"/>
      <c r="N251" s="849">
        <v>1</v>
      </c>
      <c r="O251" s="849">
        <v>7840.8</v>
      </c>
      <c r="P251" s="837"/>
      <c r="Q251" s="850">
        <v>7840.8</v>
      </c>
    </row>
    <row r="252" spans="1:17" ht="14.45" customHeight="1" x14ac:dyDescent="0.2">
      <c r="A252" s="831" t="s">
        <v>5800</v>
      </c>
      <c r="B252" s="832" t="s">
        <v>5218</v>
      </c>
      <c r="C252" s="832" t="s">
        <v>4583</v>
      </c>
      <c r="D252" s="832" t="s">
        <v>5903</v>
      </c>
      <c r="E252" s="832" t="s">
        <v>5904</v>
      </c>
      <c r="F252" s="849"/>
      <c r="G252" s="849"/>
      <c r="H252" s="849"/>
      <c r="I252" s="849"/>
      <c r="J252" s="849">
        <v>1</v>
      </c>
      <c r="K252" s="849">
        <v>4857</v>
      </c>
      <c r="L252" s="849">
        <v>1</v>
      </c>
      <c r="M252" s="849">
        <v>4857</v>
      </c>
      <c r="N252" s="849"/>
      <c r="O252" s="849"/>
      <c r="P252" s="837"/>
      <c r="Q252" s="850"/>
    </row>
    <row r="253" spans="1:17" ht="14.45" customHeight="1" x14ac:dyDescent="0.2">
      <c r="A253" s="831" t="s">
        <v>5800</v>
      </c>
      <c r="B253" s="832" t="s">
        <v>5218</v>
      </c>
      <c r="C253" s="832" t="s">
        <v>4583</v>
      </c>
      <c r="D253" s="832" t="s">
        <v>5905</v>
      </c>
      <c r="E253" s="832" t="s">
        <v>5906</v>
      </c>
      <c r="F253" s="849"/>
      <c r="G253" s="849"/>
      <c r="H253" s="849"/>
      <c r="I253" s="849"/>
      <c r="J253" s="849">
        <v>1</v>
      </c>
      <c r="K253" s="849">
        <v>1356.6</v>
      </c>
      <c r="L253" s="849">
        <v>1</v>
      </c>
      <c r="M253" s="849">
        <v>1356.6</v>
      </c>
      <c r="N253" s="849">
        <v>2</v>
      </c>
      <c r="O253" s="849">
        <v>2713.06</v>
      </c>
      <c r="P253" s="837">
        <v>1.9998968008255935</v>
      </c>
      <c r="Q253" s="850">
        <v>1356.53</v>
      </c>
    </row>
    <row r="254" spans="1:17" ht="14.45" customHeight="1" x14ac:dyDescent="0.2">
      <c r="A254" s="831" t="s">
        <v>5800</v>
      </c>
      <c r="B254" s="832" t="s">
        <v>5218</v>
      </c>
      <c r="C254" s="832" t="s">
        <v>4583</v>
      </c>
      <c r="D254" s="832" t="s">
        <v>5907</v>
      </c>
      <c r="E254" s="832" t="s">
        <v>5908</v>
      </c>
      <c r="F254" s="849"/>
      <c r="G254" s="849"/>
      <c r="H254" s="849"/>
      <c r="I254" s="849"/>
      <c r="J254" s="849">
        <v>1</v>
      </c>
      <c r="K254" s="849">
        <v>4066.69</v>
      </c>
      <c r="L254" s="849">
        <v>1</v>
      </c>
      <c r="M254" s="849">
        <v>4066.69</v>
      </c>
      <c r="N254" s="849"/>
      <c r="O254" s="849"/>
      <c r="P254" s="837"/>
      <c r="Q254" s="850"/>
    </row>
    <row r="255" spans="1:17" ht="14.45" customHeight="1" x14ac:dyDescent="0.2">
      <c r="A255" s="831" t="s">
        <v>5800</v>
      </c>
      <c r="B255" s="832" t="s">
        <v>5218</v>
      </c>
      <c r="C255" s="832" t="s">
        <v>4583</v>
      </c>
      <c r="D255" s="832" t="s">
        <v>5909</v>
      </c>
      <c r="E255" s="832" t="s">
        <v>5910</v>
      </c>
      <c r="F255" s="849"/>
      <c r="G255" s="849"/>
      <c r="H255" s="849"/>
      <c r="I255" s="849"/>
      <c r="J255" s="849">
        <v>1</v>
      </c>
      <c r="K255" s="849">
        <v>64000</v>
      </c>
      <c r="L255" s="849">
        <v>1</v>
      </c>
      <c r="M255" s="849">
        <v>64000</v>
      </c>
      <c r="N255" s="849"/>
      <c r="O255" s="849"/>
      <c r="P255" s="837"/>
      <c r="Q255" s="850"/>
    </row>
    <row r="256" spans="1:17" ht="14.45" customHeight="1" x14ac:dyDescent="0.2">
      <c r="A256" s="831" t="s">
        <v>5800</v>
      </c>
      <c r="B256" s="832" t="s">
        <v>5218</v>
      </c>
      <c r="C256" s="832" t="s">
        <v>4583</v>
      </c>
      <c r="D256" s="832" t="s">
        <v>5911</v>
      </c>
      <c r="E256" s="832" t="s">
        <v>5912</v>
      </c>
      <c r="F256" s="849"/>
      <c r="G256" s="849"/>
      <c r="H256" s="849"/>
      <c r="I256" s="849"/>
      <c r="J256" s="849">
        <v>1</v>
      </c>
      <c r="K256" s="849">
        <v>227409.26</v>
      </c>
      <c r="L256" s="849">
        <v>1</v>
      </c>
      <c r="M256" s="849">
        <v>227409.26</v>
      </c>
      <c r="N256" s="849">
        <v>5</v>
      </c>
      <c r="O256" s="849">
        <v>1058568.52</v>
      </c>
      <c r="P256" s="837">
        <v>4.6549050817015978</v>
      </c>
      <c r="Q256" s="850">
        <v>211713.704</v>
      </c>
    </row>
    <row r="257" spans="1:17" ht="14.45" customHeight="1" x14ac:dyDescent="0.2">
      <c r="A257" s="831" t="s">
        <v>5800</v>
      </c>
      <c r="B257" s="832" t="s">
        <v>5218</v>
      </c>
      <c r="C257" s="832" t="s">
        <v>4583</v>
      </c>
      <c r="D257" s="832" t="s">
        <v>5913</v>
      </c>
      <c r="E257" s="832" t="s">
        <v>5914</v>
      </c>
      <c r="F257" s="849">
        <v>4</v>
      </c>
      <c r="G257" s="849">
        <v>59600</v>
      </c>
      <c r="H257" s="849">
        <v>2</v>
      </c>
      <c r="I257" s="849">
        <v>14900</v>
      </c>
      <c r="J257" s="849">
        <v>2</v>
      </c>
      <c r="K257" s="849">
        <v>29800</v>
      </c>
      <c r="L257" s="849">
        <v>1</v>
      </c>
      <c r="M257" s="849">
        <v>14900</v>
      </c>
      <c r="N257" s="849">
        <v>5</v>
      </c>
      <c r="O257" s="849">
        <v>56040.34</v>
      </c>
      <c r="P257" s="837">
        <v>1.8805483221476509</v>
      </c>
      <c r="Q257" s="850">
        <v>11208.067999999999</v>
      </c>
    </row>
    <row r="258" spans="1:17" ht="14.45" customHeight="1" x14ac:dyDescent="0.2">
      <c r="A258" s="831" t="s">
        <v>5800</v>
      </c>
      <c r="B258" s="832" t="s">
        <v>5218</v>
      </c>
      <c r="C258" s="832" t="s">
        <v>4583</v>
      </c>
      <c r="D258" s="832" t="s">
        <v>5915</v>
      </c>
      <c r="E258" s="832" t="s">
        <v>5916</v>
      </c>
      <c r="F258" s="849">
        <v>1</v>
      </c>
      <c r="G258" s="849">
        <v>19075</v>
      </c>
      <c r="H258" s="849"/>
      <c r="I258" s="849">
        <v>19075</v>
      </c>
      <c r="J258" s="849"/>
      <c r="K258" s="849"/>
      <c r="L258" s="849"/>
      <c r="M258" s="849"/>
      <c r="N258" s="849">
        <v>1</v>
      </c>
      <c r="O258" s="849">
        <v>19075</v>
      </c>
      <c r="P258" s="837"/>
      <c r="Q258" s="850">
        <v>19075</v>
      </c>
    </row>
    <row r="259" spans="1:17" ht="14.45" customHeight="1" x14ac:dyDescent="0.2">
      <c r="A259" s="831" t="s">
        <v>5800</v>
      </c>
      <c r="B259" s="832" t="s">
        <v>5218</v>
      </c>
      <c r="C259" s="832" t="s">
        <v>4583</v>
      </c>
      <c r="D259" s="832" t="s">
        <v>5917</v>
      </c>
      <c r="E259" s="832" t="s">
        <v>5918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4091.46</v>
      </c>
      <c r="P259" s="837"/>
      <c r="Q259" s="850">
        <v>4091.46</v>
      </c>
    </row>
    <row r="260" spans="1:17" ht="14.45" customHeight="1" x14ac:dyDescent="0.2">
      <c r="A260" s="831" t="s">
        <v>5800</v>
      </c>
      <c r="B260" s="832" t="s">
        <v>5218</v>
      </c>
      <c r="C260" s="832" t="s">
        <v>4583</v>
      </c>
      <c r="D260" s="832" t="s">
        <v>5919</v>
      </c>
      <c r="E260" s="832" t="s">
        <v>5920</v>
      </c>
      <c r="F260" s="849"/>
      <c r="G260" s="849"/>
      <c r="H260" s="849"/>
      <c r="I260" s="849"/>
      <c r="J260" s="849"/>
      <c r="K260" s="849"/>
      <c r="L260" s="849"/>
      <c r="M260" s="849"/>
      <c r="N260" s="849">
        <v>2</v>
      </c>
      <c r="O260" s="849">
        <v>75000</v>
      </c>
      <c r="P260" s="837"/>
      <c r="Q260" s="850">
        <v>37500</v>
      </c>
    </row>
    <row r="261" spans="1:17" ht="14.45" customHeight="1" x14ac:dyDescent="0.2">
      <c r="A261" s="831" t="s">
        <v>5800</v>
      </c>
      <c r="B261" s="832" t="s">
        <v>5218</v>
      </c>
      <c r="C261" s="832" t="s">
        <v>4583</v>
      </c>
      <c r="D261" s="832" t="s">
        <v>5921</v>
      </c>
      <c r="E261" s="832" t="s">
        <v>5922</v>
      </c>
      <c r="F261" s="849"/>
      <c r="G261" s="849"/>
      <c r="H261" s="849"/>
      <c r="I261" s="849"/>
      <c r="J261" s="849"/>
      <c r="K261" s="849"/>
      <c r="L261" s="849"/>
      <c r="M261" s="849"/>
      <c r="N261" s="849">
        <v>9</v>
      </c>
      <c r="O261" s="849">
        <v>104055.03</v>
      </c>
      <c r="P261" s="837"/>
      <c r="Q261" s="850">
        <v>11561.67</v>
      </c>
    </row>
    <row r="262" spans="1:17" ht="14.45" customHeight="1" x14ac:dyDescent="0.2">
      <c r="A262" s="831" t="s">
        <v>5800</v>
      </c>
      <c r="B262" s="832" t="s">
        <v>5218</v>
      </c>
      <c r="C262" s="832" t="s">
        <v>4372</v>
      </c>
      <c r="D262" s="832" t="s">
        <v>5923</v>
      </c>
      <c r="E262" s="832" t="s">
        <v>5924</v>
      </c>
      <c r="F262" s="849">
        <v>1</v>
      </c>
      <c r="G262" s="849">
        <v>213</v>
      </c>
      <c r="H262" s="849">
        <v>0.99532710280373837</v>
      </c>
      <c r="I262" s="849">
        <v>213</v>
      </c>
      <c r="J262" s="849">
        <v>1</v>
      </c>
      <c r="K262" s="849">
        <v>214</v>
      </c>
      <c r="L262" s="849">
        <v>1</v>
      </c>
      <c r="M262" s="849">
        <v>214</v>
      </c>
      <c r="N262" s="849"/>
      <c r="O262" s="849"/>
      <c r="P262" s="837"/>
      <c r="Q262" s="850"/>
    </row>
    <row r="263" spans="1:17" ht="14.45" customHeight="1" x14ac:dyDescent="0.2">
      <c r="A263" s="831" t="s">
        <v>5800</v>
      </c>
      <c r="B263" s="832" t="s">
        <v>5218</v>
      </c>
      <c r="C263" s="832" t="s">
        <v>4372</v>
      </c>
      <c r="D263" s="832" t="s">
        <v>5925</v>
      </c>
      <c r="E263" s="832" t="s">
        <v>5926</v>
      </c>
      <c r="F263" s="849">
        <v>232</v>
      </c>
      <c r="G263" s="849">
        <v>35960</v>
      </c>
      <c r="H263" s="849">
        <v>0.92063492063492058</v>
      </c>
      <c r="I263" s="849">
        <v>155</v>
      </c>
      <c r="J263" s="849">
        <v>252</v>
      </c>
      <c r="K263" s="849">
        <v>39060</v>
      </c>
      <c r="L263" s="849">
        <v>1</v>
      </c>
      <c r="M263" s="849">
        <v>155</v>
      </c>
      <c r="N263" s="849">
        <v>263</v>
      </c>
      <c r="O263" s="849">
        <v>41028</v>
      </c>
      <c r="P263" s="837">
        <v>1.0503840245775731</v>
      </c>
      <c r="Q263" s="850">
        <v>156</v>
      </c>
    </row>
    <row r="264" spans="1:17" ht="14.45" customHeight="1" x14ac:dyDescent="0.2">
      <c r="A264" s="831" t="s">
        <v>5800</v>
      </c>
      <c r="B264" s="832" t="s">
        <v>5218</v>
      </c>
      <c r="C264" s="832" t="s">
        <v>4372</v>
      </c>
      <c r="D264" s="832" t="s">
        <v>5927</v>
      </c>
      <c r="E264" s="832" t="s">
        <v>5928</v>
      </c>
      <c r="F264" s="849">
        <v>600</v>
      </c>
      <c r="G264" s="849">
        <v>112200</v>
      </c>
      <c r="H264" s="849">
        <v>1.0362694300518134</v>
      </c>
      <c r="I264" s="849">
        <v>187</v>
      </c>
      <c r="J264" s="849">
        <v>579</v>
      </c>
      <c r="K264" s="849">
        <v>108273</v>
      </c>
      <c r="L264" s="849">
        <v>1</v>
      </c>
      <c r="M264" s="849">
        <v>187</v>
      </c>
      <c r="N264" s="849">
        <v>709</v>
      </c>
      <c r="O264" s="849">
        <v>133292</v>
      </c>
      <c r="P264" s="837">
        <v>1.2310733054408762</v>
      </c>
      <c r="Q264" s="850">
        <v>188</v>
      </c>
    </row>
    <row r="265" spans="1:17" ht="14.45" customHeight="1" x14ac:dyDescent="0.2">
      <c r="A265" s="831" t="s">
        <v>5800</v>
      </c>
      <c r="B265" s="832" t="s">
        <v>5218</v>
      </c>
      <c r="C265" s="832" t="s">
        <v>4372</v>
      </c>
      <c r="D265" s="832" t="s">
        <v>5929</v>
      </c>
      <c r="E265" s="832" t="s">
        <v>5930</v>
      </c>
      <c r="F265" s="849">
        <v>26</v>
      </c>
      <c r="G265" s="849">
        <v>3328</v>
      </c>
      <c r="H265" s="849">
        <v>2.3636363636363638</v>
      </c>
      <c r="I265" s="849">
        <v>128</v>
      </c>
      <c r="J265" s="849">
        <v>11</v>
      </c>
      <c r="K265" s="849">
        <v>1408</v>
      </c>
      <c r="L265" s="849">
        <v>1</v>
      </c>
      <c r="M265" s="849">
        <v>128</v>
      </c>
      <c r="N265" s="849">
        <v>22</v>
      </c>
      <c r="O265" s="849">
        <v>2838</v>
      </c>
      <c r="P265" s="837">
        <v>2.015625</v>
      </c>
      <c r="Q265" s="850">
        <v>129</v>
      </c>
    </row>
    <row r="266" spans="1:17" ht="14.45" customHeight="1" x14ac:dyDescent="0.2">
      <c r="A266" s="831" t="s">
        <v>5800</v>
      </c>
      <c r="B266" s="832" t="s">
        <v>5218</v>
      </c>
      <c r="C266" s="832" t="s">
        <v>4372</v>
      </c>
      <c r="D266" s="832" t="s">
        <v>5931</v>
      </c>
      <c r="E266" s="832" t="s">
        <v>5932</v>
      </c>
      <c r="F266" s="849">
        <v>54</v>
      </c>
      <c r="G266" s="849">
        <v>12042</v>
      </c>
      <c r="H266" s="849">
        <v>0.7466517857142857</v>
      </c>
      <c r="I266" s="849">
        <v>223</v>
      </c>
      <c r="J266" s="849">
        <v>72</v>
      </c>
      <c r="K266" s="849">
        <v>16128</v>
      </c>
      <c r="L266" s="849">
        <v>1</v>
      </c>
      <c r="M266" s="849">
        <v>224</v>
      </c>
      <c r="N266" s="849">
        <v>41</v>
      </c>
      <c r="O266" s="849">
        <v>9225</v>
      </c>
      <c r="P266" s="837">
        <v>0.5719866071428571</v>
      </c>
      <c r="Q266" s="850">
        <v>225</v>
      </c>
    </row>
    <row r="267" spans="1:17" ht="14.45" customHeight="1" x14ac:dyDescent="0.2">
      <c r="A267" s="831" t="s">
        <v>5800</v>
      </c>
      <c r="B267" s="832" t="s">
        <v>5218</v>
      </c>
      <c r="C267" s="832" t="s">
        <v>4372</v>
      </c>
      <c r="D267" s="832" t="s">
        <v>5933</v>
      </c>
      <c r="E267" s="832" t="s">
        <v>5934</v>
      </c>
      <c r="F267" s="849">
        <v>7</v>
      </c>
      <c r="G267" s="849">
        <v>1561</v>
      </c>
      <c r="H267" s="849">
        <v>1.7421875</v>
      </c>
      <c r="I267" s="849">
        <v>223</v>
      </c>
      <c r="J267" s="849">
        <v>4</v>
      </c>
      <c r="K267" s="849">
        <v>896</v>
      </c>
      <c r="L267" s="849">
        <v>1</v>
      </c>
      <c r="M267" s="849">
        <v>224</v>
      </c>
      <c r="N267" s="849">
        <v>8</v>
      </c>
      <c r="O267" s="849">
        <v>1800</v>
      </c>
      <c r="P267" s="837">
        <v>2.0089285714285716</v>
      </c>
      <c r="Q267" s="850">
        <v>225</v>
      </c>
    </row>
    <row r="268" spans="1:17" ht="14.45" customHeight="1" x14ac:dyDescent="0.2">
      <c r="A268" s="831" t="s">
        <v>5800</v>
      </c>
      <c r="B268" s="832" t="s">
        <v>5218</v>
      </c>
      <c r="C268" s="832" t="s">
        <v>4372</v>
      </c>
      <c r="D268" s="832" t="s">
        <v>5935</v>
      </c>
      <c r="E268" s="832" t="s">
        <v>5936</v>
      </c>
      <c r="F268" s="849">
        <v>22</v>
      </c>
      <c r="G268" s="849">
        <v>4950</v>
      </c>
      <c r="H268" s="849">
        <v>0.99557522123893805</v>
      </c>
      <c r="I268" s="849">
        <v>225</v>
      </c>
      <c r="J268" s="849">
        <v>22</v>
      </c>
      <c r="K268" s="849">
        <v>4972</v>
      </c>
      <c r="L268" s="849">
        <v>1</v>
      </c>
      <c r="M268" s="849">
        <v>226</v>
      </c>
      <c r="N268" s="849">
        <v>21</v>
      </c>
      <c r="O268" s="849">
        <v>4767</v>
      </c>
      <c r="P268" s="837">
        <v>0.95876910699919549</v>
      </c>
      <c r="Q268" s="850">
        <v>227</v>
      </c>
    </row>
    <row r="269" spans="1:17" ht="14.45" customHeight="1" x14ac:dyDescent="0.2">
      <c r="A269" s="831" t="s">
        <v>5800</v>
      </c>
      <c r="B269" s="832" t="s">
        <v>5218</v>
      </c>
      <c r="C269" s="832" t="s">
        <v>4372</v>
      </c>
      <c r="D269" s="832" t="s">
        <v>5937</v>
      </c>
      <c r="E269" s="832" t="s">
        <v>5938</v>
      </c>
      <c r="F269" s="849"/>
      <c r="G269" s="849"/>
      <c r="H269" s="849"/>
      <c r="I269" s="849"/>
      <c r="J269" s="849">
        <v>1</v>
      </c>
      <c r="K269" s="849">
        <v>350</v>
      </c>
      <c r="L269" s="849">
        <v>1</v>
      </c>
      <c r="M269" s="849">
        <v>350</v>
      </c>
      <c r="N269" s="849"/>
      <c r="O269" s="849"/>
      <c r="P269" s="837"/>
      <c r="Q269" s="850"/>
    </row>
    <row r="270" spans="1:17" ht="14.45" customHeight="1" x14ac:dyDescent="0.2">
      <c r="A270" s="831" t="s">
        <v>5800</v>
      </c>
      <c r="B270" s="832" t="s">
        <v>5218</v>
      </c>
      <c r="C270" s="832" t="s">
        <v>4372</v>
      </c>
      <c r="D270" s="832" t="s">
        <v>5939</v>
      </c>
      <c r="E270" s="832" t="s">
        <v>5940</v>
      </c>
      <c r="F270" s="849">
        <v>28</v>
      </c>
      <c r="G270" s="849">
        <v>116592</v>
      </c>
      <c r="H270" s="849">
        <v>1.1661065770523285</v>
      </c>
      <c r="I270" s="849">
        <v>4164</v>
      </c>
      <c r="J270" s="849">
        <v>24</v>
      </c>
      <c r="K270" s="849">
        <v>99984</v>
      </c>
      <c r="L270" s="849">
        <v>1</v>
      </c>
      <c r="M270" s="849">
        <v>4166</v>
      </c>
      <c r="N270" s="849">
        <v>33</v>
      </c>
      <c r="O270" s="849">
        <v>137709</v>
      </c>
      <c r="P270" s="837">
        <v>1.3773103696591456</v>
      </c>
      <c r="Q270" s="850">
        <v>4173</v>
      </c>
    </row>
    <row r="271" spans="1:17" ht="14.45" customHeight="1" x14ac:dyDescent="0.2">
      <c r="A271" s="831" t="s">
        <v>5800</v>
      </c>
      <c r="B271" s="832" t="s">
        <v>5218</v>
      </c>
      <c r="C271" s="832" t="s">
        <v>4372</v>
      </c>
      <c r="D271" s="832" t="s">
        <v>5941</v>
      </c>
      <c r="E271" s="832" t="s">
        <v>5942</v>
      </c>
      <c r="F271" s="849"/>
      <c r="G271" s="849"/>
      <c r="H271" s="849"/>
      <c r="I271" s="849"/>
      <c r="J271" s="849">
        <v>1</v>
      </c>
      <c r="K271" s="849">
        <v>15265</v>
      </c>
      <c r="L271" s="849">
        <v>1</v>
      </c>
      <c r="M271" s="849">
        <v>15265</v>
      </c>
      <c r="N271" s="849"/>
      <c r="O271" s="849"/>
      <c r="P271" s="837"/>
      <c r="Q271" s="850"/>
    </row>
    <row r="272" spans="1:17" ht="14.45" customHeight="1" x14ac:dyDescent="0.2">
      <c r="A272" s="831" t="s">
        <v>5800</v>
      </c>
      <c r="B272" s="832" t="s">
        <v>5218</v>
      </c>
      <c r="C272" s="832" t="s">
        <v>4372</v>
      </c>
      <c r="D272" s="832" t="s">
        <v>5943</v>
      </c>
      <c r="E272" s="832" t="s">
        <v>5944</v>
      </c>
      <c r="F272" s="849">
        <v>82</v>
      </c>
      <c r="G272" s="849">
        <v>316520</v>
      </c>
      <c r="H272" s="849">
        <v>0.97568493995215899</v>
      </c>
      <c r="I272" s="849">
        <v>3860</v>
      </c>
      <c r="J272" s="849">
        <v>84</v>
      </c>
      <c r="K272" s="849">
        <v>324408</v>
      </c>
      <c r="L272" s="849">
        <v>1</v>
      </c>
      <c r="M272" s="849">
        <v>3862</v>
      </c>
      <c r="N272" s="849">
        <v>93</v>
      </c>
      <c r="O272" s="849">
        <v>359631</v>
      </c>
      <c r="P272" s="837">
        <v>1.1085762373307686</v>
      </c>
      <c r="Q272" s="850">
        <v>3867</v>
      </c>
    </row>
    <row r="273" spans="1:17" ht="14.45" customHeight="1" x14ac:dyDescent="0.2">
      <c r="A273" s="831" t="s">
        <v>5800</v>
      </c>
      <c r="B273" s="832" t="s">
        <v>5218</v>
      </c>
      <c r="C273" s="832" t="s">
        <v>4372</v>
      </c>
      <c r="D273" s="832" t="s">
        <v>5945</v>
      </c>
      <c r="E273" s="832" t="s">
        <v>5946</v>
      </c>
      <c r="F273" s="849">
        <v>6</v>
      </c>
      <c r="G273" s="849">
        <v>47556</v>
      </c>
      <c r="H273" s="849">
        <v>2.9992431886982844</v>
      </c>
      <c r="I273" s="849">
        <v>7926</v>
      </c>
      <c r="J273" s="849">
        <v>2</v>
      </c>
      <c r="K273" s="849">
        <v>15856</v>
      </c>
      <c r="L273" s="849">
        <v>1</v>
      </c>
      <c r="M273" s="849">
        <v>7928</v>
      </c>
      <c r="N273" s="849">
        <v>4</v>
      </c>
      <c r="O273" s="849">
        <v>31752</v>
      </c>
      <c r="P273" s="837">
        <v>2.0025227043390514</v>
      </c>
      <c r="Q273" s="850">
        <v>7938</v>
      </c>
    </row>
    <row r="274" spans="1:17" ht="14.45" customHeight="1" x14ac:dyDescent="0.2">
      <c r="A274" s="831" t="s">
        <v>5800</v>
      </c>
      <c r="B274" s="832" t="s">
        <v>5218</v>
      </c>
      <c r="C274" s="832" t="s">
        <v>4372</v>
      </c>
      <c r="D274" s="832" t="s">
        <v>5947</v>
      </c>
      <c r="E274" s="832" t="s">
        <v>5948</v>
      </c>
      <c r="F274" s="849">
        <v>1</v>
      </c>
      <c r="G274" s="849">
        <v>345</v>
      </c>
      <c r="H274" s="849"/>
      <c r="I274" s="849">
        <v>345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5800</v>
      </c>
      <c r="B275" s="832" t="s">
        <v>5218</v>
      </c>
      <c r="C275" s="832" t="s">
        <v>4372</v>
      </c>
      <c r="D275" s="832" t="s">
        <v>5949</v>
      </c>
      <c r="E275" s="832" t="s">
        <v>5950</v>
      </c>
      <c r="F275" s="849"/>
      <c r="G275" s="849"/>
      <c r="H275" s="849"/>
      <c r="I275" s="849"/>
      <c r="J275" s="849">
        <v>1</v>
      </c>
      <c r="K275" s="849">
        <v>1055</v>
      </c>
      <c r="L275" s="849">
        <v>1</v>
      </c>
      <c r="M275" s="849">
        <v>1055</v>
      </c>
      <c r="N275" s="849"/>
      <c r="O275" s="849"/>
      <c r="P275" s="837"/>
      <c r="Q275" s="850"/>
    </row>
    <row r="276" spans="1:17" ht="14.45" customHeight="1" x14ac:dyDescent="0.2">
      <c r="A276" s="831" t="s">
        <v>5800</v>
      </c>
      <c r="B276" s="832" t="s">
        <v>5218</v>
      </c>
      <c r="C276" s="832" t="s">
        <v>4372</v>
      </c>
      <c r="D276" s="832" t="s">
        <v>5951</v>
      </c>
      <c r="E276" s="832" t="s">
        <v>5952</v>
      </c>
      <c r="F276" s="849">
        <v>10</v>
      </c>
      <c r="G276" s="849">
        <v>12940</v>
      </c>
      <c r="H276" s="849">
        <v>2.5</v>
      </c>
      <c r="I276" s="849">
        <v>1294</v>
      </c>
      <c r="J276" s="849">
        <v>4</v>
      </c>
      <c r="K276" s="849">
        <v>5176</v>
      </c>
      <c r="L276" s="849">
        <v>1</v>
      </c>
      <c r="M276" s="849">
        <v>1294</v>
      </c>
      <c r="N276" s="849">
        <v>6</v>
      </c>
      <c r="O276" s="849">
        <v>7782</v>
      </c>
      <c r="P276" s="837">
        <v>1.5034775888717156</v>
      </c>
      <c r="Q276" s="850">
        <v>1297</v>
      </c>
    </row>
    <row r="277" spans="1:17" ht="14.45" customHeight="1" x14ac:dyDescent="0.2">
      <c r="A277" s="831" t="s">
        <v>5800</v>
      </c>
      <c r="B277" s="832" t="s">
        <v>5218</v>
      </c>
      <c r="C277" s="832" t="s">
        <v>4372</v>
      </c>
      <c r="D277" s="832" t="s">
        <v>5953</v>
      </c>
      <c r="E277" s="832" t="s">
        <v>5954</v>
      </c>
      <c r="F277" s="849">
        <v>1</v>
      </c>
      <c r="G277" s="849">
        <v>1178</v>
      </c>
      <c r="H277" s="849"/>
      <c r="I277" s="849">
        <v>1178</v>
      </c>
      <c r="J277" s="849"/>
      <c r="K277" s="849"/>
      <c r="L277" s="849"/>
      <c r="M277" s="849"/>
      <c r="N277" s="849">
        <v>3</v>
      </c>
      <c r="O277" s="849">
        <v>3540</v>
      </c>
      <c r="P277" s="837"/>
      <c r="Q277" s="850">
        <v>1180</v>
      </c>
    </row>
    <row r="278" spans="1:17" ht="14.45" customHeight="1" x14ac:dyDescent="0.2">
      <c r="A278" s="831" t="s">
        <v>5800</v>
      </c>
      <c r="B278" s="832" t="s">
        <v>5218</v>
      </c>
      <c r="C278" s="832" t="s">
        <v>4372</v>
      </c>
      <c r="D278" s="832" t="s">
        <v>5955</v>
      </c>
      <c r="E278" s="832" t="s">
        <v>5956</v>
      </c>
      <c r="F278" s="849">
        <v>303</v>
      </c>
      <c r="G278" s="849">
        <v>1562571</v>
      </c>
      <c r="H278" s="849">
        <v>0.83230230189708365</v>
      </c>
      <c r="I278" s="849">
        <v>5157</v>
      </c>
      <c r="J278" s="849">
        <v>364</v>
      </c>
      <c r="K278" s="849">
        <v>1877408</v>
      </c>
      <c r="L278" s="849">
        <v>1</v>
      </c>
      <c r="M278" s="849">
        <v>5157.7142857142853</v>
      </c>
      <c r="N278" s="849">
        <v>355</v>
      </c>
      <c r="O278" s="849">
        <v>1832510</v>
      </c>
      <c r="P278" s="837">
        <v>0.97608511309209289</v>
      </c>
      <c r="Q278" s="850">
        <v>5162</v>
      </c>
    </row>
    <row r="279" spans="1:17" ht="14.45" customHeight="1" x14ac:dyDescent="0.2">
      <c r="A279" s="831" t="s">
        <v>5800</v>
      </c>
      <c r="B279" s="832" t="s">
        <v>5218</v>
      </c>
      <c r="C279" s="832" t="s">
        <v>4372</v>
      </c>
      <c r="D279" s="832" t="s">
        <v>5957</v>
      </c>
      <c r="E279" s="832" t="s">
        <v>5958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7816</v>
      </c>
      <c r="P279" s="837"/>
      <c r="Q279" s="850">
        <v>7816</v>
      </c>
    </row>
    <row r="280" spans="1:17" ht="14.45" customHeight="1" x14ac:dyDescent="0.2">
      <c r="A280" s="831" t="s">
        <v>5800</v>
      </c>
      <c r="B280" s="832" t="s">
        <v>5218</v>
      </c>
      <c r="C280" s="832" t="s">
        <v>4372</v>
      </c>
      <c r="D280" s="832" t="s">
        <v>5959</v>
      </c>
      <c r="E280" s="832" t="s">
        <v>5960</v>
      </c>
      <c r="F280" s="849">
        <v>5</v>
      </c>
      <c r="G280" s="849">
        <v>28100</v>
      </c>
      <c r="H280" s="849">
        <v>0.71415863979464766</v>
      </c>
      <c r="I280" s="849">
        <v>5620</v>
      </c>
      <c r="J280" s="849">
        <v>7</v>
      </c>
      <c r="K280" s="849">
        <v>39347</v>
      </c>
      <c r="L280" s="849">
        <v>1</v>
      </c>
      <c r="M280" s="849">
        <v>5621</v>
      </c>
      <c r="N280" s="849">
        <v>18</v>
      </c>
      <c r="O280" s="849">
        <v>101268</v>
      </c>
      <c r="P280" s="837">
        <v>2.5737159122677715</v>
      </c>
      <c r="Q280" s="850">
        <v>5626</v>
      </c>
    </row>
    <row r="281" spans="1:17" ht="14.45" customHeight="1" x14ac:dyDescent="0.2">
      <c r="A281" s="831" t="s">
        <v>5800</v>
      </c>
      <c r="B281" s="832" t="s">
        <v>5218</v>
      </c>
      <c r="C281" s="832" t="s">
        <v>4372</v>
      </c>
      <c r="D281" s="832" t="s">
        <v>5219</v>
      </c>
      <c r="E281" s="832" t="s">
        <v>5220</v>
      </c>
      <c r="F281" s="849">
        <v>3</v>
      </c>
      <c r="G281" s="849">
        <v>2403</v>
      </c>
      <c r="H281" s="849">
        <v>1.4981296758104738</v>
      </c>
      <c r="I281" s="849">
        <v>801</v>
      </c>
      <c r="J281" s="849">
        <v>2</v>
      </c>
      <c r="K281" s="849">
        <v>1604</v>
      </c>
      <c r="L281" s="849">
        <v>1</v>
      </c>
      <c r="M281" s="849">
        <v>802</v>
      </c>
      <c r="N281" s="849">
        <v>2</v>
      </c>
      <c r="O281" s="849">
        <v>1616</v>
      </c>
      <c r="P281" s="837">
        <v>1.0074812967581048</v>
      </c>
      <c r="Q281" s="850">
        <v>808</v>
      </c>
    </row>
    <row r="282" spans="1:17" ht="14.45" customHeight="1" x14ac:dyDescent="0.2">
      <c r="A282" s="831" t="s">
        <v>5800</v>
      </c>
      <c r="B282" s="832" t="s">
        <v>5218</v>
      </c>
      <c r="C282" s="832" t="s">
        <v>4372</v>
      </c>
      <c r="D282" s="832" t="s">
        <v>5961</v>
      </c>
      <c r="E282" s="832" t="s">
        <v>5962</v>
      </c>
      <c r="F282" s="849">
        <v>417</v>
      </c>
      <c r="G282" s="849">
        <v>73809</v>
      </c>
      <c r="H282" s="849">
        <v>1.071465900182911</v>
      </c>
      <c r="I282" s="849">
        <v>177</v>
      </c>
      <c r="J282" s="849">
        <v>387</v>
      </c>
      <c r="K282" s="849">
        <v>68886</v>
      </c>
      <c r="L282" s="849">
        <v>1</v>
      </c>
      <c r="M282" s="849">
        <v>178</v>
      </c>
      <c r="N282" s="849">
        <v>403</v>
      </c>
      <c r="O282" s="849">
        <v>72137</v>
      </c>
      <c r="P282" s="837">
        <v>1.0471939145835147</v>
      </c>
      <c r="Q282" s="850">
        <v>179</v>
      </c>
    </row>
    <row r="283" spans="1:17" ht="14.45" customHeight="1" x14ac:dyDescent="0.2">
      <c r="A283" s="831" t="s">
        <v>5800</v>
      </c>
      <c r="B283" s="832" t="s">
        <v>5218</v>
      </c>
      <c r="C283" s="832" t="s">
        <v>4372</v>
      </c>
      <c r="D283" s="832" t="s">
        <v>5963</v>
      </c>
      <c r="E283" s="832" t="s">
        <v>5964</v>
      </c>
      <c r="F283" s="849">
        <v>512</v>
      </c>
      <c r="G283" s="849">
        <v>1049088</v>
      </c>
      <c r="H283" s="849">
        <v>0.76839375961327183</v>
      </c>
      <c r="I283" s="849">
        <v>2049</v>
      </c>
      <c r="J283" s="849">
        <v>666</v>
      </c>
      <c r="K283" s="849">
        <v>1365300</v>
      </c>
      <c r="L283" s="849">
        <v>1</v>
      </c>
      <c r="M283" s="849">
        <v>2050</v>
      </c>
      <c r="N283" s="849">
        <v>713</v>
      </c>
      <c r="O283" s="849">
        <v>1463789</v>
      </c>
      <c r="P283" s="837">
        <v>1.0721372592104299</v>
      </c>
      <c r="Q283" s="850">
        <v>2053</v>
      </c>
    </row>
    <row r="284" spans="1:17" ht="14.45" customHeight="1" x14ac:dyDescent="0.2">
      <c r="A284" s="831" t="s">
        <v>5800</v>
      </c>
      <c r="B284" s="832" t="s">
        <v>5218</v>
      </c>
      <c r="C284" s="832" t="s">
        <v>4372</v>
      </c>
      <c r="D284" s="832" t="s">
        <v>5965</v>
      </c>
      <c r="E284" s="832" t="s">
        <v>5966</v>
      </c>
      <c r="F284" s="849">
        <v>1</v>
      </c>
      <c r="G284" s="849">
        <v>345</v>
      </c>
      <c r="H284" s="849"/>
      <c r="I284" s="849">
        <v>345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5800</v>
      </c>
      <c r="B285" s="832" t="s">
        <v>5218</v>
      </c>
      <c r="C285" s="832" t="s">
        <v>4372</v>
      </c>
      <c r="D285" s="832" t="s">
        <v>5967</v>
      </c>
      <c r="E285" s="832" t="s">
        <v>5968</v>
      </c>
      <c r="F285" s="849">
        <v>105</v>
      </c>
      <c r="G285" s="849">
        <v>287385</v>
      </c>
      <c r="H285" s="849">
        <v>0.76086956521739135</v>
      </c>
      <c r="I285" s="849">
        <v>2737</v>
      </c>
      <c r="J285" s="849">
        <v>138</v>
      </c>
      <c r="K285" s="849">
        <v>377706</v>
      </c>
      <c r="L285" s="849">
        <v>1</v>
      </c>
      <c r="M285" s="849">
        <v>2737</v>
      </c>
      <c r="N285" s="849">
        <v>107</v>
      </c>
      <c r="O285" s="849">
        <v>293180</v>
      </c>
      <c r="P285" s="837">
        <v>0.77621218619773047</v>
      </c>
      <c r="Q285" s="850">
        <v>2740</v>
      </c>
    </row>
    <row r="286" spans="1:17" ht="14.45" customHeight="1" x14ac:dyDescent="0.2">
      <c r="A286" s="831" t="s">
        <v>5800</v>
      </c>
      <c r="B286" s="832" t="s">
        <v>5218</v>
      </c>
      <c r="C286" s="832" t="s">
        <v>4372</v>
      </c>
      <c r="D286" s="832" t="s">
        <v>5969</v>
      </c>
      <c r="E286" s="832" t="s">
        <v>5970</v>
      </c>
      <c r="F286" s="849">
        <v>2</v>
      </c>
      <c r="G286" s="849">
        <v>10538</v>
      </c>
      <c r="H286" s="849">
        <v>1.9996204933586337</v>
      </c>
      <c r="I286" s="849">
        <v>5269</v>
      </c>
      <c r="J286" s="849">
        <v>1</v>
      </c>
      <c r="K286" s="849">
        <v>5270</v>
      </c>
      <c r="L286" s="849">
        <v>1</v>
      </c>
      <c r="M286" s="849">
        <v>5270</v>
      </c>
      <c r="N286" s="849"/>
      <c r="O286" s="849"/>
      <c r="P286" s="837"/>
      <c r="Q286" s="850"/>
    </row>
    <row r="287" spans="1:17" ht="14.45" customHeight="1" x14ac:dyDescent="0.2">
      <c r="A287" s="831" t="s">
        <v>5800</v>
      </c>
      <c r="B287" s="832" t="s">
        <v>5218</v>
      </c>
      <c r="C287" s="832" t="s">
        <v>4372</v>
      </c>
      <c r="D287" s="832" t="s">
        <v>5971</v>
      </c>
      <c r="E287" s="832" t="s">
        <v>5972</v>
      </c>
      <c r="F287" s="849">
        <v>8</v>
      </c>
      <c r="G287" s="849">
        <v>16904</v>
      </c>
      <c r="H287" s="849">
        <v>3.9981078524124882</v>
      </c>
      <c r="I287" s="849">
        <v>2113</v>
      </c>
      <c r="J287" s="849">
        <v>2</v>
      </c>
      <c r="K287" s="849">
        <v>4228</v>
      </c>
      <c r="L287" s="849">
        <v>1</v>
      </c>
      <c r="M287" s="849">
        <v>2114</v>
      </c>
      <c r="N287" s="849">
        <v>7</v>
      </c>
      <c r="O287" s="849">
        <v>14819</v>
      </c>
      <c r="P287" s="837">
        <v>3.5049668874172184</v>
      </c>
      <c r="Q287" s="850">
        <v>2117</v>
      </c>
    </row>
    <row r="288" spans="1:17" ht="14.45" customHeight="1" x14ac:dyDescent="0.2">
      <c r="A288" s="831" t="s">
        <v>5800</v>
      </c>
      <c r="B288" s="832" t="s">
        <v>5218</v>
      </c>
      <c r="C288" s="832" t="s">
        <v>4372</v>
      </c>
      <c r="D288" s="832" t="s">
        <v>5973</v>
      </c>
      <c r="E288" s="832" t="s">
        <v>5974</v>
      </c>
      <c r="F288" s="849">
        <v>10</v>
      </c>
      <c r="G288" s="849">
        <v>1550</v>
      </c>
      <c r="H288" s="849">
        <v>0.55555555555555558</v>
      </c>
      <c r="I288" s="849">
        <v>155</v>
      </c>
      <c r="J288" s="849">
        <v>18</v>
      </c>
      <c r="K288" s="849">
        <v>2790</v>
      </c>
      <c r="L288" s="849">
        <v>1</v>
      </c>
      <c r="M288" s="849">
        <v>155</v>
      </c>
      <c r="N288" s="849">
        <v>13</v>
      </c>
      <c r="O288" s="849">
        <v>2028</v>
      </c>
      <c r="P288" s="837">
        <v>0.72688172043010757</v>
      </c>
      <c r="Q288" s="850">
        <v>156</v>
      </c>
    </row>
    <row r="289" spans="1:17" ht="14.45" customHeight="1" x14ac:dyDescent="0.2">
      <c r="A289" s="831" t="s">
        <v>5800</v>
      </c>
      <c r="B289" s="832" t="s">
        <v>5218</v>
      </c>
      <c r="C289" s="832" t="s">
        <v>4372</v>
      </c>
      <c r="D289" s="832" t="s">
        <v>5975</v>
      </c>
      <c r="E289" s="832" t="s">
        <v>5976</v>
      </c>
      <c r="F289" s="849">
        <v>13</v>
      </c>
      <c r="G289" s="849">
        <v>2587</v>
      </c>
      <c r="H289" s="849">
        <v>0.76088235294117645</v>
      </c>
      <c r="I289" s="849">
        <v>199</v>
      </c>
      <c r="J289" s="849">
        <v>17</v>
      </c>
      <c r="K289" s="849">
        <v>3400</v>
      </c>
      <c r="L289" s="849">
        <v>1</v>
      </c>
      <c r="M289" s="849">
        <v>200</v>
      </c>
      <c r="N289" s="849">
        <v>4</v>
      </c>
      <c r="O289" s="849">
        <v>804</v>
      </c>
      <c r="P289" s="837">
        <v>0.23647058823529413</v>
      </c>
      <c r="Q289" s="850">
        <v>201</v>
      </c>
    </row>
    <row r="290" spans="1:17" ht="14.45" customHeight="1" x14ac:dyDescent="0.2">
      <c r="A290" s="831" t="s">
        <v>5800</v>
      </c>
      <c r="B290" s="832" t="s">
        <v>5218</v>
      </c>
      <c r="C290" s="832" t="s">
        <v>4372</v>
      </c>
      <c r="D290" s="832" t="s">
        <v>5977</v>
      </c>
      <c r="E290" s="832" t="s">
        <v>5978</v>
      </c>
      <c r="F290" s="849">
        <v>5398</v>
      </c>
      <c r="G290" s="849">
        <v>1101192</v>
      </c>
      <c r="H290" s="849">
        <v>0.8308682001975326</v>
      </c>
      <c r="I290" s="849">
        <v>204</v>
      </c>
      <c r="J290" s="849">
        <v>6456</v>
      </c>
      <c r="K290" s="849">
        <v>1325351</v>
      </c>
      <c r="L290" s="849">
        <v>1</v>
      </c>
      <c r="M290" s="849">
        <v>205.2898079306072</v>
      </c>
      <c r="N290" s="849">
        <v>6954</v>
      </c>
      <c r="O290" s="849">
        <v>1439478</v>
      </c>
      <c r="P290" s="837">
        <v>1.0861107736742945</v>
      </c>
      <c r="Q290" s="850">
        <v>207</v>
      </c>
    </row>
    <row r="291" spans="1:17" ht="14.45" customHeight="1" x14ac:dyDescent="0.2">
      <c r="A291" s="831" t="s">
        <v>5800</v>
      </c>
      <c r="B291" s="832" t="s">
        <v>5218</v>
      </c>
      <c r="C291" s="832" t="s">
        <v>4372</v>
      </c>
      <c r="D291" s="832" t="s">
        <v>5979</v>
      </c>
      <c r="E291" s="832" t="s">
        <v>5980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428</v>
      </c>
      <c r="P291" s="837"/>
      <c r="Q291" s="850">
        <v>428</v>
      </c>
    </row>
    <row r="292" spans="1:17" ht="14.45" customHeight="1" x14ac:dyDescent="0.2">
      <c r="A292" s="831" t="s">
        <v>5800</v>
      </c>
      <c r="B292" s="832" t="s">
        <v>5218</v>
      </c>
      <c r="C292" s="832" t="s">
        <v>4372</v>
      </c>
      <c r="D292" s="832" t="s">
        <v>5981</v>
      </c>
      <c r="E292" s="832" t="s">
        <v>5982</v>
      </c>
      <c r="F292" s="849">
        <v>23</v>
      </c>
      <c r="G292" s="849">
        <v>3749</v>
      </c>
      <c r="H292" s="849">
        <v>1.2777777777777777</v>
      </c>
      <c r="I292" s="849">
        <v>163</v>
      </c>
      <c r="J292" s="849">
        <v>18</v>
      </c>
      <c r="K292" s="849">
        <v>2934</v>
      </c>
      <c r="L292" s="849">
        <v>1</v>
      </c>
      <c r="M292" s="849">
        <v>163</v>
      </c>
      <c r="N292" s="849">
        <v>20</v>
      </c>
      <c r="O292" s="849">
        <v>3280</v>
      </c>
      <c r="P292" s="837">
        <v>1.1179277436946149</v>
      </c>
      <c r="Q292" s="850">
        <v>164</v>
      </c>
    </row>
    <row r="293" spans="1:17" ht="14.45" customHeight="1" x14ac:dyDescent="0.2">
      <c r="A293" s="831" t="s">
        <v>5800</v>
      </c>
      <c r="B293" s="832" t="s">
        <v>5218</v>
      </c>
      <c r="C293" s="832" t="s">
        <v>4372</v>
      </c>
      <c r="D293" s="832" t="s">
        <v>5983</v>
      </c>
      <c r="E293" s="832" t="s">
        <v>5984</v>
      </c>
      <c r="F293" s="849">
        <v>226</v>
      </c>
      <c r="G293" s="849">
        <v>487030</v>
      </c>
      <c r="H293" s="849">
        <v>0.91086764617870608</v>
      </c>
      <c r="I293" s="849">
        <v>2155</v>
      </c>
      <c r="J293" s="849">
        <v>248</v>
      </c>
      <c r="K293" s="849">
        <v>534688</v>
      </c>
      <c r="L293" s="849">
        <v>1</v>
      </c>
      <c r="M293" s="849">
        <v>2156</v>
      </c>
      <c r="N293" s="849">
        <v>240</v>
      </c>
      <c r="O293" s="849">
        <v>518160</v>
      </c>
      <c r="P293" s="837">
        <v>0.96908851517146444</v>
      </c>
      <c r="Q293" s="850">
        <v>2159</v>
      </c>
    </row>
    <row r="294" spans="1:17" ht="14.45" customHeight="1" x14ac:dyDescent="0.2">
      <c r="A294" s="831" t="s">
        <v>5800</v>
      </c>
      <c r="B294" s="832" t="s">
        <v>5218</v>
      </c>
      <c r="C294" s="832" t="s">
        <v>4372</v>
      </c>
      <c r="D294" s="832" t="s">
        <v>5985</v>
      </c>
      <c r="E294" s="832" t="s">
        <v>5944</v>
      </c>
      <c r="F294" s="849">
        <v>99</v>
      </c>
      <c r="G294" s="849">
        <v>187011</v>
      </c>
      <c r="H294" s="849">
        <v>1</v>
      </c>
      <c r="I294" s="849">
        <v>1889</v>
      </c>
      <c r="J294" s="849">
        <v>99</v>
      </c>
      <c r="K294" s="849">
        <v>187011</v>
      </c>
      <c r="L294" s="849">
        <v>1</v>
      </c>
      <c r="M294" s="849">
        <v>1889</v>
      </c>
      <c r="N294" s="849">
        <v>104</v>
      </c>
      <c r="O294" s="849">
        <v>196768</v>
      </c>
      <c r="P294" s="837">
        <v>1.0521734015646138</v>
      </c>
      <c r="Q294" s="850">
        <v>1892</v>
      </c>
    </row>
    <row r="295" spans="1:17" ht="14.45" customHeight="1" x14ac:dyDescent="0.2">
      <c r="A295" s="831" t="s">
        <v>5800</v>
      </c>
      <c r="B295" s="832" t="s">
        <v>5218</v>
      </c>
      <c r="C295" s="832" t="s">
        <v>4372</v>
      </c>
      <c r="D295" s="832" t="s">
        <v>5986</v>
      </c>
      <c r="E295" s="832" t="s">
        <v>5987</v>
      </c>
      <c r="F295" s="849">
        <v>9</v>
      </c>
      <c r="G295" s="849">
        <v>1467</v>
      </c>
      <c r="H295" s="849">
        <v>1.5</v>
      </c>
      <c r="I295" s="849">
        <v>163</v>
      </c>
      <c r="J295" s="849">
        <v>6</v>
      </c>
      <c r="K295" s="849">
        <v>978</v>
      </c>
      <c r="L295" s="849">
        <v>1</v>
      </c>
      <c r="M295" s="849">
        <v>163</v>
      </c>
      <c r="N295" s="849">
        <v>12</v>
      </c>
      <c r="O295" s="849">
        <v>1968</v>
      </c>
      <c r="P295" s="837">
        <v>2.0122699386503067</v>
      </c>
      <c r="Q295" s="850">
        <v>164</v>
      </c>
    </row>
    <row r="296" spans="1:17" ht="14.45" customHeight="1" x14ac:dyDescent="0.2">
      <c r="A296" s="831" t="s">
        <v>5800</v>
      </c>
      <c r="B296" s="832" t="s">
        <v>5218</v>
      </c>
      <c r="C296" s="832" t="s">
        <v>4372</v>
      </c>
      <c r="D296" s="832" t="s">
        <v>5988</v>
      </c>
      <c r="E296" s="832" t="s">
        <v>5989</v>
      </c>
      <c r="F296" s="849">
        <v>1</v>
      </c>
      <c r="G296" s="849">
        <v>9838</v>
      </c>
      <c r="H296" s="849">
        <v>0.99979674796747964</v>
      </c>
      <c r="I296" s="849">
        <v>9838</v>
      </c>
      <c r="J296" s="849">
        <v>1</v>
      </c>
      <c r="K296" s="849">
        <v>9840</v>
      </c>
      <c r="L296" s="849">
        <v>1</v>
      </c>
      <c r="M296" s="849">
        <v>9840</v>
      </c>
      <c r="N296" s="849"/>
      <c r="O296" s="849"/>
      <c r="P296" s="837"/>
      <c r="Q296" s="850"/>
    </row>
    <row r="297" spans="1:17" ht="14.45" customHeight="1" x14ac:dyDescent="0.2">
      <c r="A297" s="831" t="s">
        <v>5800</v>
      </c>
      <c r="B297" s="832" t="s">
        <v>5218</v>
      </c>
      <c r="C297" s="832" t="s">
        <v>4372</v>
      </c>
      <c r="D297" s="832" t="s">
        <v>5990</v>
      </c>
      <c r="E297" s="832" t="s">
        <v>5991</v>
      </c>
      <c r="F297" s="849">
        <v>54</v>
      </c>
      <c r="G297" s="849">
        <v>456840</v>
      </c>
      <c r="H297" s="849">
        <v>0.9997636492554951</v>
      </c>
      <c r="I297" s="849">
        <v>8460</v>
      </c>
      <c r="J297" s="849">
        <v>54</v>
      </c>
      <c r="K297" s="849">
        <v>456948</v>
      </c>
      <c r="L297" s="849">
        <v>1</v>
      </c>
      <c r="M297" s="849">
        <v>8462</v>
      </c>
      <c r="N297" s="849">
        <v>55</v>
      </c>
      <c r="O297" s="849">
        <v>465850</v>
      </c>
      <c r="P297" s="837">
        <v>1.0194814289590939</v>
      </c>
      <c r="Q297" s="850">
        <v>8470</v>
      </c>
    </row>
    <row r="298" spans="1:17" ht="14.45" customHeight="1" x14ac:dyDescent="0.2">
      <c r="A298" s="831" t="s">
        <v>5800</v>
      </c>
      <c r="B298" s="832" t="s">
        <v>5218</v>
      </c>
      <c r="C298" s="832" t="s">
        <v>4372</v>
      </c>
      <c r="D298" s="832" t="s">
        <v>5992</v>
      </c>
      <c r="E298" s="832" t="s">
        <v>5993</v>
      </c>
      <c r="F298" s="849">
        <v>16</v>
      </c>
      <c r="G298" s="849">
        <v>4144</v>
      </c>
      <c r="H298" s="849">
        <v>0.75897435897435894</v>
      </c>
      <c r="I298" s="849">
        <v>259</v>
      </c>
      <c r="J298" s="849">
        <v>21</v>
      </c>
      <c r="K298" s="849">
        <v>5460</v>
      </c>
      <c r="L298" s="849">
        <v>1</v>
      </c>
      <c r="M298" s="849">
        <v>260</v>
      </c>
      <c r="N298" s="849">
        <v>10</v>
      </c>
      <c r="O298" s="849">
        <v>2610</v>
      </c>
      <c r="P298" s="837">
        <v>0.47802197802197804</v>
      </c>
      <c r="Q298" s="850">
        <v>261</v>
      </c>
    </row>
    <row r="299" spans="1:17" ht="14.45" customHeight="1" x14ac:dyDescent="0.2">
      <c r="A299" s="831" t="s">
        <v>5800</v>
      </c>
      <c r="B299" s="832" t="s">
        <v>5218</v>
      </c>
      <c r="C299" s="832" t="s">
        <v>4372</v>
      </c>
      <c r="D299" s="832" t="s">
        <v>5994</v>
      </c>
      <c r="E299" s="832" t="s">
        <v>5995</v>
      </c>
      <c r="F299" s="849"/>
      <c r="G299" s="849"/>
      <c r="H299" s="849"/>
      <c r="I299" s="849"/>
      <c r="J299" s="849">
        <v>1</v>
      </c>
      <c r="K299" s="849">
        <v>2055</v>
      </c>
      <c r="L299" s="849">
        <v>1</v>
      </c>
      <c r="M299" s="849">
        <v>2055</v>
      </c>
      <c r="N299" s="849"/>
      <c r="O299" s="849"/>
      <c r="P299" s="837"/>
      <c r="Q299" s="850"/>
    </row>
    <row r="300" spans="1:17" ht="14.45" customHeight="1" x14ac:dyDescent="0.2">
      <c r="A300" s="831" t="s">
        <v>5996</v>
      </c>
      <c r="B300" s="832" t="s">
        <v>5997</v>
      </c>
      <c r="C300" s="832" t="s">
        <v>4372</v>
      </c>
      <c r="D300" s="832" t="s">
        <v>5998</v>
      </c>
      <c r="E300" s="832" t="s">
        <v>5999</v>
      </c>
      <c r="F300" s="849">
        <v>683</v>
      </c>
      <c r="G300" s="849">
        <v>144113</v>
      </c>
      <c r="H300" s="849">
        <v>1.1386571220884296</v>
      </c>
      <c r="I300" s="849">
        <v>211</v>
      </c>
      <c r="J300" s="849">
        <v>597</v>
      </c>
      <c r="K300" s="849">
        <v>126564</v>
      </c>
      <c r="L300" s="849">
        <v>1</v>
      </c>
      <c r="M300" s="849">
        <v>212</v>
      </c>
      <c r="N300" s="849">
        <v>664</v>
      </c>
      <c r="O300" s="849">
        <v>141432</v>
      </c>
      <c r="P300" s="837">
        <v>1.117474163269176</v>
      </c>
      <c r="Q300" s="850">
        <v>213</v>
      </c>
    </row>
    <row r="301" spans="1:17" ht="14.45" customHeight="1" x14ac:dyDescent="0.2">
      <c r="A301" s="831" t="s">
        <v>5996</v>
      </c>
      <c r="B301" s="832" t="s">
        <v>5997</v>
      </c>
      <c r="C301" s="832" t="s">
        <v>4372</v>
      </c>
      <c r="D301" s="832" t="s">
        <v>6000</v>
      </c>
      <c r="E301" s="832" t="s">
        <v>5999</v>
      </c>
      <c r="F301" s="849"/>
      <c r="G301" s="849"/>
      <c r="H301" s="849"/>
      <c r="I301" s="849"/>
      <c r="J301" s="849"/>
      <c r="K301" s="849"/>
      <c r="L301" s="849"/>
      <c r="M301" s="849"/>
      <c r="N301" s="849">
        <v>7</v>
      </c>
      <c r="O301" s="849">
        <v>616</v>
      </c>
      <c r="P301" s="837"/>
      <c r="Q301" s="850">
        <v>88</v>
      </c>
    </row>
    <row r="302" spans="1:17" ht="14.45" customHeight="1" x14ac:dyDescent="0.2">
      <c r="A302" s="831" t="s">
        <v>5996</v>
      </c>
      <c r="B302" s="832" t="s">
        <v>5997</v>
      </c>
      <c r="C302" s="832" t="s">
        <v>4372</v>
      </c>
      <c r="D302" s="832" t="s">
        <v>6001</v>
      </c>
      <c r="E302" s="832" t="s">
        <v>6002</v>
      </c>
      <c r="F302" s="849">
        <v>592</v>
      </c>
      <c r="G302" s="849">
        <v>178192</v>
      </c>
      <c r="H302" s="849">
        <v>1.3850698007026707</v>
      </c>
      <c r="I302" s="849">
        <v>301</v>
      </c>
      <c r="J302" s="849">
        <v>426</v>
      </c>
      <c r="K302" s="849">
        <v>128652</v>
      </c>
      <c r="L302" s="849">
        <v>1</v>
      </c>
      <c r="M302" s="849">
        <v>302</v>
      </c>
      <c r="N302" s="849">
        <v>567</v>
      </c>
      <c r="O302" s="849">
        <v>171801</v>
      </c>
      <c r="P302" s="837">
        <v>1.3353931536237291</v>
      </c>
      <c r="Q302" s="850">
        <v>303</v>
      </c>
    </row>
    <row r="303" spans="1:17" ht="14.45" customHeight="1" x14ac:dyDescent="0.2">
      <c r="A303" s="831" t="s">
        <v>5996</v>
      </c>
      <c r="B303" s="832" t="s">
        <v>5997</v>
      </c>
      <c r="C303" s="832" t="s">
        <v>4372</v>
      </c>
      <c r="D303" s="832" t="s">
        <v>6003</v>
      </c>
      <c r="E303" s="832" t="s">
        <v>6004</v>
      </c>
      <c r="F303" s="849"/>
      <c r="G303" s="849"/>
      <c r="H303" s="849"/>
      <c r="I303" s="849"/>
      <c r="J303" s="849"/>
      <c r="K303" s="849"/>
      <c r="L303" s="849"/>
      <c r="M303" s="849"/>
      <c r="N303" s="849">
        <v>3</v>
      </c>
      <c r="O303" s="849">
        <v>300</v>
      </c>
      <c r="P303" s="837"/>
      <c r="Q303" s="850">
        <v>100</v>
      </c>
    </row>
    <row r="304" spans="1:17" ht="14.45" customHeight="1" x14ac:dyDescent="0.2">
      <c r="A304" s="831" t="s">
        <v>5996</v>
      </c>
      <c r="B304" s="832" t="s">
        <v>5997</v>
      </c>
      <c r="C304" s="832" t="s">
        <v>4372</v>
      </c>
      <c r="D304" s="832" t="s">
        <v>6005</v>
      </c>
      <c r="E304" s="832" t="s">
        <v>6006</v>
      </c>
      <c r="F304" s="849">
        <v>290</v>
      </c>
      <c r="G304" s="849">
        <v>39730</v>
      </c>
      <c r="H304" s="849">
        <v>1.1417322834645669</v>
      </c>
      <c r="I304" s="849">
        <v>137</v>
      </c>
      <c r="J304" s="849">
        <v>254</v>
      </c>
      <c r="K304" s="849">
        <v>34798</v>
      </c>
      <c r="L304" s="849">
        <v>1</v>
      </c>
      <c r="M304" s="849">
        <v>137</v>
      </c>
      <c r="N304" s="849">
        <v>245</v>
      </c>
      <c r="O304" s="849">
        <v>33810</v>
      </c>
      <c r="P304" s="837">
        <v>0.97160756365308354</v>
      </c>
      <c r="Q304" s="850">
        <v>138</v>
      </c>
    </row>
    <row r="305" spans="1:17" ht="14.45" customHeight="1" x14ac:dyDescent="0.2">
      <c r="A305" s="831" t="s">
        <v>5996</v>
      </c>
      <c r="B305" s="832" t="s">
        <v>5997</v>
      </c>
      <c r="C305" s="832" t="s">
        <v>4372</v>
      </c>
      <c r="D305" s="832" t="s">
        <v>6007</v>
      </c>
      <c r="E305" s="832" t="s">
        <v>6006</v>
      </c>
      <c r="F305" s="849"/>
      <c r="G305" s="849"/>
      <c r="H305" s="849"/>
      <c r="I305" s="849"/>
      <c r="J305" s="849">
        <v>1</v>
      </c>
      <c r="K305" s="849">
        <v>184</v>
      </c>
      <c r="L305" s="849">
        <v>1</v>
      </c>
      <c r="M305" s="849">
        <v>184</v>
      </c>
      <c r="N305" s="849">
        <v>1</v>
      </c>
      <c r="O305" s="849">
        <v>185</v>
      </c>
      <c r="P305" s="837">
        <v>1.0054347826086956</v>
      </c>
      <c r="Q305" s="850">
        <v>185</v>
      </c>
    </row>
    <row r="306" spans="1:17" ht="14.45" customHeight="1" x14ac:dyDescent="0.2">
      <c r="A306" s="831" t="s">
        <v>5996</v>
      </c>
      <c r="B306" s="832" t="s">
        <v>5997</v>
      </c>
      <c r="C306" s="832" t="s">
        <v>4372</v>
      </c>
      <c r="D306" s="832" t="s">
        <v>6008</v>
      </c>
      <c r="E306" s="832" t="s">
        <v>6009</v>
      </c>
      <c r="F306" s="849">
        <v>2</v>
      </c>
      <c r="G306" s="849">
        <v>1278</v>
      </c>
      <c r="H306" s="849"/>
      <c r="I306" s="849">
        <v>639</v>
      </c>
      <c r="J306" s="849"/>
      <c r="K306" s="849"/>
      <c r="L306" s="849"/>
      <c r="M306" s="849"/>
      <c r="N306" s="849">
        <v>2</v>
      </c>
      <c r="O306" s="849">
        <v>1290</v>
      </c>
      <c r="P306" s="837"/>
      <c r="Q306" s="850">
        <v>645</v>
      </c>
    </row>
    <row r="307" spans="1:17" ht="14.45" customHeight="1" x14ac:dyDescent="0.2">
      <c r="A307" s="831" t="s">
        <v>5996</v>
      </c>
      <c r="B307" s="832" t="s">
        <v>5997</v>
      </c>
      <c r="C307" s="832" t="s">
        <v>4372</v>
      </c>
      <c r="D307" s="832" t="s">
        <v>6010</v>
      </c>
      <c r="E307" s="832" t="s">
        <v>6011</v>
      </c>
      <c r="F307" s="849">
        <v>24</v>
      </c>
      <c r="G307" s="849">
        <v>4152</v>
      </c>
      <c r="H307" s="849">
        <v>1.1362889983579638</v>
      </c>
      <c r="I307" s="849">
        <v>173</v>
      </c>
      <c r="J307" s="849">
        <v>21</v>
      </c>
      <c r="K307" s="849">
        <v>3654</v>
      </c>
      <c r="L307" s="849">
        <v>1</v>
      </c>
      <c r="M307" s="849">
        <v>174</v>
      </c>
      <c r="N307" s="849">
        <v>29</v>
      </c>
      <c r="O307" s="849">
        <v>5075</v>
      </c>
      <c r="P307" s="837">
        <v>1.3888888888888888</v>
      </c>
      <c r="Q307" s="850">
        <v>175</v>
      </c>
    </row>
    <row r="308" spans="1:17" ht="14.45" customHeight="1" x14ac:dyDescent="0.2">
      <c r="A308" s="831" t="s">
        <v>5996</v>
      </c>
      <c r="B308" s="832" t="s">
        <v>5997</v>
      </c>
      <c r="C308" s="832" t="s">
        <v>4372</v>
      </c>
      <c r="D308" s="832" t="s">
        <v>6012</v>
      </c>
      <c r="E308" s="832" t="s">
        <v>6013</v>
      </c>
      <c r="F308" s="849">
        <v>77</v>
      </c>
      <c r="G308" s="849">
        <v>21098</v>
      </c>
      <c r="H308" s="849">
        <v>0.37378640776699029</v>
      </c>
      <c r="I308" s="849">
        <v>274</v>
      </c>
      <c r="J308" s="849">
        <v>206</v>
      </c>
      <c r="K308" s="849">
        <v>56444</v>
      </c>
      <c r="L308" s="849">
        <v>1</v>
      </c>
      <c r="M308" s="849">
        <v>274</v>
      </c>
      <c r="N308" s="849">
        <v>204</v>
      </c>
      <c r="O308" s="849">
        <v>56508</v>
      </c>
      <c r="P308" s="837">
        <v>1.0011338671958048</v>
      </c>
      <c r="Q308" s="850">
        <v>277</v>
      </c>
    </row>
    <row r="309" spans="1:17" ht="14.45" customHeight="1" x14ac:dyDescent="0.2">
      <c r="A309" s="831" t="s">
        <v>5996</v>
      </c>
      <c r="B309" s="832" t="s">
        <v>5997</v>
      </c>
      <c r="C309" s="832" t="s">
        <v>4372</v>
      </c>
      <c r="D309" s="832" t="s">
        <v>6014</v>
      </c>
      <c r="E309" s="832" t="s">
        <v>6015</v>
      </c>
      <c r="F309" s="849">
        <v>214</v>
      </c>
      <c r="G309" s="849">
        <v>30388</v>
      </c>
      <c r="H309" s="849">
        <v>0.96571010900308263</v>
      </c>
      <c r="I309" s="849">
        <v>142</v>
      </c>
      <c r="J309" s="849">
        <v>222</v>
      </c>
      <c r="K309" s="849">
        <v>31467</v>
      </c>
      <c r="L309" s="849">
        <v>1</v>
      </c>
      <c r="M309" s="849">
        <v>141.74324324324326</v>
      </c>
      <c r="N309" s="849">
        <v>230</v>
      </c>
      <c r="O309" s="849">
        <v>32430</v>
      </c>
      <c r="P309" s="837">
        <v>1.0306034893698159</v>
      </c>
      <c r="Q309" s="850">
        <v>141</v>
      </c>
    </row>
    <row r="310" spans="1:17" ht="14.45" customHeight="1" x14ac:dyDescent="0.2">
      <c r="A310" s="831" t="s">
        <v>5996</v>
      </c>
      <c r="B310" s="832" t="s">
        <v>5997</v>
      </c>
      <c r="C310" s="832" t="s">
        <v>4372</v>
      </c>
      <c r="D310" s="832" t="s">
        <v>6016</v>
      </c>
      <c r="E310" s="832" t="s">
        <v>6015</v>
      </c>
      <c r="F310" s="849">
        <v>290</v>
      </c>
      <c r="G310" s="849">
        <v>22620</v>
      </c>
      <c r="H310" s="849">
        <v>1.1378841994064088</v>
      </c>
      <c r="I310" s="849">
        <v>78</v>
      </c>
      <c r="J310" s="849">
        <v>254</v>
      </c>
      <c r="K310" s="849">
        <v>19879</v>
      </c>
      <c r="L310" s="849">
        <v>1</v>
      </c>
      <c r="M310" s="849">
        <v>78.263779527559052</v>
      </c>
      <c r="N310" s="849">
        <v>245</v>
      </c>
      <c r="O310" s="849">
        <v>19355</v>
      </c>
      <c r="P310" s="837">
        <v>0.9736405251773228</v>
      </c>
      <c r="Q310" s="850">
        <v>79</v>
      </c>
    </row>
    <row r="311" spans="1:17" ht="14.45" customHeight="1" x14ac:dyDescent="0.2">
      <c r="A311" s="831" t="s">
        <v>5996</v>
      </c>
      <c r="B311" s="832" t="s">
        <v>5997</v>
      </c>
      <c r="C311" s="832" t="s">
        <v>4372</v>
      </c>
      <c r="D311" s="832" t="s">
        <v>6017</v>
      </c>
      <c r="E311" s="832" t="s">
        <v>6018</v>
      </c>
      <c r="F311" s="849">
        <v>214</v>
      </c>
      <c r="G311" s="849">
        <v>67196</v>
      </c>
      <c r="H311" s="849">
        <v>0.963963963963964</v>
      </c>
      <c r="I311" s="849">
        <v>314</v>
      </c>
      <c r="J311" s="849">
        <v>222</v>
      </c>
      <c r="K311" s="849">
        <v>69708</v>
      </c>
      <c r="L311" s="849">
        <v>1</v>
      </c>
      <c r="M311" s="849">
        <v>314</v>
      </c>
      <c r="N311" s="849">
        <v>230</v>
      </c>
      <c r="O311" s="849">
        <v>72680</v>
      </c>
      <c r="P311" s="837">
        <v>1.0426349916795776</v>
      </c>
      <c r="Q311" s="850">
        <v>316</v>
      </c>
    </row>
    <row r="312" spans="1:17" ht="14.45" customHeight="1" x14ac:dyDescent="0.2">
      <c r="A312" s="831" t="s">
        <v>5996</v>
      </c>
      <c r="B312" s="832" t="s">
        <v>5997</v>
      </c>
      <c r="C312" s="832" t="s">
        <v>4372</v>
      </c>
      <c r="D312" s="832" t="s">
        <v>6019</v>
      </c>
      <c r="E312" s="832" t="s">
        <v>6020</v>
      </c>
      <c r="F312" s="849">
        <v>405</v>
      </c>
      <c r="G312" s="849">
        <v>66015</v>
      </c>
      <c r="H312" s="849">
        <v>1.6370737755734657</v>
      </c>
      <c r="I312" s="849">
        <v>163</v>
      </c>
      <c r="J312" s="849">
        <v>247</v>
      </c>
      <c r="K312" s="849">
        <v>40325</v>
      </c>
      <c r="L312" s="849">
        <v>1</v>
      </c>
      <c r="M312" s="849">
        <v>163.2591093117409</v>
      </c>
      <c r="N312" s="849">
        <v>244</v>
      </c>
      <c r="O312" s="849">
        <v>40260</v>
      </c>
      <c r="P312" s="837">
        <v>0.99838809671419715</v>
      </c>
      <c r="Q312" s="850">
        <v>165</v>
      </c>
    </row>
    <row r="313" spans="1:17" ht="14.45" customHeight="1" x14ac:dyDescent="0.2">
      <c r="A313" s="831" t="s">
        <v>5996</v>
      </c>
      <c r="B313" s="832" t="s">
        <v>5997</v>
      </c>
      <c r="C313" s="832" t="s">
        <v>4372</v>
      </c>
      <c r="D313" s="832" t="s">
        <v>6021</v>
      </c>
      <c r="E313" s="832" t="s">
        <v>5999</v>
      </c>
      <c r="F313" s="849">
        <v>612</v>
      </c>
      <c r="G313" s="849">
        <v>44064</v>
      </c>
      <c r="H313" s="849">
        <v>1.0640394088669951</v>
      </c>
      <c r="I313" s="849">
        <v>72</v>
      </c>
      <c r="J313" s="849">
        <v>573</v>
      </c>
      <c r="K313" s="849">
        <v>41412</v>
      </c>
      <c r="L313" s="849">
        <v>1</v>
      </c>
      <c r="M313" s="849">
        <v>72.272251308900522</v>
      </c>
      <c r="N313" s="849">
        <v>570</v>
      </c>
      <c r="O313" s="849">
        <v>42180</v>
      </c>
      <c r="P313" s="837">
        <v>1.0185453491741525</v>
      </c>
      <c r="Q313" s="850">
        <v>74</v>
      </c>
    </row>
    <row r="314" spans="1:17" ht="14.45" customHeight="1" x14ac:dyDescent="0.2">
      <c r="A314" s="831" t="s">
        <v>5996</v>
      </c>
      <c r="B314" s="832" t="s">
        <v>5997</v>
      </c>
      <c r="C314" s="832" t="s">
        <v>4372</v>
      </c>
      <c r="D314" s="832" t="s">
        <v>6022</v>
      </c>
      <c r="E314" s="832" t="s">
        <v>6023</v>
      </c>
      <c r="F314" s="849">
        <v>25</v>
      </c>
      <c r="G314" s="849">
        <v>30275</v>
      </c>
      <c r="H314" s="849">
        <v>0.80578622378366871</v>
      </c>
      <c r="I314" s="849">
        <v>1211</v>
      </c>
      <c r="J314" s="849">
        <v>31</v>
      </c>
      <c r="K314" s="849">
        <v>37572</v>
      </c>
      <c r="L314" s="849">
        <v>1</v>
      </c>
      <c r="M314" s="849">
        <v>1212</v>
      </c>
      <c r="N314" s="849">
        <v>41</v>
      </c>
      <c r="O314" s="849">
        <v>49856</v>
      </c>
      <c r="P314" s="837">
        <v>1.3269455977855851</v>
      </c>
      <c r="Q314" s="850">
        <v>1216</v>
      </c>
    </row>
    <row r="315" spans="1:17" ht="14.45" customHeight="1" x14ac:dyDescent="0.2">
      <c r="A315" s="831" t="s">
        <v>5996</v>
      </c>
      <c r="B315" s="832" t="s">
        <v>5997</v>
      </c>
      <c r="C315" s="832" t="s">
        <v>4372</v>
      </c>
      <c r="D315" s="832" t="s">
        <v>6024</v>
      </c>
      <c r="E315" s="832" t="s">
        <v>6025</v>
      </c>
      <c r="F315" s="849">
        <v>22</v>
      </c>
      <c r="G315" s="849">
        <v>2508</v>
      </c>
      <c r="H315" s="849">
        <v>1.2115942028985507</v>
      </c>
      <c r="I315" s="849">
        <v>114</v>
      </c>
      <c r="J315" s="849">
        <v>18</v>
      </c>
      <c r="K315" s="849">
        <v>2070</v>
      </c>
      <c r="L315" s="849">
        <v>1</v>
      </c>
      <c r="M315" s="849">
        <v>115</v>
      </c>
      <c r="N315" s="849">
        <v>26</v>
      </c>
      <c r="O315" s="849">
        <v>3016</v>
      </c>
      <c r="P315" s="837">
        <v>1.4570048309178745</v>
      </c>
      <c r="Q315" s="850">
        <v>116</v>
      </c>
    </row>
    <row r="316" spans="1:17" ht="14.45" customHeight="1" x14ac:dyDescent="0.2">
      <c r="A316" s="831" t="s">
        <v>5996</v>
      </c>
      <c r="B316" s="832" t="s">
        <v>5997</v>
      </c>
      <c r="C316" s="832" t="s">
        <v>4372</v>
      </c>
      <c r="D316" s="832" t="s">
        <v>6026</v>
      </c>
      <c r="E316" s="832" t="s">
        <v>6027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700</v>
      </c>
      <c r="P316" s="837"/>
      <c r="Q316" s="850">
        <v>350</v>
      </c>
    </row>
    <row r="317" spans="1:17" ht="14.45" customHeight="1" x14ac:dyDescent="0.2">
      <c r="A317" s="831" t="s">
        <v>5996</v>
      </c>
      <c r="B317" s="832" t="s">
        <v>5997</v>
      </c>
      <c r="C317" s="832" t="s">
        <v>4372</v>
      </c>
      <c r="D317" s="832" t="s">
        <v>6028</v>
      </c>
      <c r="E317" s="832" t="s">
        <v>6029</v>
      </c>
      <c r="F317" s="849"/>
      <c r="G317" s="849"/>
      <c r="H317" s="849"/>
      <c r="I317" s="849"/>
      <c r="J317" s="849"/>
      <c r="K317" s="849"/>
      <c r="L317" s="849"/>
      <c r="M317" s="849"/>
      <c r="N317" s="849">
        <v>3</v>
      </c>
      <c r="O317" s="849">
        <v>3225</v>
      </c>
      <c r="P317" s="837"/>
      <c r="Q317" s="850">
        <v>1075</v>
      </c>
    </row>
    <row r="318" spans="1:17" ht="14.45" customHeight="1" x14ac:dyDescent="0.2">
      <c r="A318" s="831" t="s">
        <v>6030</v>
      </c>
      <c r="B318" s="832" t="s">
        <v>6031</v>
      </c>
      <c r="C318" s="832" t="s">
        <v>4372</v>
      </c>
      <c r="D318" s="832" t="s">
        <v>6032</v>
      </c>
      <c r="E318" s="832" t="s">
        <v>6033</v>
      </c>
      <c r="F318" s="849">
        <v>115</v>
      </c>
      <c r="G318" s="849">
        <v>6670</v>
      </c>
      <c r="H318" s="849">
        <v>1.1057692307692308</v>
      </c>
      <c r="I318" s="849">
        <v>58</v>
      </c>
      <c r="J318" s="849">
        <v>104</v>
      </c>
      <c r="K318" s="849">
        <v>6032</v>
      </c>
      <c r="L318" s="849">
        <v>1</v>
      </c>
      <c r="M318" s="849">
        <v>58</v>
      </c>
      <c r="N318" s="849">
        <v>117</v>
      </c>
      <c r="O318" s="849">
        <v>6903</v>
      </c>
      <c r="P318" s="837">
        <v>1.1443965517241379</v>
      </c>
      <c r="Q318" s="850">
        <v>59</v>
      </c>
    </row>
    <row r="319" spans="1:17" ht="14.45" customHeight="1" x14ac:dyDescent="0.2">
      <c r="A319" s="831" t="s">
        <v>6030</v>
      </c>
      <c r="B319" s="832" t="s">
        <v>6031</v>
      </c>
      <c r="C319" s="832" t="s">
        <v>4372</v>
      </c>
      <c r="D319" s="832" t="s">
        <v>6034</v>
      </c>
      <c r="E319" s="832" t="s">
        <v>6035</v>
      </c>
      <c r="F319" s="849">
        <v>27</v>
      </c>
      <c r="G319" s="849">
        <v>3537</v>
      </c>
      <c r="H319" s="849">
        <v>1.0763846622032867</v>
      </c>
      <c r="I319" s="849">
        <v>131</v>
      </c>
      <c r="J319" s="849">
        <v>25</v>
      </c>
      <c r="K319" s="849">
        <v>3286</v>
      </c>
      <c r="L319" s="849">
        <v>1</v>
      </c>
      <c r="M319" s="849">
        <v>131.44</v>
      </c>
      <c r="N319" s="849">
        <v>29</v>
      </c>
      <c r="O319" s="849">
        <v>3828</v>
      </c>
      <c r="P319" s="837">
        <v>1.1649421789409617</v>
      </c>
      <c r="Q319" s="850">
        <v>132</v>
      </c>
    </row>
    <row r="320" spans="1:17" ht="14.45" customHeight="1" x14ac:dyDescent="0.2">
      <c r="A320" s="831" t="s">
        <v>6030</v>
      </c>
      <c r="B320" s="832" t="s">
        <v>6031</v>
      </c>
      <c r="C320" s="832" t="s">
        <v>4372</v>
      </c>
      <c r="D320" s="832" t="s">
        <v>6036</v>
      </c>
      <c r="E320" s="832" t="s">
        <v>6037</v>
      </c>
      <c r="F320" s="849">
        <v>42</v>
      </c>
      <c r="G320" s="849">
        <v>7560</v>
      </c>
      <c r="H320" s="849">
        <v>1.826086956521739</v>
      </c>
      <c r="I320" s="849">
        <v>180</v>
      </c>
      <c r="J320" s="849">
        <v>23</v>
      </c>
      <c r="K320" s="849">
        <v>4140</v>
      </c>
      <c r="L320" s="849">
        <v>1</v>
      </c>
      <c r="M320" s="849">
        <v>180</v>
      </c>
      <c r="N320" s="849">
        <v>40</v>
      </c>
      <c r="O320" s="849">
        <v>7320</v>
      </c>
      <c r="P320" s="837">
        <v>1.7681159420289856</v>
      </c>
      <c r="Q320" s="850">
        <v>183</v>
      </c>
    </row>
    <row r="321" spans="1:17" ht="14.45" customHeight="1" x14ac:dyDescent="0.2">
      <c r="A321" s="831" t="s">
        <v>6030</v>
      </c>
      <c r="B321" s="832" t="s">
        <v>6031</v>
      </c>
      <c r="C321" s="832" t="s">
        <v>4372</v>
      </c>
      <c r="D321" s="832" t="s">
        <v>6038</v>
      </c>
      <c r="E321" s="832" t="s">
        <v>6039</v>
      </c>
      <c r="F321" s="849">
        <v>42</v>
      </c>
      <c r="G321" s="849">
        <v>14112</v>
      </c>
      <c r="H321" s="849">
        <v>0.9970326409495549</v>
      </c>
      <c r="I321" s="849">
        <v>336</v>
      </c>
      <c r="J321" s="849">
        <v>42</v>
      </c>
      <c r="K321" s="849">
        <v>14154</v>
      </c>
      <c r="L321" s="849">
        <v>1</v>
      </c>
      <c r="M321" s="849">
        <v>337</v>
      </c>
      <c r="N321" s="849">
        <v>56</v>
      </c>
      <c r="O321" s="849">
        <v>19096</v>
      </c>
      <c r="P321" s="837">
        <v>1.3491592482690407</v>
      </c>
      <c r="Q321" s="850">
        <v>341</v>
      </c>
    </row>
    <row r="322" spans="1:17" ht="14.45" customHeight="1" x14ac:dyDescent="0.2">
      <c r="A322" s="831" t="s">
        <v>6030</v>
      </c>
      <c r="B322" s="832" t="s">
        <v>6031</v>
      </c>
      <c r="C322" s="832" t="s">
        <v>4372</v>
      </c>
      <c r="D322" s="832" t="s">
        <v>6040</v>
      </c>
      <c r="E322" s="832" t="s">
        <v>6041</v>
      </c>
      <c r="F322" s="849">
        <v>1</v>
      </c>
      <c r="G322" s="849">
        <v>459</v>
      </c>
      <c r="H322" s="849"/>
      <c r="I322" s="849">
        <v>459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6030</v>
      </c>
      <c r="B323" s="832" t="s">
        <v>6031</v>
      </c>
      <c r="C323" s="832" t="s">
        <v>4372</v>
      </c>
      <c r="D323" s="832" t="s">
        <v>6042</v>
      </c>
      <c r="E323" s="832" t="s">
        <v>6043</v>
      </c>
      <c r="F323" s="849">
        <v>1059</v>
      </c>
      <c r="G323" s="849">
        <v>369591</v>
      </c>
      <c r="H323" s="849">
        <v>0.81985581188997336</v>
      </c>
      <c r="I323" s="849">
        <v>349</v>
      </c>
      <c r="J323" s="849">
        <v>1288</v>
      </c>
      <c r="K323" s="849">
        <v>450800</v>
      </c>
      <c r="L323" s="849">
        <v>1</v>
      </c>
      <c r="M323" s="849">
        <v>350</v>
      </c>
      <c r="N323" s="849">
        <v>1402</v>
      </c>
      <c r="O323" s="849">
        <v>492102</v>
      </c>
      <c r="P323" s="837">
        <v>1.0916193433895298</v>
      </c>
      <c r="Q323" s="850">
        <v>351</v>
      </c>
    </row>
    <row r="324" spans="1:17" ht="14.45" customHeight="1" x14ac:dyDescent="0.2">
      <c r="A324" s="831" t="s">
        <v>6030</v>
      </c>
      <c r="B324" s="832" t="s">
        <v>6031</v>
      </c>
      <c r="C324" s="832" t="s">
        <v>4372</v>
      </c>
      <c r="D324" s="832" t="s">
        <v>6044</v>
      </c>
      <c r="E324" s="832" t="s">
        <v>6045</v>
      </c>
      <c r="F324" s="849">
        <v>1</v>
      </c>
      <c r="G324" s="849">
        <v>6231</v>
      </c>
      <c r="H324" s="849"/>
      <c r="I324" s="849">
        <v>6231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6030</v>
      </c>
      <c r="B325" s="832" t="s">
        <v>6031</v>
      </c>
      <c r="C325" s="832" t="s">
        <v>4372</v>
      </c>
      <c r="D325" s="832" t="s">
        <v>6046</v>
      </c>
      <c r="E325" s="832" t="s">
        <v>6047</v>
      </c>
      <c r="F325" s="849"/>
      <c r="G325" s="849"/>
      <c r="H325" s="849"/>
      <c r="I325" s="849"/>
      <c r="J325" s="849">
        <v>1</v>
      </c>
      <c r="K325" s="849">
        <v>117</v>
      </c>
      <c r="L325" s="849">
        <v>1</v>
      </c>
      <c r="M325" s="849">
        <v>117</v>
      </c>
      <c r="N325" s="849"/>
      <c r="O325" s="849"/>
      <c r="P325" s="837"/>
      <c r="Q325" s="850"/>
    </row>
    <row r="326" spans="1:17" ht="14.45" customHeight="1" x14ac:dyDescent="0.2">
      <c r="A326" s="831" t="s">
        <v>6030</v>
      </c>
      <c r="B326" s="832" t="s">
        <v>6031</v>
      </c>
      <c r="C326" s="832" t="s">
        <v>4372</v>
      </c>
      <c r="D326" s="832" t="s">
        <v>6048</v>
      </c>
      <c r="E326" s="832" t="s">
        <v>6049</v>
      </c>
      <c r="F326" s="849"/>
      <c r="G326" s="849"/>
      <c r="H326" s="849"/>
      <c r="I326" s="849"/>
      <c r="J326" s="849">
        <v>1</v>
      </c>
      <c r="K326" s="849">
        <v>392</v>
      </c>
      <c r="L326" s="849">
        <v>1</v>
      </c>
      <c r="M326" s="849">
        <v>392</v>
      </c>
      <c r="N326" s="849">
        <v>1</v>
      </c>
      <c r="O326" s="849">
        <v>399</v>
      </c>
      <c r="P326" s="837">
        <v>1.0178571428571428</v>
      </c>
      <c r="Q326" s="850">
        <v>399</v>
      </c>
    </row>
    <row r="327" spans="1:17" ht="14.45" customHeight="1" x14ac:dyDescent="0.2">
      <c r="A327" s="831" t="s">
        <v>6030</v>
      </c>
      <c r="B327" s="832" t="s">
        <v>6031</v>
      </c>
      <c r="C327" s="832" t="s">
        <v>4372</v>
      </c>
      <c r="D327" s="832" t="s">
        <v>6050</v>
      </c>
      <c r="E327" s="832" t="s">
        <v>6051</v>
      </c>
      <c r="F327" s="849"/>
      <c r="G327" s="849"/>
      <c r="H327" s="849"/>
      <c r="I327" s="849"/>
      <c r="J327" s="849">
        <v>1</v>
      </c>
      <c r="K327" s="849">
        <v>38</v>
      </c>
      <c r="L327" s="849">
        <v>1</v>
      </c>
      <c r="M327" s="849">
        <v>38</v>
      </c>
      <c r="N327" s="849"/>
      <c r="O327" s="849"/>
      <c r="P327" s="837"/>
      <c r="Q327" s="850"/>
    </row>
    <row r="328" spans="1:17" ht="14.45" customHeight="1" x14ac:dyDescent="0.2">
      <c r="A328" s="831" t="s">
        <v>6030</v>
      </c>
      <c r="B328" s="832" t="s">
        <v>6031</v>
      </c>
      <c r="C328" s="832" t="s">
        <v>4372</v>
      </c>
      <c r="D328" s="832" t="s">
        <v>5434</v>
      </c>
      <c r="E328" s="832" t="s">
        <v>5435</v>
      </c>
      <c r="F328" s="849"/>
      <c r="G328" s="849"/>
      <c r="H328" s="849"/>
      <c r="I328" s="849"/>
      <c r="J328" s="849">
        <v>1</v>
      </c>
      <c r="K328" s="849">
        <v>707</v>
      </c>
      <c r="L328" s="849">
        <v>1</v>
      </c>
      <c r="M328" s="849">
        <v>707</v>
      </c>
      <c r="N328" s="849">
        <v>1</v>
      </c>
      <c r="O328" s="849">
        <v>713</v>
      </c>
      <c r="P328" s="837">
        <v>1.0084865629420086</v>
      </c>
      <c r="Q328" s="850">
        <v>713</v>
      </c>
    </row>
    <row r="329" spans="1:17" ht="14.45" customHeight="1" x14ac:dyDescent="0.2">
      <c r="A329" s="831" t="s">
        <v>6030</v>
      </c>
      <c r="B329" s="832" t="s">
        <v>6031</v>
      </c>
      <c r="C329" s="832" t="s">
        <v>4372</v>
      </c>
      <c r="D329" s="832" t="s">
        <v>6052</v>
      </c>
      <c r="E329" s="832" t="s">
        <v>6053</v>
      </c>
      <c r="F329" s="849"/>
      <c r="G329" s="849"/>
      <c r="H329" s="849"/>
      <c r="I329" s="849"/>
      <c r="J329" s="849">
        <v>1</v>
      </c>
      <c r="K329" s="849">
        <v>148</v>
      </c>
      <c r="L329" s="849">
        <v>1</v>
      </c>
      <c r="M329" s="849">
        <v>148</v>
      </c>
      <c r="N329" s="849"/>
      <c r="O329" s="849"/>
      <c r="P329" s="837"/>
      <c r="Q329" s="850"/>
    </row>
    <row r="330" spans="1:17" ht="14.45" customHeight="1" x14ac:dyDescent="0.2">
      <c r="A330" s="831" t="s">
        <v>6030</v>
      </c>
      <c r="B330" s="832" t="s">
        <v>6031</v>
      </c>
      <c r="C330" s="832" t="s">
        <v>4372</v>
      </c>
      <c r="D330" s="832" t="s">
        <v>6054</v>
      </c>
      <c r="E330" s="832" t="s">
        <v>6055</v>
      </c>
      <c r="F330" s="849">
        <v>45</v>
      </c>
      <c r="G330" s="849">
        <v>13725</v>
      </c>
      <c r="H330" s="849">
        <v>0.88235294117647056</v>
      </c>
      <c r="I330" s="849">
        <v>305</v>
      </c>
      <c r="J330" s="849">
        <v>51</v>
      </c>
      <c r="K330" s="849">
        <v>15555</v>
      </c>
      <c r="L330" s="849">
        <v>1</v>
      </c>
      <c r="M330" s="849">
        <v>305</v>
      </c>
      <c r="N330" s="849">
        <v>58</v>
      </c>
      <c r="O330" s="849">
        <v>17864</v>
      </c>
      <c r="P330" s="837">
        <v>1.1484410157505625</v>
      </c>
      <c r="Q330" s="850">
        <v>308</v>
      </c>
    </row>
    <row r="331" spans="1:17" ht="14.45" customHeight="1" x14ac:dyDescent="0.2">
      <c r="A331" s="831" t="s">
        <v>6030</v>
      </c>
      <c r="B331" s="832" t="s">
        <v>6031</v>
      </c>
      <c r="C331" s="832" t="s">
        <v>4372</v>
      </c>
      <c r="D331" s="832" t="s">
        <v>6056</v>
      </c>
      <c r="E331" s="832" t="s">
        <v>6057</v>
      </c>
      <c r="F331" s="849">
        <v>194</v>
      </c>
      <c r="G331" s="849">
        <v>95836</v>
      </c>
      <c r="H331" s="849">
        <v>0.94905921964745499</v>
      </c>
      <c r="I331" s="849">
        <v>494</v>
      </c>
      <c r="J331" s="849">
        <v>204</v>
      </c>
      <c r="K331" s="849">
        <v>100980</v>
      </c>
      <c r="L331" s="849">
        <v>1</v>
      </c>
      <c r="M331" s="849">
        <v>495</v>
      </c>
      <c r="N331" s="849">
        <v>230</v>
      </c>
      <c r="O331" s="849">
        <v>114770</v>
      </c>
      <c r="P331" s="837">
        <v>1.1365616953852249</v>
      </c>
      <c r="Q331" s="850">
        <v>499</v>
      </c>
    </row>
    <row r="332" spans="1:17" ht="14.45" customHeight="1" x14ac:dyDescent="0.2">
      <c r="A332" s="831" t="s">
        <v>6030</v>
      </c>
      <c r="B332" s="832" t="s">
        <v>6031</v>
      </c>
      <c r="C332" s="832" t="s">
        <v>4372</v>
      </c>
      <c r="D332" s="832" t="s">
        <v>6058</v>
      </c>
      <c r="E332" s="832" t="s">
        <v>6059</v>
      </c>
      <c r="F332" s="849">
        <v>225</v>
      </c>
      <c r="G332" s="849">
        <v>83250</v>
      </c>
      <c r="H332" s="849">
        <v>0.94282996217354864</v>
      </c>
      <c r="I332" s="849">
        <v>370</v>
      </c>
      <c r="J332" s="849">
        <v>238</v>
      </c>
      <c r="K332" s="849">
        <v>88298</v>
      </c>
      <c r="L332" s="849">
        <v>1</v>
      </c>
      <c r="M332" s="849">
        <v>371</v>
      </c>
      <c r="N332" s="849">
        <v>252</v>
      </c>
      <c r="O332" s="849">
        <v>94752</v>
      </c>
      <c r="P332" s="837">
        <v>1.0730933882987157</v>
      </c>
      <c r="Q332" s="850">
        <v>376</v>
      </c>
    </row>
    <row r="333" spans="1:17" ht="14.45" customHeight="1" x14ac:dyDescent="0.2">
      <c r="A333" s="831" t="s">
        <v>6030</v>
      </c>
      <c r="B333" s="832" t="s">
        <v>6031</v>
      </c>
      <c r="C333" s="832" t="s">
        <v>4372</v>
      </c>
      <c r="D333" s="832" t="s">
        <v>6060</v>
      </c>
      <c r="E333" s="832" t="s">
        <v>6061</v>
      </c>
      <c r="F333" s="849"/>
      <c r="G333" s="849"/>
      <c r="H333" s="849"/>
      <c r="I333" s="849"/>
      <c r="J333" s="849">
        <v>2</v>
      </c>
      <c r="K333" s="849">
        <v>24</v>
      </c>
      <c r="L333" s="849">
        <v>1</v>
      </c>
      <c r="M333" s="849">
        <v>12</v>
      </c>
      <c r="N333" s="849">
        <v>3</v>
      </c>
      <c r="O333" s="849">
        <v>36</v>
      </c>
      <c r="P333" s="837">
        <v>1.5</v>
      </c>
      <c r="Q333" s="850">
        <v>12</v>
      </c>
    </row>
    <row r="334" spans="1:17" ht="14.45" customHeight="1" x14ac:dyDescent="0.2">
      <c r="A334" s="831" t="s">
        <v>6030</v>
      </c>
      <c r="B334" s="832" t="s">
        <v>6031</v>
      </c>
      <c r="C334" s="832" t="s">
        <v>4372</v>
      </c>
      <c r="D334" s="832" t="s">
        <v>6062</v>
      </c>
      <c r="E334" s="832" t="s">
        <v>6063</v>
      </c>
      <c r="F334" s="849">
        <v>14</v>
      </c>
      <c r="G334" s="849">
        <v>1554</v>
      </c>
      <c r="H334" s="849">
        <v>6.9375</v>
      </c>
      <c r="I334" s="849">
        <v>111</v>
      </c>
      <c r="J334" s="849">
        <v>2</v>
      </c>
      <c r="K334" s="849">
        <v>224</v>
      </c>
      <c r="L334" s="849">
        <v>1</v>
      </c>
      <c r="M334" s="849">
        <v>112</v>
      </c>
      <c r="N334" s="849">
        <v>5</v>
      </c>
      <c r="O334" s="849">
        <v>565</v>
      </c>
      <c r="P334" s="837">
        <v>2.5223214285714284</v>
      </c>
      <c r="Q334" s="850">
        <v>113</v>
      </c>
    </row>
    <row r="335" spans="1:17" ht="14.45" customHeight="1" x14ac:dyDescent="0.2">
      <c r="A335" s="831" t="s">
        <v>6030</v>
      </c>
      <c r="B335" s="832" t="s">
        <v>6031</v>
      </c>
      <c r="C335" s="832" t="s">
        <v>4372</v>
      </c>
      <c r="D335" s="832" t="s">
        <v>6064</v>
      </c>
      <c r="E335" s="832" t="s">
        <v>6065</v>
      </c>
      <c r="F335" s="849"/>
      <c r="G335" s="849"/>
      <c r="H335" s="849"/>
      <c r="I335" s="849"/>
      <c r="J335" s="849">
        <v>2</v>
      </c>
      <c r="K335" s="849">
        <v>252</v>
      </c>
      <c r="L335" s="849">
        <v>1</v>
      </c>
      <c r="M335" s="849">
        <v>126</v>
      </c>
      <c r="N335" s="849"/>
      <c r="O335" s="849"/>
      <c r="P335" s="837"/>
      <c r="Q335" s="850"/>
    </row>
    <row r="336" spans="1:17" ht="14.45" customHeight="1" x14ac:dyDescent="0.2">
      <c r="A336" s="831" t="s">
        <v>6030</v>
      </c>
      <c r="B336" s="832" t="s">
        <v>6031</v>
      </c>
      <c r="C336" s="832" t="s">
        <v>4372</v>
      </c>
      <c r="D336" s="832" t="s">
        <v>5436</v>
      </c>
      <c r="E336" s="832" t="s">
        <v>5437</v>
      </c>
      <c r="F336" s="849"/>
      <c r="G336" s="849"/>
      <c r="H336" s="849"/>
      <c r="I336" s="849"/>
      <c r="J336" s="849">
        <v>1</v>
      </c>
      <c r="K336" s="849">
        <v>496</v>
      </c>
      <c r="L336" s="849">
        <v>1</v>
      </c>
      <c r="M336" s="849">
        <v>496</v>
      </c>
      <c r="N336" s="849">
        <v>1</v>
      </c>
      <c r="O336" s="849">
        <v>500</v>
      </c>
      <c r="P336" s="837">
        <v>1.0080645161290323</v>
      </c>
      <c r="Q336" s="850">
        <v>500</v>
      </c>
    </row>
    <row r="337" spans="1:17" ht="14.45" customHeight="1" x14ac:dyDescent="0.2">
      <c r="A337" s="831" t="s">
        <v>6030</v>
      </c>
      <c r="B337" s="832" t="s">
        <v>6031</v>
      </c>
      <c r="C337" s="832" t="s">
        <v>4372</v>
      </c>
      <c r="D337" s="832" t="s">
        <v>6066</v>
      </c>
      <c r="E337" s="832" t="s">
        <v>6067</v>
      </c>
      <c r="F337" s="849">
        <v>27</v>
      </c>
      <c r="G337" s="849">
        <v>12312</v>
      </c>
      <c r="H337" s="849">
        <v>1.4148471615720524</v>
      </c>
      <c r="I337" s="849">
        <v>456</v>
      </c>
      <c r="J337" s="849">
        <v>19</v>
      </c>
      <c r="K337" s="849">
        <v>8702</v>
      </c>
      <c r="L337" s="849">
        <v>1</v>
      </c>
      <c r="M337" s="849">
        <v>458</v>
      </c>
      <c r="N337" s="849">
        <v>40</v>
      </c>
      <c r="O337" s="849">
        <v>18520</v>
      </c>
      <c r="P337" s="837">
        <v>2.128246380142496</v>
      </c>
      <c r="Q337" s="850">
        <v>463</v>
      </c>
    </row>
    <row r="338" spans="1:17" ht="14.45" customHeight="1" x14ac:dyDescent="0.2">
      <c r="A338" s="831" t="s">
        <v>6030</v>
      </c>
      <c r="B338" s="832" t="s">
        <v>6031</v>
      </c>
      <c r="C338" s="832" t="s">
        <v>4372</v>
      </c>
      <c r="D338" s="832" t="s">
        <v>6068</v>
      </c>
      <c r="E338" s="832" t="s">
        <v>6069</v>
      </c>
      <c r="F338" s="849">
        <v>405</v>
      </c>
      <c r="G338" s="849">
        <v>23490</v>
      </c>
      <c r="H338" s="849">
        <v>1.173913043478261</v>
      </c>
      <c r="I338" s="849">
        <v>58</v>
      </c>
      <c r="J338" s="849">
        <v>345</v>
      </c>
      <c r="K338" s="849">
        <v>20010</v>
      </c>
      <c r="L338" s="849">
        <v>1</v>
      </c>
      <c r="M338" s="849">
        <v>58</v>
      </c>
      <c r="N338" s="849">
        <v>328</v>
      </c>
      <c r="O338" s="849">
        <v>19352</v>
      </c>
      <c r="P338" s="837">
        <v>0.96711644177911049</v>
      </c>
      <c r="Q338" s="850">
        <v>59</v>
      </c>
    </row>
    <row r="339" spans="1:17" ht="14.45" customHeight="1" x14ac:dyDescent="0.2">
      <c r="A339" s="831" t="s">
        <v>6030</v>
      </c>
      <c r="B339" s="832" t="s">
        <v>6031</v>
      </c>
      <c r="C339" s="832" t="s">
        <v>4372</v>
      </c>
      <c r="D339" s="832" t="s">
        <v>6070</v>
      </c>
      <c r="E339" s="832" t="s">
        <v>6071</v>
      </c>
      <c r="F339" s="849">
        <v>7</v>
      </c>
      <c r="G339" s="849">
        <v>15211</v>
      </c>
      <c r="H339" s="849"/>
      <c r="I339" s="849">
        <v>2173</v>
      </c>
      <c r="J339" s="849"/>
      <c r="K339" s="849"/>
      <c r="L339" s="849"/>
      <c r="M339" s="849"/>
      <c r="N339" s="849">
        <v>1</v>
      </c>
      <c r="O339" s="849">
        <v>2179</v>
      </c>
      <c r="P339" s="837"/>
      <c r="Q339" s="850">
        <v>2179</v>
      </c>
    </row>
    <row r="340" spans="1:17" ht="14.45" customHeight="1" x14ac:dyDescent="0.2">
      <c r="A340" s="831" t="s">
        <v>6030</v>
      </c>
      <c r="B340" s="832" t="s">
        <v>6031</v>
      </c>
      <c r="C340" s="832" t="s">
        <v>4372</v>
      </c>
      <c r="D340" s="832" t="s">
        <v>6072</v>
      </c>
      <c r="E340" s="832" t="s">
        <v>6073</v>
      </c>
      <c r="F340" s="849"/>
      <c r="G340" s="849"/>
      <c r="H340" s="849"/>
      <c r="I340" s="849"/>
      <c r="J340" s="849"/>
      <c r="K340" s="849"/>
      <c r="L340" s="849"/>
      <c r="M340" s="849"/>
      <c r="N340" s="849">
        <v>4</v>
      </c>
      <c r="O340" s="849">
        <v>42000</v>
      </c>
      <c r="P340" s="837"/>
      <c r="Q340" s="850">
        <v>10500</v>
      </c>
    </row>
    <row r="341" spans="1:17" ht="14.45" customHeight="1" x14ac:dyDescent="0.2">
      <c r="A341" s="831" t="s">
        <v>6030</v>
      </c>
      <c r="B341" s="832" t="s">
        <v>6031</v>
      </c>
      <c r="C341" s="832" t="s">
        <v>4372</v>
      </c>
      <c r="D341" s="832" t="s">
        <v>6074</v>
      </c>
      <c r="E341" s="832" t="s">
        <v>6075</v>
      </c>
      <c r="F341" s="849">
        <v>625</v>
      </c>
      <c r="G341" s="849">
        <v>110000</v>
      </c>
      <c r="H341" s="849">
        <v>1.0702054794520548</v>
      </c>
      <c r="I341" s="849">
        <v>176</v>
      </c>
      <c r="J341" s="849">
        <v>584</v>
      </c>
      <c r="K341" s="849">
        <v>102784</v>
      </c>
      <c r="L341" s="849">
        <v>1</v>
      </c>
      <c r="M341" s="849">
        <v>176</v>
      </c>
      <c r="N341" s="849">
        <v>510</v>
      </c>
      <c r="O341" s="849">
        <v>91290</v>
      </c>
      <c r="P341" s="837">
        <v>0.88817325653798251</v>
      </c>
      <c r="Q341" s="850">
        <v>179</v>
      </c>
    </row>
    <row r="342" spans="1:17" ht="14.45" customHeight="1" x14ac:dyDescent="0.2">
      <c r="A342" s="831" t="s">
        <v>6030</v>
      </c>
      <c r="B342" s="832" t="s">
        <v>6031</v>
      </c>
      <c r="C342" s="832" t="s">
        <v>4372</v>
      </c>
      <c r="D342" s="832" t="s">
        <v>6076</v>
      </c>
      <c r="E342" s="832" t="s">
        <v>6077</v>
      </c>
      <c r="F342" s="849"/>
      <c r="G342" s="849"/>
      <c r="H342" s="849"/>
      <c r="I342" s="849"/>
      <c r="J342" s="849">
        <v>2</v>
      </c>
      <c r="K342" s="849">
        <v>172</v>
      </c>
      <c r="L342" s="849">
        <v>1</v>
      </c>
      <c r="M342" s="849">
        <v>86</v>
      </c>
      <c r="N342" s="849">
        <v>2</v>
      </c>
      <c r="O342" s="849">
        <v>174</v>
      </c>
      <c r="P342" s="837">
        <v>1.0116279069767442</v>
      </c>
      <c r="Q342" s="850">
        <v>87</v>
      </c>
    </row>
    <row r="343" spans="1:17" ht="14.45" customHeight="1" x14ac:dyDescent="0.2">
      <c r="A343" s="831" t="s">
        <v>6030</v>
      </c>
      <c r="B343" s="832" t="s">
        <v>6031</v>
      </c>
      <c r="C343" s="832" t="s">
        <v>4372</v>
      </c>
      <c r="D343" s="832" t="s">
        <v>6078</v>
      </c>
      <c r="E343" s="832" t="s">
        <v>6079</v>
      </c>
      <c r="F343" s="849">
        <v>25</v>
      </c>
      <c r="G343" s="849">
        <v>4250</v>
      </c>
      <c r="H343" s="849">
        <v>0.80645161290322576</v>
      </c>
      <c r="I343" s="849">
        <v>170</v>
      </c>
      <c r="J343" s="849">
        <v>31</v>
      </c>
      <c r="K343" s="849">
        <v>5270</v>
      </c>
      <c r="L343" s="849">
        <v>1</v>
      </c>
      <c r="M343" s="849">
        <v>170</v>
      </c>
      <c r="N343" s="849">
        <v>32</v>
      </c>
      <c r="O343" s="849">
        <v>5504</v>
      </c>
      <c r="P343" s="837">
        <v>1.0444022770398482</v>
      </c>
      <c r="Q343" s="850">
        <v>172</v>
      </c>
    </row>
    <row r="344" spans="1:17" ht="14.45" customHeight="1" x14ac:dyDescent="0.2">
      <c r="A344" s="831" t="s">
        <v>6030</v>
      </c>
      <c r="B344" s="832" t="s">
        <v>6031</v>
      </c>
      <c r="C344" s="832" t="s">
        <v>4372</v>
      </c>
      <c r="D344" s="832" t="s">
        <v>6080</v>
      </c>
      <c r="E344" s="832" t="s">
        <v>6081</v>
      </c>
      <c r="F344" s="849">
        <v>45</v>
      </c>
      <c r="G344" s="849">
        <v>95895</v>
      </c>
      <c r="H344" s="849">
        <v>44.936738519212746</v>
      </c>
      <c r="I344" s="849">
        <v>2131</v>
      </c>
      <c r="J344" s="849">
        <v>1</v>
      </c>
      <c r="K344" s="849">
        <v>2134</v>
      </c>
      <c r="L344" s="849">
        <v>1</v>
      </c>
      <c r="M344" s="849">
        <v>2134</v>
      </c>
      <c r="N344" s="849">
        <v>6</v>
      </c>
      <c r="O344" s="849">
        <v>12876</v>
      </c>
      <c r="P344" s="837">
        <v>6.0337394564198688</v>
      </c>
      <c r="Q344" s="850">
        <v>2146</v>
      </c>
    </row>
    <row r="345" spans="1:17" ht="14.45" customHeight="1" x14ac:dyDescent="0.2">
      <c r="A345" s="831" t="s">
        <v>6030</v>
      </c>
      <c r="B345" s="832" t="s">
        <v>6031</v>
      </c>
      <c r="C345" s="832" t="s">
        <v>4372</v>
      </c>
      <c r="D345" s="832" t="s">
        <v>6082</v>
      </c>
      <c r="E345" s="832" t="s">
        <v>6083</v>
      </c>
      <c r="F345" s="849"/>
      <c r="G345" s="849"/>
      <c r="H345" s="849"/>
      <c r="I345" s="849"/>
      <c r="J345" s="849">
        <v>1</v>
      </c>
      <c r="K345" s="849">
        <v>243</v>
      </c>
      <c r="L345" s="849">
        <v>1</v>
      </c>
      <c r="M345" s="849">
        <v>243</v>
      </c>
      <c r="N345" s="849"/>
      <c r="O345" s="849"/>
      <c r="P345" s="837"/>
      <c r="Q345" s="850"/>
    </row>
    <row r="346" spans="1:17" ht="14.45" customHeight="1" x14ac:dyDescent="0.2">
      <c r="A346" s="831" t="s">
        <v>6030</v>
      </c>
      <c r="B346" s="832" t="s">
        <v>6031</v>
      </c>
      <c r="C346" s="832" t="s">
        <v>4372</v>
      </c>
      <c r="D346" s="832" t="s">
        <v>6084</v>
      </c>
      <c r="E346" s="832" t="s">
        <v>6085</v>
      </c>
      <c r="F346" s="849">
        <v>1</v>
      </c>
      <c r="G346" s="849">
        <v>424</v>
      </c>
      <c r="H346" s="849">
        <v>0.99530516431924887</v>
      </c>
      <c r="I346" s="849">
        <v>424</v>
      </c>
      <c r="J346" s="849">
        <v>1</v>
      </c>
      <c r="K346" s="849">
        <v>426</v>
      </c>
      <c r="L346" s="849">
        <v>1</v>
      </c>
      <c r="M346" s="849">
        <v>426</v>
      </c>
      <c r="N346" s="849">
        <v>1</v>
      </c>
      <c r="O346" s="849">
        <v>435</v>
      </c>
      <c r="P346" s="837">
        <v>1.0211267605633803</v>
      </c>
      <c r="Q346" s="850">
        <v>435</v>
      </c>
    </row>
    <row r="347" spans="1:17" ht="14.45" customHeight="1" x14ac:dyDescent="0.2">
      <c r="A347" s="831" t="s">
        <v>6030</v>
      </c>
      <c r="B347" s="832" t="s">
        <v>6031</v>
      </c>
      <c r="C347" s="832" t="s">
        <v>4372</v>
      </c>
      <c r="D347" s="832" t="s">
        <v>6086</v>
      </c>
      <c r="E347" s="832" t="s">
        <v>6087</v>
      </c>
      <c r="F347" s="849">
        <v>2</v>
      </c>
      <c r="G347" s="849">
        <v>10440</v>
      </c>
      <c r="H347" s="849"/>
      <c r="I347" s="849">
        <v>5220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6030</v>
      </c>
      <c r="B348" s="832" t="s">
        <v>6031</v>
      </c>
      <c r="C348" s="832" t="s">
        <v>4372</v>
      </c>
      <c r="D348" s="832" t="s">
        <v>6088</v>
      </c>
      <c r="E348" s="832" t="s">
        <v>6089</v>
      </c>
      <c r="F348" s="849"/>
      <c r="G348" s="849"/>
      <c r="H348" s="849"/>
      <c r="I348" s="849"/>
      <c r="J348" s="849"/>
      <c r="K348" s="849"/>
      <c r="L348" s="849"/>
      <c r="M348" s="849"/>
      <c r="N348" s="849">
        <v>4</v>
      </c>
      <c r="O348" s="849">
        <v>4300</v>
      </c>
      <c r="P348" s="837"/>
      <c r="Q348" s="850">
        <v>1075</v>
      </c>
    </row>
    <row r="349" spans="1:17" ht="14.45" customHeight="1" x14ac:dyDescent="0.2">
      <c r="A349" s="831" t="s">
        <v>6030</v>
      </c>
      <c r="B349" s="832" t="s">
        <v>6031</v>
      </c>
      <c r="C349" s="832" t="s">
        <v>4372</v>
      </c>
      <c r="D349" s="832" t="s">
        <v>6090</v>
      </c>
      <c r="E349" s="832" t="s">
        <v>6091</v>
      </c>
      <c r="F349" s="849">
        <v>5</v>
      </c>
      <c r="G349" s="849">
        <v>1445</v>
      </c>
      <c r="H349" s="849">
        <v>1.25</v>
      </c>
      <c r="I349" s="849">
        <v>289</v>
      </c>
      <c r="J349" s="849">
        <v>4</v>
      </c>
      <c r="K349" s="849">
        <v>1156</v>
      </c>
      <c r="L349" s="849">
        <v>1</v>
      </c>
      <c r="M349" s="849">
        <v>289</v>
      </c>
      <c r="N349" s="849">
        <v>6</v>
      </c>
      <c r="O349" s="849">
        <v>1746</v>
      </c>
      <c r="P349" s="837">
        <v>1.5103806228373702</v>
      </c>
      <c r="Q349" s="850">
        <v>291</v>
      </c>
    </row>
    <row r="350" spans="1:17" ht="14.45" customHeight="1" x14ac:dyDescent="0.2">
      <c r="A350" s="831" t="s">
        <v>6030</v>
      </c>
      <c r="B350" s="832" t="s">
        <v>6031</v>
      </c>
      <c r="C350" s="832" t="s">
        <v>4372</v>
      </c>
      <c r="D350" s="832" t="s">
        <v>6092</v>
      </c>
      <c r="E350" s="832" t="s">
        <v>6093</v>
      </c>
      <c r="F350" s="849">
        <v>1</v>
      </c>
      <c r="G350" s="849">
        <v>0</v>
      </c>
      <c r="H350" s="849"/>
      <c r="I350" s="849">
        <v>0</v>
      </c>
      <c r="J350" s="849"/>
      <c r="K350" s="849"/>
      <c r="L350" s="849"/>
      <c r="M350" s="849"/>
      <c r="N350" s="849">
        <v>1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6030</v>
      </c>
      <c r="B351" s="832" t="s">
        <v>6031</v>
      </c>
      <c r="C351" s="832" t="s">
        <v>4372</v>
      </c>
      <c r="D351" s="832" t="s">
        <v>6094</v>
      </c>
      <c r="E351" s="832" t="s">
        <v>6095</v>
      </c>
      <c r="F351" s="849">
        <v>3</v>
      </c>
      <c r="G351" s="849">
        <v>0</v>
      </c>
      <c r="H351" s="849"/>
      <c r="I351" s="849">
        <v>0</v>
      </c>
      <c r="J351" s="849"/>
      <c r="K351" s="849"/>
      <c r="L351" s="849"/>
      <c r="M351" s="849"/>
      <c r="N351" s="849">
        <v>2</v>
      </c>
      <c r="O351" s="849">
        <v>0</v>
      </c>
      <c r="P351" s="837"/>
      <c r="Q351" s="850">
        <v>0</v>
      </c>
    </row>
    <row r="352" spans="1:17" ht="14.45" customHeight="1" x14ac:dyDescent="0.2">
      <c r="A352" s="831" t="s">
        <v>6030</v>
      </c>
      <c r="B352" s="832" t="s">
        <v>6031</v>
      </c>
      <c r="C352" s="832" t="s">
        <v>4372</v>
      </c>
      <c r="D352" s="832" t="s">
        <v>6096</v>
      </c>
      <c r="E352" s="832" t="s">
        <v>6097</v>
      </c>
      <c r="F352" s="849"/>
      <c r="G352" s="849"/>
      <c r="H352" s="849"/>
      <c r="I352" s="849"/>
      <c r="J352" s="849">
        <v>8</v>
      </c>
      <c r="K352" s="849">
        <v>38232</v>
      </c>
      <c r="L352" s="849">
        <v>1</v>
      </c>
      <c r="M352" s="849">
        <v>4779</v>
      </c>
      <c r="N352" s="849">
        <v>20</v>
      </c>
      <c r="O352" s="849">
        <v>96060</v>
      </c>
      <c r="P352" s="837">
        <v>2.5125549278091652</v>
      </c>
      <c r="Q352" s="850">
        <v>4803</v>
      </c>
    </row>
    <row r="353" spans="1:17" ht="14.45" customHeight="1" x14ac:dyDescent="0.2">
      <c r="A353" s="831" t="s">
        <v>6030</v>
      </c>
      <c r="B353" s="832" t="s">
        <v>6031</v>
      </c>
      <c r="C353" s="832" t="s">
        <v>4372</v>
      </c>
      <c r="D353" s="832" t="s">
        <v>6098</v>
      </c>
      <c r="E353" s="832" t="s">
        <v>6099</v>
      </c>
      <c r="F353" s="849"/>
      <c r="G353" s="849"/>
      <c r="H353" s="849"/>
      <c r="I353" s="849"/>
      <c r="J353" s="849">
        <v>2</v>
      </c>
      <c r="K353" s="849">
        <v>1218</v>
      </c>
      <c r="L353" s="849">
        <v>1</v>
      </c>
      <c r="M353" s="849">
        <v>609</v>
      </c>
      <c r="N353" s="849">
        <v>6</v>
      </c>
      <c r="O353" s="849">
        <v>3672</v>
      </c>
      <c r="P353" s="837">
        <v>3.0147783251231526</v>
      </c>
      <c r="Q353" s="850">
        <v>612</v>
      </c>
    </row>
    <row r="354" spans="1:17" ht="14.45" customHeight="1" x14ac:dyDescent="0.2">
      <c r="A354" s="831" t="s">
        <v>6030</v>
      </c>
      <c r="B354" s="832" t="s">
        <v>6031</v>
      </c>
      <c r="C354" s="832" t="s">
        <v>4372</v>
      </c>
      <c r="D354" s="832" t="s">
        <v>6100</v>
      </c>
      <c r="E354" s="832" t="s">
        <v>6101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5690</v>
      </c>
      <c r="P354" s="837"/>
      <c r="Q354" s="850">
        <v>2845</v>
      </c>
    </row>
    <row r="355" spans="1:17" ht="14.45" customHeight="1" x14ac:dyDescent="0.2">
      <c r="A355" s="831" t="s">
        <v>6030</v>
      </c>
      <c r="B355" s="832" t="s">
        <v>6031</v>
      </c>
      <c r="C355" s="832" t="s">
        <v>4372</v>
      </c>
      <c r="D355" s="832" t="s">
        <v>6102</v>
      </c>
      <c r="E355" s="832" t="s">
        <v>6103</v>
      </c>
      <c r="F355" s="849"/>
      <c r="G355" s="849"/>
      <c r="H355" s="849"/>
      <c r="I355" s="849"/>
      <c r="J355" s="849"/>
      <c r="K355" s="849"/>
      <c r="L355" s="849"/>
      <c r="M355" s="849"/>
      <c r="N355" s="849">
        <v>2</v>
      </c>
      <c r="O355" s="849">
        <v>15172</v>
      </c>
      <c r="P355" s="837"/>
      <c r="Q355" s="850">
        <v>7586</v>
      </c>
    </row>
    <row r="356" spans="1:17" ht="14.45" customHeight="1" x14ac:dyDescent="0.2">
      <c r="A356" s="831" t="s">
        <v>6030</v>
      </c>
      <c r="B356" s="832" t="s">
        <v>6031</v>
      </c>
      <c r="C356" s="832" t="s">
        <v>4372</v>
      </c>
      <c r="D356" s="832" t="s">
        <v>6104</v>
      </c>
      <c r="E356" s="832" t="s">
        <v>6105</v>
      </c>
      <c r="F356" s="849"/>
      <c r="G356" s="849"/>
      <c r="H356" s="849"/>
      <c r="I356" s="849"/>
      <c r="J356" s="849"/>
      <c r="K356" s="849"/>
      <c r="L356" s="849"/>
      <c r="M356" s="849"/>
      <c r="N356" s="849">
        <v>4</v>
      </c>
      <c r="O356" s="849">
        <v>15356</v>
      </c>
      <c r="P356" s="837"/>
      <c r="Q356" s="850">
        <v>3839</v>
      </c>
    </row>
    <row r="357" spans="1:17" ht="14.45" customHeight="1" x14ac:dyDescent="0.2">
      <c r="A357" s="831" t="s">
        <v>6030</v>
      </c>
      <c r="B357" s="832" t="s">
        <v>6031</v>
      </c>
      <c r="C357" s="832" t="s">
        <v>4372</v>
      </c>
      <c r="D357" s="832" t="s">
        <v>6106</v>
      </c>
      <c r="E357" s="832" t="s">
        <v>6107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1142</v>
      </c>
      <c r="P357" s="837"/>
      <c r="Q357" s="850">
        <v>1142</v>
      </c>
    </row>
    <row r="358" spans="1:17" ht="14.45" customHeight="1" x14ac:dyDescent="0.2">
      <c r="A358" s="831" t="s">
        <v>6108</v>
      </c>
      <c r="B358" s="832" t="s">
        <v>6109</v>
      </c>
      <c r="C358" s="832" t="s">
        <v>4372</v>
      </c>
      <c r="D358" s="832" t="s">
        <v>6110</v>
      </c>
      <c r="E358" s="832" t="s">
        <v>6111</v>
      </c>
      <c r="F358" s="849">
        <v>1789</v>
      </c>
      <c r="G358" s="849">
        <v>309497</v>
      </c>
      <c r="H358" s="849">
        <v>0.9268985882254287</v>
      </c>
      <c r="I358" s="849">
        <v>173</v>
      </c>
      <c r="J358" s="849">
        <v>1919</v>
      </c>
      <c r="K358" s="849">
        <v>333906</v>
      </c>
      <c r="L358" s="849">
        <v>1</v>
      </c>
      <c r="M358" s="849">
        <v>174</v>
      </c>
      <c r="N358" s="849">
        <v>1899</v>
      </c>
      <c r="O358" s="849">
        <v>332325</v>
      </c>
      <c r="P358" s="837">
        <v>0.99526513449893084</v>
      </c>
      <c r="Q358" s="850">
        <v>175</v>
      </c>
    </row>
    <row r="359" spans="1:17" ht="14.45" customHeight="1" x14ac:dyDescent="0.2">
      <c r="A359" s="831" t="s">
        <v>6108</v>
      </c>
      <c r="B359" s="832" t="s">
        <v>6109</v>
      </c>
      <c r="C359" s="832" t="s">
        <v>4372</v>
      </c>
      <c r="D359" s="832" t="s">
        <v>6112</v>
      </c>
      <c r="E359" s="832" t="s">
        <v>6113</v>
      </c>
      <c r="F359" s="849"/>
      <c r="G359" s="849"/>
      <c r="H359" s="849"/>
      <c r="I359" s="849"/>
      <c r="J359" s="849">
        <v>8</v>
      </c>
      <c r="K359" s="849">
        <v>8560</v>
      </c>
      <c r="L359" s="849">
        <v>1</v>
      </c>
      <c r="M359" s="849">
        <v>1070</v>
      </c>
      <c r="N359" s="849"/>
      <c r="O359" s="849"/>
      <c r="P359" s="837"/>
      <c r="Q359" s="850"/>
    </row>
    <row r="360" spans="1:17" ht="14.45" customHeight="1" x14ac:dyDescent="0.2">
      <c r="A360" s="831" t="s">
        <v>6108</v>
      </c>
      <c r="B360" s="832" t="s">
        <v>6109</v>
      </c>
      <c r="C360" s="832" t="s">
        <v>4372</v>
      </c>
      <c r="D360" s="832" t="s">
        <v>6114</v>
      </c>
      <c r="E360" s="832" t="s">
        <v>6115</v>
      </c>
      <c r="F360" s="849">
        <v>63</v>
      </c>
      <c r="G360" s="849">
        <v>2898</v>
      </c>
      <c r="H360" s="849">
        <v>1.575</v>
      </c>
      <c r="I360" s="849">
        <v>46</v>
      </c>
      <c r="J360" s="849">
        <v>40</v>
      </c>
      <c r="K360" s="849">
        <v>1840</v>
      </c>
      <c r="L360" s="849">
        <v>1</v>
      </c>
      <c r="M360" s="849">
        <v>46</v>
      </c>
      <c r="N360" s="849">
        <v>35</v>
      </c>
      <c r="O360" s="849">
        <v>1645</v>
      </c>
      <c r="P360" s="837">
        <v>0.89402173913043481</v>
      </c>
      <c r="Q360" s="850">
        <v>47</v>
      </c>
    </row>
    <row r="361" spans="1:17" ht="14.45" customHeight="1" x14ac:dyDescent="0.2">
      <c r="A361" s="831" t="s">
        <v>6108</v>
      </c>
      <c r="B361" s="832" t="s">
        <v>6109</v>
      </c>
      <c r="C361" s="832" t="s">
        <v>4372</v>
      </c>
      <c r="D361" s="832" t="s">
        <v>6116</v>
      </c>
      <c r="E361" s="832" t="s">
        <v>6117</v>
      </c>
      <c r="F361" s="849">
        <v>24</v>
      </c>
      <c r="G361" s="849">
        <v>8328</v>
      </c>
      <c r="H361" s="849">
        <v>2.4</v>
      </c>
      <c r="I361" s="849">
        <v>347</v>
      </c>
      <c r="J361" s="849">
        <v>10</v>
      </c>
      <c r="K361" s="849">
        <v>3470</v>
      </c>
      <c r="L361" s="849">
        <v>1</v>
      </c>
      <c r="M361" s="849">
        <v>347</v>
      </c>
      <c r="N361" s="849">
        <v>4</v>
      </c>
      <c r="O361" s="849">
        <v>1392</v>
      </c>
      <c r="P361" s="837">
        <v>0.40115273775216137</v>
      </c>
      <c r="Q361" s="850">
        <v>348</v>
      </c>
    </row>
    <row r="362" spans="1:17" ht="14.45" customHeight="1" x14ac:dyDescent="0.2">
      <c r="A362" s="831" t="s">
        <v>6108</v>
      </c>
      <c r="B362" s="832" t="s">
        <v>6109</v>
      </c>
      <c r="C362" s="832" t="s">
        <v>4372</v>
      </c>
      <c r="D362" s="832" t="s">
        <v>6118</v>
      </c>
      <c r="E362" s="832" t="s">
        <v>6119</v>
      </c>
      <c r="F362" s="849">
        <v>8</v>
      </c>
      <c r="G362" s="849">
        <v>408</v>
      </c>
      <c r="H362" s="849">
        <v>8</v>
      </c>
      <c r="I362" s="849">
        <v>51</v>
      </c>
      <c r="J362" s="849">
        <v>1</v>
      </c>
      <c r="K362" s="849">
        <v>51</v>
      </c>
      <c r="L362" s="849">
        <v>1</v>
      </c>
      <c r="M362" s="849">
        <v>51</v>
      </c>
      <c r="N362" s="849">
        <v>10</v>
      </c>
      <c r="O362" s="849">
        <v>510</v>
      </c>
      <c r="P362" s="837">
        <v>10</v>
      </c>
      <c r="Q362" s="850">
        <v>51</v>
      </c>
    </row>
    <row r="363" spans="1:17" ht="14.45" customHeight="1" x14ac:dyDescent="0.2">
      <c r="A363" s="831" t="s">
        <v>6108</v>
      </c>
      <c r="B363" s="832" t="s">
        <v>6109</v>
      </c>
      <c r="C363" s="832" t="s">
        <v>4372</v>
      </c>
      <c r="D363" s="832" t="s">
        <v>6120</v>
      </c>
      <c r="E363" s="832" t="s">
        <v>6121</v>
      </c>
      <c r="F363" s="849">
        <v>27</v>
      </c>
      <c r="G363" s="849">
        <v>10179</v>
      </c>
      <c r="H363" s="849">
        <v>0.62790697674418605</v>
      </c>
      <c r="I363" s="849">
        <v>377</v>
      </c>
      <c r="J363" s="849">
        <v>43</v>
      </c>
      <c r="K363" s="849">
        <v>16211</v>
      </c>
      <c r="L363" s="849">
        <v>1</v>
      </c>
      <c r="M363" s="849">
        <v>377</v>
      </c>
      <c r="N363" s="849">
        <v>20</v>
      </c>
      <c r="O363" s="849">
        <v>7560</v>
      </c>
      <c r="P363" s="837">
        <v>0.46635000925297637</v>
      </c>
      <c r="Q363" s="850">
        <v>378</v>
      </c>
    </row>
    <row r="364" spans="1:17" ht="14.45" customHeight="1" x14ac:dyDescent="0.2">
      <c r="A364" s="831" t="s">
        <v>6108</v>
      </c>
      <c r="B364" s="832" t="s">
        <v>6109</v>
      </c>
      <c r="C364" s="832" t="s">
        <v>4372</v>
      </c>
      <c r="D364" s="832" t="s">
        <v>6122</v>
      </c>
      <c r="E364" s="832" t="s">
        <v>6123</v>
      </c>
      <c r="F364" s="849">
        <v>69</v>
      </c>
      <c r="G364" s="849">
        <v>2346</v>
      </c>
      <c r="H364" s="849">
        <v>1.1311475409836065</v>
      </c>
      <c r="I364" s="849">
        <v>34</v>
      </c>
      <c r="J364" s="849">
        <v>61</v>
      </c>
      <c r="K364" s="849">
        <v>2074</v>
      </c>
      <c r="L364" s="849">
        <v>1</v>
      </c>
      <c r="M364" s="849">
        <v>34</v>
      </c>
      <c r="N364" s="849">
        <v>40</v>
      </c>
      <c r="O364" s="849">
        <v>1360</v>
      </c>
      <c r="P364" s="837">
        <v>0.65573770491803274</v>
      </c>
      <c r="Q364" s="850">
        <v>34</v>
      </c>
    </row>
    <row r="365" spans="1:17" ht="14.45" customHeight="1" x14ac:dyDescent="0.2">
      <c r="A365" s="831" t="s">
        <v>6108</v>
      </c>
      <c r="B365" s="832" t="s">
        <v>6109</v>
      </c>
      <c r="C365" s="832" t="s">
        <v>4372</v>
      </c>
      <c r="D365" s="832" t="s">
        <v>6124</v>
      </c>
      <c r="E365" s="832" t="s">
        <v>6125</v>
      </c>
      <c r="F365" s="849">
        <v>2</v>
      </c>
      <c r="G365" s="849">
        <v>1048</v>
      </c>
      <c r="H365" s="849">
        <v>0.66666666666666663</v>
      </c>
      <c r="I365" s="849">
        <v>524</v>
      </c>
      <c r="J365" s="849">
        <v>3</v>
      </c>
      <c r="K365" s="849">
        <v>1572</v>
      </c>
      <c r="L365" s="849">
        <v>1</v>
      </c>
      <c r="M365" s="849">
        <v>524</v>
      </c>
      <c r="N365" s="849">
        <v>5</v>
      </c>
      <c r="O365" s="849">
        <v>2625</v>
      </c>
      <c r="P365" s="837">
        <v>1.6698473282442747</v>
      </c>
      <c r="Q365" s="850">
        <v>525</v>
      </c>
    </row>
    <row r="366" spans="1:17" ht="14.45" customHeight="1" x14ac:dyDescent="0.2">
      <c r="A366" s="831" t="s">
        <v>6108</v>
      </c>
      <c r="B366" s="832" t="s">
        <v>6109</v>
      </c>
      <c r="C366" s="832" t="s">
        <v>4372</v>
      </c>
      <c r="D366" s="832" t="s">
        <v>6126</v>
      </c>
      <c r="E366" s="832" t="s">
        <v>6127</v>
      </c>
      <c r="F366" s="849">
        <v>8</v>
      </c>
      <c r="G366" s="849">
        <v>456</v>
      </c>
      <c r="H366" s="849">
        <v>1.982608695652174</v>
      </c>
      <c r="I366" s="849">
        <v>57</v>
      </c>
      <c r="J366" s="849">
        <v>4</v>
      </c>
      <c r="K366" s="849">
        <v>230</v>
      </c>
      <c r="L366" s="849">
        <v>1</v>
      </c>
      <c r="M366" s="849">
        <v>57.5</v>
      </c>
      <c r="N366" s="849">
        <v>10</v>
      </c>
      <c r="O366" s="849">
        <v>580</v>
      </c>
      <c r="P366" s="837">
        <v>2.5217391304347827</v>
      </c>
      <c r="Q366" s="850">
        <v>58</v>
      </c>
    </row>
    <row r="367" spans="1:17" ht="14.45" customHeight="1" x14ac:dyDescent="0.2">
      <c r="A367" s="831" t="s">
        <v>6108</v>
      </c>
      <c r="B367" s="832" t="s">
        <v>6109</v>
      </c>
      <c r="C367" s="832" t="s">
        <v>4372</v>
      </c>
      <c r="D367" s="832" t="s">
        <v>6128</v>
      </c>
      <c r="E367" s="832" t="s">
        <v>6129</v>
      </c>
      <c r="F367" s="849"/>
      <c r="G367" s="849"/>
      <c r="H367" s="849"/>
      <c r="I367" s="849"/>
      <c r="J367" s="849">
        <v>1</v>
      </c>
      <c r="K367" s="849">
        <v>225</v>
      </c>
      <c r="L367" s="849">
        <v>1</v>
      </c>
      <c r="M367" s="849">
        <v>225</v>
      </c>
      <c r="N367" s="849">
        <v>3</v>
      </c>
      <c r="O367" s="849">
        <v>678</v>
      </c>
      <c r="P367" s="837">
        <v>3.0133333333333332</v>
      </c>
      <c r="Q367" s="850">
        <v>226</v>
      </c>
    </row>
    <row r="368" spans="1:17" ht="14.45" customHeight="1" x14ac:dyDescent="0.2">
      <c r="A368" s="831" t="s">
        <v>6108</v>
      </c>
      <c r="B368" s="832" t="s">
        <v>6109</v>
      </c>
      <c r="C368" s="832" t="s">
        <v>4372</v>
      </c>
      <c r="D368" s="832" t="s">
        <v>6130</v>
      </c>
      <c r="E368" s="832" t="s">
        <v>6131</v>
      </c>
      <c r="F368" s="849"/>
      <c r="G368" s="849"/>
      <c r="H368" s="849"/>
      <c r="I368" s="849"/>
      <c r="J368" s="849">
        <v>1</v>
      </c>
      <c r="K368" s="849">
        <v>554</v>
      </c>
      <c r="L368" s="849">
        <v>1</v>
      </c>
      <c r="M368" s="849">
        <v>554</v>
      </c>
      <c r="N368" s="849">
        <v>3</v>
      </c>
      <c r="O368" s="849">
        <v>1665</v>
      </c>
      <c r="P368" s="837">
        <v>3.0054151624548737</v>
      </c>
      <c r="Q368" s="850">
        <v>555</v>
      </c>
    </row>
    <row r="369" spans="1:17" ht="14.45" customHeight="1" x14ac:dyDescent="0.2">
      <c r="A369" s="831" t="s">
        <v>6108</v>
      </c>
      <c r="B369" s="832" t="s">
        <v>6109</v>
      </c>
      <c r="C369" s="832" t="s">
        <v>4372</v>
      </c>
      <c r="D369" s="832" t="s">
        <v>6132</v>
      </c>
      <c r="E369" s="832" t="s">
        <v>6133</v>
      </c>
      <c r="F369" s="849">
        <v>2</v>
      </c>
      <c r="G369" s="849">
        <v>286</v>
      </c>
      <c r="H369" s="849">
        <v>2</v>
      </c>
      <c r="I369" s="849">
        <v>143</v>
      </c>
      <c r="J369" s="849">
        <v>1</v>
      </c>
      <c r="K369" s="849">
        <v>143</v>
      </c>
      <c r="L369" s="849">
        <v>1</v>
      </c>
      <c r="M369" s="849">
        <v>143</v>
      </c>
      <c r="N369" s="849"/>
      <c r="O369" s="849"/>
      <c r="P369" s="837"/>
      <c r="Q369" s="850"/>
    </row>
    <row r="370" spans="1:17" ht="14.45" customHeight="1" x14ac:dyDescent="0.2">
      <c r="A370" s="831" t="s">
        <v>6108</v>
      </c>
      <c r="B370" s="832" t="s">
        <v>6109</v>
      </c>
      <c r="C370" s="832" t="s">
        <v>4372</v>
      </c>
      <c r="D370" s="832" t="s">
        <v>6134</v>
      </c>
      <c r="E370" s="832" t="s">
        <v>6135</v>
      </c>
      <c r="F370" s="849">
        <v>5</v>
      </c>
      <c r="G370" s="849">
        <v>325</v>
      </c>
      <c r="H370" s="849">
        <v>1.6666666666666667</v>
      </c>
      <c r="I370" s="849">
        <v>65</v>
      </c>
      <c r="J370" s="849">
        <v>3</v>
      </c>
      <c r="K370" s="849">
        <v>195</v>
      </c>
      <c r="L370" s="849">
        <v>1</v>
      </c>
      <c r="M370" s="849">
        <v>65</v>
      </c>
      <c r="N370" s="849">
        <v>1</v>
      </c>
      <c r="O370" s="849">
        <v>66</v>
      </c>
      <c r="P370" s="837">
        <v>0.33846153846153848</v>
      </c>
      <c r="Q370" s="850">
        <v>66</v>
      </c>
    </row>
    <row r="371" spans="1:17" ht="14.45" customHeight="1" x14ac:dyDescent="0.2">
      <c r="A371" s="831" t="s">
        <v>6108</v>
      </c>
      <c r="B371" s="832" t="s">
        <v>6109</v>
      </c>
      <c r="C371" s="832" t="s">
        <v>4372</v>
      </c>
      <c r="D371" s="832" t="s">
        <v>6136</v>
      </c>
      <c r="E371" s="832" t="s">
        <v>6137</v>
      </c>
      <c r="F371" s="849">
        <v>607</v>
      </c>
      <c r="G371" s="849">
        <v>82552</v>
      </c>
      <c r="H371" s="849">
        <v>1.0485989380890683</v>
      </c>
      <c r="I371" s="849">
        <v>136</v>
      </c>
      <c r="J371" s="849">
        <v>576</v>
      </c>
      <c r="K371" s="849">
        <v>78726</v>
      </c>
      <c r="L371" s="849">
        <v>1</v>
      </c>
      <c r="M371" s="849">
        <v>136.67708333333334</v>
      </c>
      <c r="N371" s="849">
        <v>601</v>
      </c>
      <c r="O371" s="849">
        <v>82938</v>
      </c>
      <c r="P371" s="837">
        <v>1.0535020196631355</v>
      </c>
      <c r="Q371" s="850">
        <v>138</v>
      </c>
    </row>
    <row r="372" spans="1:17" ht="14.45" customHeight="1" x14ac:dyDescent="0.2">
      <c r="A372" s="831" t="s">
        <v>6108</v>
      </c>
      <c r="B372" s="832" t="s">
        <v>6109</v>
      </c>
      <c r="C372" s="832" t="s">
        <v>4372</v>
      </c>
      <c r="D372" s="832" t="s">
        <v>6138</v>
      </c>
      <c r="E372" s="832" t="s">
        <v>6139</v>
      </c>
      <c r="F372" s="849">
        <v>300</v>
      </c>
      <c r="G372" s="849">
        <v>27300</v>
      </c>
      <c r="H372" s="849">
        <v>0.98360655737704916</v>
      </c>
      <c r="I372" s="849">
        <v>91</v>
      </c>
      <c r="J372" s="849">
        <v>305</v>
      </c>
      <c r="K372" s="849">
        <v>27755</v>
      </c>
      <c r="L372" s="849">
        <v>1</v>
      </c>
      <c r="M372" s="849">
        <v>91</v>
      </c>
      <c r="N372" s="849">
        <v>251</v>
      </c>
      <c r="O372" s="849">
        <v>23092</v>
      </c>
      <c r="P372" s="837">
        <v>0.83199423527292382</v>
      </c>
      <c r="Q372" s="850">
        <v>92</v>
      </c>
    </row>
    <row r="373" spans="1:17" ht="14.45" customHeight="1" x14ac:dyDescent="0.2">
      <c r="A373" s="831" t="s">
        <v>6108</v>
      </c>
      <c r="B373" s="832" t="s">
        <v>6109</v>
      </c>
      <c r="C373" s="832" t="s">
        <v>4372</v>
      </c>
      <c r="D373" s="832" t="s">
        <v>6140</v>
      </c>
      <c r="E373" s="832" t="s">
        <v>6141</v>
      </c>
      <c r="F373" s="849">
        <v>9</v>
      </c>
      <c r="G373" s="849">
        <v>1233</v>
      </c>
      <c r="H373" s="849"/>
      <c r="I373" s="849">
        <v>137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5" customHeight="1" x14ac:dyDescent="0.2">
      <c r="A374" s="831" t="s">
        <v>6108</v>
      </c>
      <c r="B374" s="832" t="s">
        <v>6109</v>
      </c>
      <c r="C374" s="832" t="s">
        <v>4372</v>
      </c>
      <c r="D374" s="832" t="s">
        <v>6142</v>
      </c>
      <c r="E374" s="832" t="s">
        <v>6143</v>
      </c>
      <c r="F374" s="849">
        <v>36</v>
      </c>
      <c r="G374" s="849">
        <v>2376</v>
      </c>
      <c r="H374" s="849">
        <v>1.6262833675564681</v>
      </c>
      <c r="I374" s="849">
        <v>66</v>
      </c>
      <c r="J374" s="849">
        <v>22</v>
      </c>
      <c r="K374" s="849">
        <v>1461</v>
      </c>
      <c r="L374" s="849">
        <v>1</v>
      </c>
      <c r="M374" s="849">
        <v>66.409090909090907</v>
      </c>
      <c r="N374" s="849">
        <v>19</v>
      </c>
      <c r="O374" s="849">
        <v>1273</v>
      </c>
      <c r="P374" s="837">
        <v>0.87132101300479126</v>
      </c>
      <c r="Q374" s="850">
        <v>67</v>
      </c>
    </row>
    <row r="375" spans="1:17" ht="14.45" customHeight="1" x14ac:dyDescent="0.2">
      <c r="A375" s="831" t="s">
        <v>6108</v>
      </c>
      <c r="B375" s="832" t="s">
        <v>6109</v>
      </c>
      <c r="C375" s="832" t="s">
        <v>4372</v>
      </c>
      <c r="D375" s="832" t="s">
        <v>6144</v>
      </c>
      <c r="E375" s="832" t="s">
        <v>6145</v>
      </c>
      <c r="F375" s="849">
        <v>9</v>
      </c>
      <c r="G375" s="849">
        <v>2952</v>
      </c>
      <c r="H375" s="849">
        <v>0.21428571428571427</v>
      </c>
      <c r="I375" s="849">
        <v>328</v>
      </c>
      <c r="J375" s="849">
        <v>42</v>
      </c>
      <c r="K375" s="849">
        <v>13776</v>
      </c>
      <c r="L375" s="849">
        <v>1</v>
      </c>
      <c r="M375" s="849">
        <v>328</v>
      </c>
      <c r="N375" s="849">
        <v>31</v>
      </c>
      <c r="O375" s="849">
        <v>10199</v>
      </c>
      <c r="P375" s="837">
        <v>0.74034552845528456</v>
      </c>
      <c r="Q375" s="850">
        <v>329</v>
      </c>
    </row>
    <row r="376" spans="1:17" ht="14.45" customHeight="1" x14ac:dyDescent="0.2">
      <c r="A376" s="831" t="s">
        <v>6108</v>
      </c>
      <c r="B376" s="832" t="s">
        <v>6109</v>
      </c>
      <c r="C376" s="832" t="s">
        <v>4372</v>
      </c>
      <c r="D376" s="832" t="s">
        <v>6146</v>
      </c>
      <c r="E376" s="832" t="s">
        <v>6147</v>
      </c>
      <c r="F376" s="849">
        <v>39</v>
      </c>
      <c r="G376" s="849">
        <v>1989</v>
      </c>
      <c r="H376" s="849">
        <v>0.6964285714285714</v>
      </c>
      <c r="I376" s="849">
        <v>51</v>
      </c>
      <c r="J376" s="849">
        <v>56</v>
      </c>
      <c r="K376" s="849">
        <v>2856</v>
      </c>
      <c r="L376" s="849">
        <v>1</v>
      </c>
      <c r="M376" s="849">
        <v>51</v>
      </c>
      <c r="N376" s="849">
        <v>47</v>
      </c>
      <c r="O376" s="849">
        <v>2444</v>
      </c>
      <c r="P376" s="837">
        <v>0.85574229691876746</v>
      </c>
      <c r="Q376" s="850">
        <v>52</v>
      </c>
    </row>
    <row r="377" spans="1:17" ht="14.45" customHeight="1" x14ac:dyDescent="0.2">
      <c r="A377" s="831" t="s">
        <v>6108</v>
      </c>
      <c r="B377" s="832" t="s">
        <v>6109</v>
      </c>
      <c r="C377" s="832" t="s">
        <v>4372</v>
      </c>
      <c r="D377" s="832" t="s">
        <v>6148</v>
      </c>
      <c r="E377" s="832" t="s">
        <v>6149</v>
      </c>
      <c r="F377" s="849">
        <v>2</v>
      </c>
      <c r="G377" s="849">
        <v>414</v>
      </c>
      <c r="H377" s="849">
        <v>1</v>
      </c>
      <c r="I377" s="849">
        <v>207</v>
      </c>
      <c r="J377" s="849">
        <v>2</v>
      </c>
      <c r="K377" s="849">
        <v>414</v>
      </c>
      <c r="L377" s="849">
        <v>1</v>
      </c>
      <c r="M377" s="849">
        <v>207</v>
      </c>
      <c r="N377" s="849">
        <v>2</v>
      </c>
      <c r="O377" s="849">
        <v>418</v>
      </c>
      <c r="P377" s="837">
        <v>1.0096618357487923</v>
      </c>
      <c r="Q377" s="850">
        <v>209</v>
      </c>
    </row>
    <row r="378" spans="1:17" ht="14.45" customHeight="1" x14ac:dyDescent="0.2">
      <c r="A378" s="831" t="s">
        <v>6108</v>
      </c>
      <c r="B378" s="832" t="s">
        <v>6109</v>
      </c>
      <c r="C378" s="832" t="s">
        <v>4372</v>
      </c>
      <c r="D378" s="832" t="s">
        <v>6150</v>
      </c>
      <c r="E378" s="832" t="s">
        <v>6151</v>
      </c>
      <c r="F378" s="849">
        <v>5</v>
      </c>
      <c r="G378" s="849">
        <v>3060</v>
      </c>
      <c r="H378" s="849">
        <v>1.25</v>
      </c>
      <c r="I378" s="849">
        <v>612</v>
      </c>
      <c r="J378" s="849">
        <v>4</v>
      </c>
      <c r="K378" s="849">
        <v>2448</v>
      </c>
      <c r="L378" s="849">
        <v>1</v>
      </c>
      <c r="M378" s="849">
        <v>612</v>
      </c>
      <c r="N378" s="849">
        <v>6</v>
      </c>
      <c r="O378" s="849">
        <v>3690</v>
      </c>
      <c r="P378" s="837">
        <v>1.5073529411764706</v>
      </c>
      <c r="Q378" s="850">
        <v>615</v>
      </c>
    </row>
    <row r="379" spans="1:17" ht="14.45" customHeight="1" x14ac:dyDescent="0.2">
      <c r="A379" s="831" t="s">
        <v>6108</v>
      </c>
      <c r="B379" s="832" t="s">
        <v>6109</v>
      </c>
      <c r="C379" s="832" t="s">
        <v>4372</v>
      </c>
      <c r="D379" s="832" t="s">
        <v>6152</v>
      </c>
      <c r="E379" s="832" t="s">
        <v>6153</v>
      </c>
      <c r="F379" s="849">
        <v>1</v>
      </c>
      <c r="G379" s="849">
        <v>825</v>
      </c>
      <c r="H379" s="849">
        <v>1</v>
      </c>
      <c r="I379" s="849">
        <v>825</v>
      </c>
      <c r="J379" s="849">
        <v>1</v>
      </c>
      <c r="K379" s="849">
        <v>825</v>
      </c>
      <c r="L379" s="849">
        <v>1</v>
      </c>
      <c r="M379" s="849">
        <v>825</v>
      </c>
      <c r="N379" s="849">
        <v>1</v>
      </c>
      <c r="O379" s="849">
        <v>826</v>
      </c>
      <c r="P379" s="837">
        <v>1.0012121212121212</v>
      </c>
      <c r="Q379" s="850">
        <v>826</v>
      </c>
    </row>
    <row r="380" spans="1:17" ht="14.45" customHeight="1" x14ac:dyDescent="0.2">
      <c r="A380" s="831" t="s">
        <v>6108</v>
      </c>
      <c r="B380" s="832" t="s">
        <v>6109</v>
      </c>
      <c r="C380" s="832" t="s">
        <v>4372</v>
      </c>
      <c r="D380" s="832" t="s">
        <v>6154</v>
      </c>
      <c r="E380" s="832" t="s">
        <v>6155</v>
      </c>
      <c r="F380" s="849">
        <v>3</v>
      </c>
      <c r="G380" s="849">
        <v>726</v>
      </c>
      <c r="H380" s="849">
        <v>0.33333333333333331</v>
      </c>
      <c r="I380" s="849">
        <v>242</v>
      </c>
      <c r="J380" s="849">
        <v>9</v>
      </c>
      <c r="K380" s="849">
        <v>2178</v>
      </c>
      <c r="L380" s="849">
        <v>1</v>
      </c>
      <c r="M380" s="849">
        <v>242</v>
      </c>
      <c r="N380" s="849">
        <v>5</v>
      </c>
      <c r="O380" s="849">
        <v>1210</v>
      </c>
      <c r="P380" s="837">
        <v>0.55555555555555558</v>
      </c>
      <c r="Q380" s="850">
        <v>242</v>
      </c>
    </row>
    <row r="381" spans="1:17" ht="14.45" customHeight="1" x14ac:dyDescent="0.2">
      <c r="A381" s="831" t="s">
        <v>6108</v>
      </c>
      <c r="B381" s="832" t="s">
        <v>6109</v>
      </c>
      <c r="C381" s="832" t="s">
        <v>4372</v>
      </c>
      <c r="D381" s="832" t="s">
        <v>6156</v>
      </c>
      <c r="E381" s="832" t="s">
        <v>6157</v>
      </c>
      <c r="F381" s="849"/>
      <c r="G381" s="849"/>
      <c r="H381" s="849"/>
      <c r="I381" s="849"/>
      <c r="J381" s="849">
        <v>7</v>
      </c>
      <c r="K381" s="849">
        <v>2289</v>
      </c>
      <c r="L381" s="849">
        <v>1</v>
      </c>
      <c r="M381" s="849">
        <v>327</v>
      </c>
      <c r="N381" s="849"/>
      <c r="O381" s="849"/>
      <c r="P381" s="837"/>
      <c r="Q381" s="850"/>
    </row>
    <row r="382" spans="1:17" ht="14.45" customHeight="1" x14ac:dyDescent="0.2">
      <c r="A382" s="831" t="s">
        <v>6108</v>
      </c>
      <c r="B382" s="832" t="s">
        <v>6109</v>
      </c>
      <c r="C382" s="832" t="s">
        <v>4372</v>
      </c>
      <c r="D382" s="832" t="s">
        <v>6158</v>
      </c>
      <c r="E382" s="832" t="s">
        <v>6159</v>
      </c>
      <c r="F382" s="849">
        <v>153</v>
      </c>
      <c r="G382" s="849">
        <v>39780</v>
      </c>
      <c r="H382" s="849">
        <v>0.47480932430980771</v>
      </c>
      <c r="I382" s="849">
        <v>260</v>
      </c>
      <c r="J382" s="849">
        <v>321</v>
      </c>
      <c r="K382" s="849">
        <v>83781</v>
      </c>
      <c r="L382" s="849">
        <v>1</v>
      </c>
      <c r="M382" s="849">
        <v>261</v>
      </c>
      <c r="N382" s="849">
        <v>398</v>
      </c>
      <c r="O382" s="849">
        <v>104276</v>
      </c>
      <c r="P382" s="837">
        <v>1.2446258698272878</v>
      </c>
      <c r="Q382" s="850">
        <v>262</v>
      </c>
    </row>
    <row r="383" spans="1:17" ht="14.45" customHeight="1" x14ac:dyDescent="0.2">
      <c r="A383" s="831" t="s">
        <v>6108</v>
      </c>
      <c r="B383" s="832" t="s">
        <v>6109</v>
      </c>
      <c r="C383" s="832" t="s">
        <v>4372</v>
      </c>
      <c r="D383" s="832" t="s">
        <v>6160</v>
      </c>
      <c r="E383" s="832" t="s">
        <v>6161</v>
      </c>
      <c r="F383" s="849"/>
      <c r="G383" s="849"/>
      <c r="H383" s="849"/>
      <c r="I383" s="849"/>
      <c r="J383" s="849">
        <v>16</v>
      </c>
      <c r="K383" s="849">
        <v>2640</v>
      </c>
      <c r="L383" s="849">
        <v>1</v>
      </c>
      <c r="M383" s="849">
        <v>165</v>
      </c>
      <c r="N383" s="849">
        <v>19</v>
      </c>
      <c r="O383" s="849">
        <v>3154</v>
      </c>
      <c r="P383" s="837">
        <v>1.1946969696969696</v>
      </c>
      <c r="Q383" s="850">
        <v>166</v>
      </c>
    </row>
    <row r="384" spans="1:17" ht="14.45" customHeight="1" x14ac:dyDescent="0.2">
      <c r="A384" s="831" t="s">
        <v>6108</v>
      </c>
      <c r="B384" s="832" t="s">
        <v>6109</v>
      </c>
      <c r="C384" s="832" t="s">
        <v>4372</v>
      </c>
      <c r="D384" s="832" t="s">
        <v>6162</v>
      </c>
      <c r="E384" s="832" t="s">
        <v>6163</v>
      </c>
      <c r="F384" s="849"/>
      <c r="G384" s="849"/>
      <c r="H384" s="849"/>
      <c r="I384" s="849"/>
      <c r="J384" s="849">
        <v>2</v>
      </c>
      <c r="K384" s="849">
        <v>303</v>
      </c>
      <c r="L384" s="849">
        <v>1</v>
      </c>
      <c r="M384" s="849">
        <v>151.5</v>
      </c>
      <c r="N384" s="849">
        <v>3</v>
      </c>
      <c r="O384" s="849">
        <v>456</v>
      </c>
      <c r="P384" s="837">
        <v>1.504950495049505</v>
      </c>
      <c r="Q384" s="850">
        <v>152</v>
      </c>
    </row>
    <row r="385" spans="1:17" ht="14.45" customHeight="1" x14ac:dyDescent="0.2">
      <c r="A385" s="831" t="s">
        <v>6164</v>
      </c>
      <c r="B385" s="832" t="s">
        <v>5797</v>
      </c>
      <c r="C385" s="832" t="s">
        <v>4372</v>
      </c>
      <c r="D385" s="832" t="s">
        <v>6165</v>
      </c>
      <c r="E385" s="832" t="s">
        <v>6166</v>
      </c>
      <c r="F385" s="849"/>
      <c r="G385" s="849"/>
      <c r="H385" s="849"/>
      <c r="I385" s="849"/>
      <c r="J385" s="849">
        <v>1</v>
      </c>
      <c r="K385" s="849">
        <v>5024</v>
      </c>
      <c r="L385" s="849">
        <v>1</v>
      </c>
      <c r="M385" s="849">
        <v>5024</v>
      </c>
      <c r="N385" s="849"/>
      <c r="O385" s="849"/>
      <c r="P385" s="837"/>
      <c r="Q385" s="850"/>
    </row>
    <row r="386" spans="1:17" ht="14.45" customHeight="1" x14ac:dyDescent="0.2">
      <c r="A386" s="831" t="s">
        <v>6164</v>
      </c>
      <c r="B386" s="832" t="s">
        <v>5797</v>
      </c>
      <c r="C386" s="832" t="s">
        <v>4372</v>
      </c>
      <c r="D386" s="832" t="s">
        <v>6167</v>
      </c>
      <c r="E386" s="832" t="s">
        <v>6168</v>
      </c>
      <c r="F386" s="849">
        <v>4</v>
      </c>
      <c r="G386" s="849">
        <v>1604</v>
      </c>
      <c r="H386" s="849"/>
      <c r="I386" s="849">
        <v>401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5" customHeight="1" x14ac:dyDescent="0.2">
      <c r="A387" s="831" t="s">
        <v>6164</v>
      </c>
      <c r="B387" s="832" t="s">
        <v>5797</v>
      </c>
      <c r="C387" s="832" t="s">
        <v>4372</v>
      </c>
      <c r="D387" s="832" t="s">
        <v>6169</v>
      </c>
      <c r="E387" s="832" t="s">
        <v>6170</v>
      </c>
      <c r="F387" s="849">
        <v>1</v>
      </c>
      <c r="G387" s="849">
        <v>574</v>
      </c>
      <c r="H387" s="849"/>
      <c r="I387" s="849">
        <v>574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6171</v>
      </c>
      <c r="B388" s="832" t="s">
        <v>5457</v>
      </c>
      <c r="C388" s="832" t="s">
        <v>4372</v>
      </c>
      <c r="D388" s="832" t="s">
        <v>5458</v>
      </c>
      <c r="E388" s="832" t="s">
        <v>5459</v>
      </c>
      <c r="F388" s="849">
        <v>6</v>
      </c>
      <c r="G388" s="849">
        <v>76764</v>
      </c>
      <c r="H388" s="849"/>
      <c r="I388" s="849">
        <v>12794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6171</v>
      </c>
      <c r="B389" s="832" t="s">
        <v>5457</v>
      </c>
      <c r="C389" s="832" t="s">
        <v>4372</v>
      </c>
      <c r="D389" s="832" t="s">
        <v>6072</v>
      </c>
      <c r="E389" s="832" t="s">
        <v>6073</v>
      </c>
      <c r="F389" s="849">
        <v>236</v>
      </c>
      <c r="G389" s="849">
        <v>2303832</v>
      </c>
      <c r="H389" s="849">
        <v>0.57922191549380764</v>
      </c>
      <c r="I389" s="849">
        <v>9762</v>
      </c>
      <c r="J389" s="849">
        <v>380</v>
      </c>
      <c r="K389" s="849">
        <v>3977460</v>
      </c>
      <c r="L389" s="849">
        <v>1</v>
      </c>
      <c r="M389" s="849">
        <v>10467</v>
      </c>
      <c r="N389" s="849">
        <v>264</v>
      </c>
      <c r="O389" s="849">
        <v>2772000</v>
      </c>
      <c r="P389" s="837">
        <v>0.69692718468570392</v>
      </c>
      <c r="Q389" s="850">
        <v>10500</v>
      </c>
    </row>
    <row r="390" spans="1:17" ht="14.45" customHeight="1" x14ac:dyDescent="0.2">
      <c r="A390" s="831" t="s">
        <v>6171</v>
      </c>
      <c r="B390" s="832" t="s">
        <v>5457</v>
      </c>
      <c r="C390" s="832" t="s">
        <v>4372</v>
      </c>
      <c r="D390" s="832" t="s">
        <v>6172</v>
      </c>
      <c r="E390" s="832" t="s">
        <v>6173</v>
      </c>
      <c r="F390" s="849">
        <v>1</v>
      </c>
      <c r="G390" s="849">
        <v>179</v>
      </c>
      <c r="H390" s="849"/>
      <c r="I390" s="849">
        <v>179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6171</v>
      </c>
      <c r="B391" s="832" t="s">
        <v>5457</v>
      </c>
      <c r="C391" s="832" t="s">
        <v>4372</v>
      </c>
      <c r="D391" s="832" t="s">
        <v>6174</v>
      </c>
      <c r="E391" s="832" t="s">
        <v>6175</v>
      </c>
      <c r="F391" s="849">
        <v>4</v>
      </c>
      <c r="G391" s="849">
        <v>30224</v>
      </c>
      <c r="H391" s="849"/>
      <c r="I391" s="849">
        <v>7556</v>
      </c>
      <c r="J391" s="849"/>
      <c r="K391" s="849"/>
      <c r="L391" s="849"/>
      <c r="M391" s="849"/>
      <c r="N391" s="849">
        <v>1</v>
      </c>
      <c r="O391" s="849">
        <v>7561</v>
      </c>
      <c r="P391" s="837"/>
      <c r="Q391" s="850">
        <v>7561</v>
      </c>
    </row>
    <row r="392" spans="1:17" ht="14.45" customHeight="1" x14ac:dyDescent="0.2">
      <c r="A392" s="831" t="s">
        <v>6171</v>
      </c>
      <c r="B392" s="832" t="s">
        <v>5457</v>
      </c>
      <c r="C392" s="832" t="s">
        <v>4372</v>
      </c>
      <c r="D392" s="832" t="s">
        <v>6176</v>
      </c>
      <c r="E392" s="832" t="s">
        <v>6177</v>
      </c>
      <c r="F392" s="849">
        <v>1</v>
      </c>
      <c r="G392" s="849">
        <v>0</v>
      </c>
      <c r="H392" s="849"/>
      <c r="I392" s="849">
        <v>0</v>
      </c>
      <c r="J392" s="849"/>
      <c r="K392" s="849"/>
      <c r="L392" s="849"/>
      <c r="M392" s="849"/>
      <c r="N392" s="849">
        <v>1</v>
      </c>
      <c r="O392" s="849">
        <v>0</v>
      </c>
      <c r="P392" s="837"/>
      <c r="Q392" s="850">
        <v>0</v>
      </c>
    </row>
    <row r="393" spans="1:17" ht="14.45" customHeight="1" x14ac:dyDescent="0.2">
      <c r="A393" s="831" t="s">
        <v>6171</v>
      </c>
      <c r="B393" s="832" t="s">
        <v>5457</v>
      </c>
      <c r="C393" s="832" t="s">
        <v>4372</v>
      </c>
      <c r="D393" s="832" t="s">
        <v>6178</v>
      </c>
      <c r="E393" s="832" t="s">
        <v>6179</v>
      </c>
      <c r="F393" s="849">
        <v>1</v>
      </c>
      <c r="G393" s="849">
        <v>0</v>
      </c>
      <c r="H393" s="849"/>
      <c r="I393" s="849">
        <v>0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5" customHeight="1" x14ac:dyDescent="0.2">
      <c r="A394" s="831" t="s">
        <v>6171</v>
      </c>
      <c r="B394" s="832" t="s">
        <v>5457</v>
      </c>
      <c r="C394" s="832" t="s">
        <v>4372</v>
      </c>
      <c r="D394" s="832" t="s">
        <v>6180</v>
      </c>
      <c r="E394" s="832" t="s">
        <v>6181</v>
      </c>
      <c r="F394" s="849">
        <v>3</v>
      </c>
      <c r="G394" s="849">
        <v>0</v>
      </c>
      <c r="H394" s="849"/>
      <c r="I394" s="849">
        <v>0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5" customHeight="1" x14ac:dyDescent="0.2">
      <c r="A395" s="831" t="s">
        <v>6171</v>
      </c>
      <c r="B395" s="832" t="s">
        <v>5457</v>
      </c>
      <c r="C395" s="832" t="s">
        <v>4372</v>
      </c>
      <c r="D395" s="832" t="s">
        <v>6182</v>
      </c>
      <c r="E395" s="832" t="s">
        <v>6183</v>
      </c>
      <c r="F395" s="849">
        <v>5</v>
      </c>
      <c r="G395" s="849">
        <v>0</v>
      </c>
      <c r="H395" s="849"/>
      <c r="I395" s="849">
        <v>0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6171</v>
      </c>
      <c r="B396" s="832" t="s">
        <v>5457</v>
      </c>
      <c r="C396" s="832" t="s">
        <v>4372</v>
      </c>
      <c r="D396" s="832" t="s">
        <v>5460</v>
      </c>
      <c r="E396" s="832" t="s">
        <v>5461</v>
      </c>
      <c r="F396" s="849"/>
      <c r="G396" s="849"/>
      <c r="H396" s="849"/>
      <c r="I396" s="849"/>
      <c r="J396" s="849">
        <v>32</v>
      </c>
      <c r="K396" s="849">
        <v>35415</v>
      </c>
      <c r="L396" s="849">
        <v>1</v>
      </c>
      <c r="M396" s="849">
        <v>1106.71875</v>
      </c>
      <c r="N396" s="849">
        <v>48</v>
      </c>
      <c r="O396" s="849">
        <v>53280</v>
      </c>
      <c r="P396" s="837">
        <v>1.5044472681067345</v>
      </c>
      <c r="Q396" s="850">
        <v>1110</v>
      </c>
    </row>
    <row r="397" spans="1:17" ht="14.45" customHeight="1" x14ac:dyDescent="0.2">
      <c r="A397" s="831" t="s">
        <v>6171</v>
      </c>
      <c r="B397" s="832" t="s">
        <v>5457</v>
      </c>
      <c r="C397" s="832" t="s">
        <v>4372</v>
      </c>
      <c r="D397" s="832" t="s">
        <v>6184</v>
      </c>
      <c r="E397" s="832" t="s">
        <v>6185</v>
      </c>
      <c r="F397" s="849"/>
      <c r="G397" s="849"/>
      <c r="H397" s="849"/>
      <c r="I397" s="849"/>
      <c r="J397" s="849">
        <v>28</v>
      </c>
      <c r="K397" s="849">
        <v>246568</v>
      </c>
      <c r="L397" s="849">
        <v>1</v>
      </c>
      <c r="M397" s="849">
        <v>8806</v>
      </c>
      <c r="N397" s="849">
        <v>43</v>
      </c>
      <c r="O397" s="849">
        <v>378959</v>
      </c>
      <c r="P397" s="837">
        <v>1.5369350442879854</v>
      </c>
      <c r="Q397" s="850">
        <v>8813</v>
      </c>
    </row>
    <row r="398" spans="1:17" ht="14.45" customHeight="1" thickBot="1" x14ac:dyDescent="0.25">
      <c r="A398" s="839" t="s">
        <v>6171</v>
      </c>
      <c r="B398" s="840" t="s">
        <v>5457</v>
      </c>
      <c r="C398" s="840" t="s">
        <v>4372</v>
      </c>
      <c r="D398" s="840" t="s">
        <v>6186</v>
      </c>
      <c r="E398" s="840" t="s">
        <v>6187</v>
      </c>
      <c r="F398" s="851"/>
      <c r="G398" s="851"/>
      <c r="H398" s="851"/>
      <c r="I398" s="851"/>
      <c r="J398" s="851">
        <v>97</v>
      </c>
      <c r="K398" s="851">
        <v>157949</v>
      </c>
      <c r="L398" s="851">
        <v>1</v>
      </c>
      <c r="M398" s="851">
        <v>1628.340206185567</v>
      </c>
      <c r="N398" s="851">
        <v>280</v>
      </c>
      <c r="O398" s="851">
        <v>456960</v>
      </c>
      <c r="P398" s="845">
        <v>2.8930857428663681</v>
      </c>
      <c r="Q398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D573BE4-ADAC-4435-A2FA-79FA0B5003A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7693</v>
      </c>
      <c r="D3" s="193">
        <f>SUBTOTAL(9,D6:D1048576)</f>
        <v>8264</v>
      </c>
      <c r="E3" s="193">
        <f>SUBTOTAL(9,E6:E1048576)</f>
        <v>8167</v>
      </c>
      <c r="F3" s="194">
        <f>IF(OR(E3=0,D3=0),"",E3/D3)</f>
        <v>0.98826234269119073</v>
      </c>
      <c r="G3" s="388">
        <f>SUBTOTAL(9,G6:G1048576)</f>
        <v>30228.008160000001</v>
      </c>
      <c r="H3" s="389">
        <f>SUBTOTAL(9,H6:H1048576)</f>
        <v>31601.094240000002</v>
      </c>
      <c r="I3" s="389">
        <f>SUBTOTAL(9,I6:I1048576)</f>
        <v>32366.935059999993</v>
      </c>
      <c r="J3" s="194">
        <f>IF(OR(I3=0,H3=0),"",I3/H3)</f>
        <v>1.0242346297942622</v>
      </c>
      <c r="K3" s="388">
        <f>SUBTOTAL(9,K6:K1048576)</f>
        <v>7435.58</v>
      </c>
      <c r="L3" s="389">
        <f>SUBTOTAL(9,L6:L1048576)</f>
        <v>7328.63</v>
      </c>
      <c r="M3" s="389">
        <f>SUBTOTAL(9,M6:M1048576)</f>
        <v>7603.09</v>
      </c>
      <c r="N3" s="195">
        <f>IF(OR(M3=0,E3=0),"",M3*1000/E3)</f>
        <v>930.95261417901315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6"/>
      <c r="B5" s="997"/>
      <c r="C5" s="1004">
        <v>2015</v>
      </c>
      <c r="D5" s="1004">
        <v>2018</v>
      </c>
      <c r="E5" s="1004">
        <v>2019</v>
      </c>
      <c r="F5" s="1005" t="s">
        <v>2</v>
      </c>
      <c r="G5" s="1015">
        <v>2015</v>
      </c>
      <c r="H5" s="1004">
        <v>2018</v>
      </c>
      <c r="I5" s="1004">
        <v>2019</v>
      </c>
      <c r="J5" s="1005" t="s">
        <v>2</v>
      </c>
      <c r="K5" s="1015">
        <v>2015</v>
      </c>
      <c r="L5" s="1004">
        <v>2018</v>
      </c>
      <c r="M5" s="1004">
        <v>2019</v>
      </c>
      <c r="N5" s="1016" t="s">
        <v>92</v>
      </c>
    </row>
    <row r="6" spans="1:14" ht="14.45" customHeight="1" x14ac:dyDescent="0.2">
      <c r="A6" s="998" t="s">
        <v>4902</v>
      </c>
      <c r="B6" s="1001" t="s">
        <v>6189</v>
      </c>
      <c r="C6" s="1006">
        <v>5928</v>
      </c>
      <c r="D6" s="1007">
        <v>6233</v>
      </c>
      <c r="E6" s="1007">
        <v>6069</v>
      </c>
      <c r="F6" s="1012"/>
      <c r="G6" s="1006">
        <v>5931.8383799999992</v>
      </c>
      <c r="H6" s="1007">
        <v>6195.8119400000051</v>
      </c>
      <c r="I6" s="1007">
        <v>6127.0877599999976</v>
      </c>
      <c r="J6" s="1012"/>
      <c r="K6" s="1006">
        <v>652.08000000000004</v>
      </c>
      <c r="L6" s="1007">
        <v>685.63</v>
      </c>
      <c r="M6" s="1007">
        <v>667.59</v>
      </c>
      <c r="N6" s="1017">
        <v>110</v>
      </c>
    </row>
    <row r="7" spans="1:14" ht="14.45" customHeight="1" x14ac:dyDescent="0.2">
      <c r="A7" s="999" t="s">
        <v>5134</v>
      </c>
      <c r="B7" s="1002" t="s">
        <v>6190</v>
      </c>
      <c r="C7" s="1008">
        <v>39</v>
      </c>
      <c r="D7" s="1009">
        <v>33</v>
      </c>
      <c r="E7" s="1009">
        <v>19</v>
      </c>
      <c r="F7" s="1013"/>
      <c r="G7" s="1008">
        <v>1136.0716399999997</v>
      </c>
      <c r="H7" s="1009">
        <v>949.39020000000016</v>
      </c>
      <c r="I7" s="1009">
        <v>546.71219999999994</v>
      </c>
      <c r="J7" s="1013"/>
      <c r="K7" s="1008">
        <v>429</v>
      </c>
      <c r="L7" s="1009">
        <v>363</v>
      </c>
      <c r="M7" s="1009">
        <v>209</v>
      </c>
      <c r="N7" s="1018">
        <v>11000</v>
      </c>
    </row>
    <row r="8" spans="1:14" ht="14.45" customHeight="1" x14ac:dyDescent="0.2">
      <c r="A8" s="999" t="s">
        <v>5161</v>
      </c>
      <c r="B8" s="1002" t="s">
        <v>6190</v>
      </c>
      <c r="C8" s="1008">
        <v>291</v>
      </c>
      <c r="D8" s="1009">
        <v>243</v>
      </c>
      <c r="E8" s="1009">
        <v>265</v>
      </c>
      <c r="F8" s="1013"/>
      <c r="G8" s="1008">
        <v>7355.0580000000009</v>
      </c>
      <c r="H8" s="1009">
        <v>6202.2994800000024</v>
      </c>
      <c r="I8" s="1009">
        <v>6679.070119999993</v>
      </c>
      <c r="J8" s="1013"/>
      <c r="K8" s="1008">
        <v>2619</v>
      </c>
      <c r="L8" s="1009">
        <v>2187</v>
      </c>
      <c r="M8" s="1009">
        <v>2385</v>
      </c>
      <c r="N8" s="1018">
        <v>9000</v>
      </c>
    </row>
    <row r="9" spans="1:14" ht="14.45" customHeight="1" x14ac:dyDescent="0.2">
      <c r="A9" s="999" t="s">
        <v>5156</v>
      </c>
      <c r="B9" s="1002" t="s">
        <v>6190</v>
      </c>
      <c r="C9" s="1008">
        <v>314</v>
      </c>
      <c r="D9" s="1009">
        <v>313</v>
      </c>
      <c r="E9" s="1009">
        <v>332</v>
      </c>
      <c r="F9" s="1013"/>
      <c r="G9" s="1008">
        <v>6788.6091600000009</v>
      </c>
      <c r="H9" s="1009">
        <v>6930.9671999999991</v>
      </c>
      <c r="I9" s="1009">
        <v>7182.7989599999974</v>
      </c>
      <c r="J9" s="1013"/>
      <c r="K9" s="1008">
        <v>2198</v>
      </c>
      <c r="L9" s="1009">
        <v>2191</v>
      </c>
      <c r="M9" s="1009">
        <v>2324</v>
      </c>
      <c r="N9" s="1018">
        <v>7000</v>
      </c>
    </row>
    <row r="10" spans="1:14" ht="14.45" customHeight="1" x14ac:dyDescent="0.2">
      <c r="A10" s="999" t="s">
        <v>5136</v>
      </c>
      <c r="B10" s="1002" t="s">
        <v>6190</v>
      </c>
      <c r="C10" s="1008">
        <v>542</v>
      </c>
      <c r="D10" s="1009">
        <v>643</v>
      </c>
      <c r="E10" s="1009">
        <v>684</v>
      </c>
      <c r="F10" s="1013"/>
      <c r="G10" s="1008">
        <v>5805.9739399999989</v>
      </c>
      <c r="H10" s="1009">
        <v>6904.780859999998</v>
      </c>
      <c r="I10" s="1009">
        <v>7340.4586399999998</v>
      </c>
      <c r="J10" s="1013"/>
      <c r="K10" s="1008">
        <v>1084</v>
      </c>
      <c r="L10" s="1009">
        <v>1286</v>
      </c>
      <c r="M10" s="1009">
        <v>1368</v>
      </c>
      <c r="N10" s="1018">
        <v>2000</v>
      </c>
    </row>
    <row r="11" spans="1:14" ht="14.45" customHeight="1" x14ac:dyDescent="0.2">
      <c r="A11" s="999" t="s">
        <v>5158</v>
      </c>
      <c r="B11" s="1002" t="s">
        <v>6190</v>
      </c>
      <c r="C11" s="1008">
        <v>328</v>
      </c>
      <c r="D11" s="1009">
        <v>433</v>
      </c>
      <c r="E11" s="1009">
        <v>501</v>
      </c>
      <c r="F11" s="1013"/>
      <c r="G11" s="1008">
        <v>1972.2239199999997</v>
      </c>
      <c r="H11" s="1009">
        <v>2610.9835999999991</v>
      </c>
      <c r="I11" s="1009">
        <v>3023.9985000000033</v>
      </c>
      <c r="J11" s="1013"/>
      <c r="K11" s="1008">
        <v>328</v>
      </c>
      <c r="L11" s="1009">
        <v>433</v>
      </c>
      <c r="M11" s="1009">
        <v>501</v>
      </c>
      <c r="N11" s="1018">
        <v>1000</v>
      </c>
    </row>
    <row r="12" spans="1:14" ht="14.45" customHeight="1" thickBot="1" x14ac:dyDescent="0.25">
      <c r="A12" s="1000" t="s">
        <v>5154</v>
      </c>
      <c r="B12" s="1003" t="s">
        <v>6190</v>
      </c>
      <c r="C12" s="1010">
        <v>251</v>
      </c>
      <c r="D12" s="1011">
        <v>366</v>
      </c>
      <c r="E12" s="1011">
        <v>297</v>
      </c>
      <c r="F12" s="1014"/>
      <c r="G12" s="1010">
        <v>1238.2331200000003</v>
      </c>
      <c r="H12" s="1011">
        <v>1806.8609599999995</v>
      </c>
      <c r="I12" s="1011">
        <v>1466.808880000001</v>
      </c>
      <c r="J12" s="1014"/>
      <c r="K12" s="1010">
        <v>125.5</v>
      </c>
      <c r="L12" s="1011">
        <v>183</v>
      </c>
      <c r="M12" s="1011">
        <v>148.5</v>
      </c>
      <c r="N12" s="101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36A3BF8-9602-45F0-91F8-27B0C00BB3C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2019-12-23T08:44:08Z</dcterms:modified>
</cp:coreProperties>
</file>