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8A52AAB-7430-4AC4-9091-6C9A9A50E72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8" i="371" l="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P14" i="431"/>
  <c r="P22" i="431"/>
  <c r="Q15" i="431"/>
  <c r="N1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L19" i="431"/>
  <c r="M12" i="431"/>
  <c r="M20" i="431"/>
  <c r="O22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N9" i="431"/>
  <c r="O18" i="431"/>
  <c r="P19" i="431"/>
  <c r="Q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17" i="431"/>
  <c r="O10" i="431"/>
  <c r="P11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O21" i="431"/>
  <c r="Q23" i="431"/>
  <c r="L11" i="431"/>
  <c r="N21" i="431"/>
  <c r="P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O13" i="431"/>
  <c r="K18" i="431"/>
  <c r="O14" i="431"/>
  <c r="P15" i="431"/>
  <c r="Q16" i="431"/>
  <c r="Q17" i="431"/>
  <c r="R17" i="431" l="1"/>
  <c r="S17" i="431"/>
  <c r="S16" i="431"/>
  <c r="R16" i="431"/>
  <c r="S22" i="431"/>
  <c r="R22" i="431"/>
  <c r="S14" i="431"/>
  <c r="R14" i="431"/>
  <c r="S23" i="431"/>
  <c r="R23" i="431"/>
  <c r="S21" i="431"/>
  <c r="R21" i="431"/>
  <c r="S13" i="431"/>
  <c r="R13" i="431"/>
  <c r="S12" i="431"/>
  <c r="R12" i="431"/>
  <c r="S20" i="431"/>
  <c r="R20" i="431"/>
  <c r="S19" i="431"/>
  <c r="R19" i="431"/>
  <c r="S11" i="431"/>
  <c r="R11" i="431"/>
  <c r="R18" i="431"/>
  <c r="S18" i="431"/>
  <c r="S10" i="431"/>
  <c r="R10" i="431"/>
  <c r="S9" i="431"/>
  <c r="R9" i="431"/>
  <c r="S15" i="431"/>
  <c r="R15" i="431"/>
  <c r="A19" i="414"/>
  <c r="D8" i="431"/>
  <c r="F8" i="431"/>
  <c r="C8" i="431"/>
  <c r="H8" i="431"/>
  <c r="I8" i="431"/>
  <c r="K8" i="431"/>
  <c r="G8" i="431"/>
  <c r="P8" i="431"/>
  <c r="N8" i="431"/>
  <c r="E8" i="431"/>
  <c r="O8" i="431"/>
  <c r="L8" i="431"/>
  <c r="J8" i="431"/>
  <c r="Q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J12" i="339" l="1"/>
  <c r="Q3" i="347"/>
  <c r="S3" i="347"/>
  <c r="U3" i="347"/>
  <c r="H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G15" i="339" l="1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<sst xmlns="http://schemas.openxmlformats.org/spreadsheetml/2006/main" count="21804" uniqueCount="4801">
  <si>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</si>
  <si>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</si>
  <si>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</si>
  <si>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</si>
  <si>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</si>
  <si>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</si>
  <si>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</si>
  <si>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</si>
  <si>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</si>
  <si>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</si>
  <si>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</si>
  <si>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</si>
  <si>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</si>
  <si>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</si>
  <si>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</si>
  <si>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</si>
  <si>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</si>
  <si>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</si>
  <si>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</si>
  <si>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</si>
  <si>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</si>
  <si>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</si>
  <si>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</si>
  <si>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</si>
  <si>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</si>
  <si>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</si>
  <si>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</si>
  <si>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</si>
  <si>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</si>
  <si>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</si>
  <si>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</si>
  <si>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</si>
  <si>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</si>
  <si>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</si>
  <si>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</si>
  <si>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</si>
  <si>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</si>
  <si>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</si>
  <si>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</si>
  <si>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</si>
  <si>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</si>
  <si>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</si>
  <si>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</si>
  <si>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</si>
  <si>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</si>
  <si>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</si>
  <si>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</si>
  <si>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</si>
  <si>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</si>
  <si>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</si>
  <si>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</si>
  <si>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</si>
  <si>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</si>
  <si>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</si>
  <si>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</si>
  <si>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</si>
  <si>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</si>
  <si>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</si>
  <si>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</si>
  <si>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</si>
  <si>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</si>
  <si>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</si>
  <si>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</si>
  <si>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</si>
  <si>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</si>
  <si>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</si>
  <si>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</si>
  <si>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</si>
  <si>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</si>
  <si>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</si>
  <si>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</si>
  <si>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</si>
  <si>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</si>
  <si>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</si>
  <si>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</si>
  <si>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</si>
  <si>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</si>
  <si>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</si>
  <si>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</si>
  <si>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</si>
  <si>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</si>
  <si>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</si>
  <si>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</si>
  <si>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</si>
  <si>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</si>
  <si>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</si>
  <si>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</si>
  <si>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</si>
  <si>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</si>
  <si>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</si>
  <si>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</si>
  <si>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</si>
  <si>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</si>
  <si>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</si>
  <si>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</si>
  <si>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</si>
  <si>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</si>
  <si>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</si>
  <si>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</si>
  <si>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</si>
  <si>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</si>
  <si>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</si>
  <si>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</si>
  <si>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</si>
  <si>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</si>
  <si>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</si>
  <si>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</si>
  <si>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</si>
  <si>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</si>
  <si>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</si>
  <si>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</si>
  <si>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</si>
  <si>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</si>
  <si>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</si>
  <si>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</si>
  <si>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</si>
  <si>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</si>
  <si>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</si>
  <si>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</si>
  <si>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</si>
  <si>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</si>
  <si>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</si>
  <si>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</si>
  <si>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</si>
  <si>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</si>
  <si>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</si>
  <si>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</si>
  <si>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</si>
  <si>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</si>
  <si>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</si>
  <si>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</si>
  <si>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</si>
  <si>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</si>
  <si>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</si>
  <si>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</si>
  <si>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</si>
  <si>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</si>
  <si>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</si>
  <si>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</si>
  <si>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</si>
  <si>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</si>
  <si>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</si>
  <si>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</si>
  <si>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</si>
  <si>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</si>
  <si>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</si>
  <si>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</si>
  <si>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</si>
  <si>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</si>
  <si>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</si>
  <si>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</si>
  <si>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</si>
  <si>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</si>
  <si>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</si>
  <si>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</si>
  <si>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</si>
  <si>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</si>
  <si>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</si>
  <si>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</si>
  <si>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</si>
  <si>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</si>
  <si>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</si>
  <si>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</si>
  <si>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</si>
  <si>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</si>
  <si>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</si>
  <si>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</si>
  <si>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</si>
  <si>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</si>
  <si>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</si>
  <si>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</si>
  <si>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</si>
  <si>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</si>
  <si>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</si>
  <si>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</si>
  <si>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</si>
  <si>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</si>
  <si>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</si>
  <si>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</si>
  <si>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</si>
  <si>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</si>
  <si>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</si>
  <si>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</si>
  <si>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</si>
  <si>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</si>
  <si>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</si>
  <si>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</si>
  <si>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</si>
  <si>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</si>
  <si>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</si>
  <si>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</si>
  <si>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</si>
  <si>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</si>
  <si>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</si>
  <si>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</si>
  <si>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</si>
  <si>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</si>
  <si>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</si>
  <si>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</si>
  <si>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</si>
  <si>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</si>
  <si>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</si>
  <si>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</si>
  <si>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</si>
  <si>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</si>
  <si>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</si>
  <si>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</si>
  <si>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</si>
  <si>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</si>
  <si>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</si>
  <si>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</si>
  <si>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</si>
  <si>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</si>
  <si>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</si>
  <si>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</si>
  <si>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</si>
  <si>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</si>
  <si>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</si>
  <si>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</si>
  <si>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</si>
  <si>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</si>
  <si>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</si>
  <si>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</si>
  <si>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</si>
  <si>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</si>
  <si>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</si>
  <si>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</si>
  <si>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</si>
  <si>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</si>
  <si>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</si>
  <si>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</si>
  <si>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</si>
  <si>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</si>
  <si>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</si>
  <si>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</si>
  <si>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</si>
  <si>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</si>
  <si>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</si>
  <si>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</si>
  <si>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</si>
  <si>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</si>
  <si>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</si>
  <si>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</si>
  <si>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</si>
  <si>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</si>
  <si>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</si>
  <si>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</si>
  <si>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</si>
  <si>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</si>
  <si>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</si>
  <si>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</si>
  <si>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</si>
  <si>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</si>
  <si>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</si>
  <si>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</si>
  <si>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</si>
  <si>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</si>
  <si>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</si>
  <si>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</si>
  <si>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</si>
  <si>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</si>
  <si>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</si>
  <si>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</si>
  <si>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</si>
  <si>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</si>
  <si>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</si>
  <si>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</si>
  <si>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</si>
  <si>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</si>
  <si>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</si>
  <si>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</si>
  <si>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</si>
  <si>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</si>
  <si>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</si>
  <si>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</si>
  <si>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</si>
  <si>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</si>
  <si>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</si>
  <si>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</si>
  <si>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</si>
  <si>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</si>
  <si>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</si>
  <si>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</si>
  <si>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</si>
  <si>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</si>
  <si>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</si>
  <si>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</si>
  <si>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</si>
  <si>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</si>
  <si>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</si>
  <si>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</si>
  <si>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</si>
  <si>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</si>
  <si>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</si>
  <si>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</si>
  <si>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</si>
  <si>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</si>
  <si>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</si>
  <si>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</si>
  <si>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</si>
  <si>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</si>
  <si>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</si>
  <si>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</si>
  <si>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</si>
  <si>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</si>
  <si>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</si>
  <si>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</si>
  <si>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</si>
  <si>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</si>
  <si>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</si>
  <si>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</si>
  <si>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</si>
  <si>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</si>
  <si>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</si>
  <si>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</si>
  <si>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</si>
  <si>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</si>
  <si>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</si>
  <si>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</si>
  <si>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</si>
  <si>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</si>
  <si>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</si>
  <si>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</si>
  <si>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</si>
  <si>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</si>
  <si>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</si>
  <si>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</si>
  <si>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</si>
  <si>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Neurochirurgická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</si>
  <si>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</si>
  <si>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</si>
  <si>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</si>
  <si>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</si>
  <si>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</si>
  <si>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</si>
  <si>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</si>
  <si>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</si>
  <si>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</si>
  <si>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</si>
  <si>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</si>
  <si>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</si>
  <si>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</si>
  <si>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</si>
  <si>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</si>
  <si>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</si>
  <si>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</si>
  <si>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</si>
  <si>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</si>
  <si>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</si>
  <si>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</si>
  <si>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50115005     IUTN - neurostimulace (Z511)</t>
  </si>
  <si>
    <t xml:space="preserve">                    50115006     IUTN - neuromodulace-DBS (Z508)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</si>
  <si>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</si>
  <si>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</si>
  <si>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</si>
  <si>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</si>
  <si>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</si>
  <si>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</si>
  <si>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</si>
  <si>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</si>
  <si>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</si>
  <si>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50115068     ZPr - čidla ICP (Z522)</t>
  </si>
  <si>
    <t xml:space="preserve">                    50115070     ZPr - katetry ostatní (Z513)</t>
  </si>
  <si>
    <t xml:space="preserve">                    50115077     ZPr - stenty lékové (Z540)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</si>
  <si>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</si>
  <si>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</si>
  <si>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</si>
  <si>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</si>
  <si>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</si>
  <si>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</si>
  <si>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</si>
  <si>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</si>
  <si>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</si>
  <si>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</si>
  <si>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</si>
  <si>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</si>
  <si>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</si>
  <si>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</si>
  <si>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</si>
  <si>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</si>
  <si>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</si>
  <si>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</si>
  <si>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</si>
  <si>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</si>
  <si>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</si>
  <si>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</si>
  <si>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</si>
  <si>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50117201     Obaly ostatní - LEK (sk.Z519)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</si>
  <si>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</si>
  <si>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</si>
  <si>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</si>
  <si>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</si>
  <si>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</si>
  <si>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</si>
  <si>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</si>
  <si>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</si>
  <si>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</si>
  <si>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</si>
  <si>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</si>
  <si>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</si>
  <si>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</si>
  <si>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</si>
  <si>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</si>
  <si>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</si>
  <si>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</si>
  <si>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</si>
  <si>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</si>
  <si>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</si>
  <si>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</si>
  <si>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</si>
  <si>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</si>
  <si>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</si>
  <si>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</si>
  <si>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</si>
  <si>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</si>
  <si>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</si>
  <si>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</si>
  <si>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</si>
  <si>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</si>
  <si>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</si>
  <si>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</si>
  <si>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</si>
  <si>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</si>
  <si>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</si>
  <si>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</si>
  <si>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</si>
  <si>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</si>
  <si>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</si>
  <si>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</si>
  <si>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</si>
  <si>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</si>
  <si>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</si>
  <si>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</si>
  <si>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</si>
  <si>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</si>
  <si>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</si>
  <si>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</si>
  <si>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</si>
  <si>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</si>
  <si>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</si>
  <si>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</si>
  <si>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</si>
  <si>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</si>
  <si>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</si>
  <si>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</si>
  <si>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</si>
  <si>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</si>
  <si>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</si>
  <si>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</si>
  <si>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</si>
  <si>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</si>
  <si>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</si>
  <si>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</si>
  <si>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</si>
  <si>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</si>
  <si>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</si>
  <si>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</si>
  <si>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</si>
  <si>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</si>
  <si>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</si>
  <si>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</si>
  <si>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</si>
  <si>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</si>
  <si>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</si>
  <si>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</si>
  <si>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</si>
  <si>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</si>
  <si>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</si>
  <si>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</si>
  <si>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</si>
  <si>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</si>
  <si>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</si>
  <si>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</si>
  <si>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</si>
  <si>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</si>
  <si>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</si>
  <si>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</si>
  <si>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</si>
  <si>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</si>
  <si>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</si>
  <si>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</si>
  <si>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</si>
  <si>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</si>
  <si>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</si>
  <si>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</si>
  <si>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</si>
  <si>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</si>
  <si>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</si>
  <si>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</si>
  <si>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</si>
  <si>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</si>
  <si>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</si>
  <si>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</si>
  <si>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</si>
  <si>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</si>
  <si>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</si>
  <si>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</si>
  <si>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</si>
  <si>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</si>
  <si>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</si>
  <si>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</si>
  <si>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</si>
  <si>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</si>
  <si>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</si>
  <si>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</si>
  <si>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</si>
  <si>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</si>
  <si>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</si>
  <si>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</si>
  <si>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</si>
  <si>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</si>
  <si>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</si>
  <si>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</si>
  <si>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</si>
  <si>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</si>
  <si>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</si>
  <si>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</si>
  <si>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</si>
  <si>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</si>
  <si>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</si>
  <si>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</si>
  <si>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</si>
  <si>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</si>
  <si>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</si>
  <si>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</si>
  <si>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</si>
  <si>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</si>
  <si>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</si>
  <si>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</si>
  <si>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</si>
  <si>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</si>
  <si>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</si>
  <si>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</si>
  <si>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</si>
  <si>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</si>
  <si>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</si>
  <si>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</si>
  <si>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</si>
  <si>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</si>
  <si>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</si>
  <si>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</si>
  <si>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</si>
  <si>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</si>
  <si>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</si>
  <si>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</si>
  <si>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</si>
  <si>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</si>
  <si>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</si>
  <si>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</si>
  <si>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</si>
  <si>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</si>
  <si>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</si>
  <si>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</si>
  <si>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</si>
  <si>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</si>
  <si>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</si>
  <si>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</si>
  <si>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</si>
  <si>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</si>
  <si>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</si>
  <si>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</si>
  <si>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</si>
  <si>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</si>
  <si>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</si>
  <si>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</si>
  <si>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</si>
  <si>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</si>
  <si>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</si>
  <si>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</si>
  <si>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</si>
  <si>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</si>
  <si>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</si>
  <si>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</si>
  <si>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</si>
  <si>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</si>
  <si>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</si>
  <si>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</si>
  <si>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</si>
  <si>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</si>
  <si>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</si>
  <si>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</si>
  <si>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</si>
  <si>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</si>
  <si>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</si>
  <si>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</si>
  <si>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</si>
  <si>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</si>
  <si>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</si>
  <si>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</si>
  <si>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</si>
  <si>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</si>
  <si>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</si>
  <si>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</si>
  <si>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</si>
  <si>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</si>
  <si>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06</t>
  </si>
  <si>
    <t>NCHIR: Neurochirurgická klinika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</si>
  <si>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</si>
  <si>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</si>
  <si>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</si>
  <si>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</si>
  <si>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</si>
  <si>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</si>
  <si>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</si>
  <si>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</si>
  <si>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</si>
  <si>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</si>
  <si>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</si>
  <si>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</si>
  <si>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</si>
  <si>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</si>
  <si>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</si>
  <si>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</si>
  <si>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</si>
  <si>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</si>
  <si>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</si>
  <si>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</si>
  <si>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</si>
  <si>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</si>
  <si>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</si>
  <si>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</si>
  <si>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</si>
  <si>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</si>
  <si>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</si>
  <si>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0601</t>
  </si>
  <si>
    <t>NCHIR: vedení klinického pracoviště</t>
  </si>
  <si>
    <t>NCHIR: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</si>
  <si>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</si>
  <si>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</si>
  <si>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</si>
  <si>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</si>
  <si>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</si>
  <si>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</si>
  <si>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AESCIN-TEVA</t>
  </si>
  <si>
    <t>POR TBL FLM 30X20MG</t>
  </si>
  <si>
    <t>POR TBL ENT 90X20MG</t>
  </si>
  <si>
    <t>ALLOPURINOL APOTEX</t>
  </si>
  <si>
    <t>100MG TBL NOB 100</t>
  </si>
  <si>
    <t>ALMIRAL</t>
  </si>
  <si>
    <t>INJ 10X3ML/75MG</t>
  </si>
  <si>
    <t>P</t>
  </si>
  <si>
    <t>ALOPURINOL SANDOZ</t>
  </si>
  <si>
    <t>AMBROBENE 7.5MG/ML</t>
  </si>
  <si>
    <t>SOL 1X40ML</t>
  </si>
  <si>
    <t>ANOPYRIN 100MG</t>
  </si>
  <si>
    <t>TBL 20X100MG</t>
  </si>
  <si>
    <t>AQUA PRO INIECTIONE ARDEAPHARMA</t>
  </si>
  <si>
    <t>100% PAR LQF 10X250ML</t>
  </si>
  <si>
    <t>ASCORUTIN (BLISTR)</t>
  </si>
  <si>
    <t>TBL OBD 50</t>
  </si>
  <si>
    <t>ATROPIN BBP</t>
  </si>
  <si>
    <t>0,5MG/ML INJ SOL 10X1ML</t>
  </si>
  <si>
    <t>AULIN</t>
  </si>
  <si>
    <t>POR TBL NOB 30X100MG</t>
  </si>
  <si>
    <t>BETADINE</t>
  </si>
  <si>
    <t>UNG 1X20GM</t>
  </si>
  <si>
    <t>BETADINE (CHIRURG.) - hnědá</t>
  </si>
  <si>
    <t>LIQ 1X120ML</t>
  </si>
  <si>
    <t>Biopron9 tob.60+20</t>
  </si>
  <si>
    <t>BISACODYL</t>
  </si>
  <si>
    <t>DRG 105X5MG</t>
  </si>
  <si>
    <t>BISEPTOL</t>
  </si>
  <si>
    <t>400MG/80MG TBL NOB 28</t>
  </si>
  <si>
    <t>BURONIL 25 MG</t>
  </si>
  <si>
    <t>POR TBL OBD 50X25MG</t>
  </si>
  <si>
    <t>CADUET 5MG/10MG</t>
  </si>
  <si>
    <t>POR TBL FLM 30</t>
  </si>
  <si>
    <t>CALCICHEW D3</t>
  </si>
  <si>
    <t>CTB 60</t>
  </si>
  <si>
    <t>CALTRATE PLUS</t>
  </si>
  <si>
    <t>CAVINTON FORTE</t>
  </si>
  <si>
    <t>POR TBL NOB 30X10MG</t>
  </si>
  <si>
    <t>CITALEC 10 ZENTIVA</t>
  </si>
  <si>
    <t>10MG TBL FLM 30</t>
  </si>
  <si>
    <t>CITALEC 20 ZENTIVA</t>
  </si>
  <si>
    <t>20MG TBL FLM 30</t>
  </si>
  <si>
    <t>CODEIN SLOVAKOFARMA 30MG</t>
  </si>
  <si>
    <t>TBL 10X30MG-BLISTR</t>
  </si>
  <si>
    <t>CONCOR</t>
  </si>
  <si>
    <t>CONCOR COR 10 MG</t>
  </si>
  <si>
    <t>TBL OBD 28X10MG</t>
  </si>
  <si>
    <t>CONTROLOC 20 MG</t>
  </si>
  <si>
    <t>POR TBL ENT 100X20MG</t>
  </si>
  <si>
    <t>DAPRIL 5</t>
  </si>
  <si>
    <t>TBL 30X5MG</t>
  </si>
  <si>
    <t>DEGAN</t>
  </si>
  <si>
    <t>INJ 50X2ML/10MG</t>
  </si>
  <si>
    <t>TBL 40X10MG</t>
  </si>
  <si>
    <t>DETRALEX</t>
  </si>
  <si>
    <t>TBL OBD 30</t>
  </si>
  <si>
    <t>DEXAMED</t>
  </si>
  <si>
    <t>INJ 10X2ML/8MG</t>
  </si>
  <si>
    <t>DIAZEPAM SLOVAKOFARMA</t>
  </si>
  <si>
    <t>10MG TBL NOB 20(1X20)</t>
  </si>
  <si>
    <t>DICLOFENAC AL 50</t>
  </si>
  <si>
    <t>TBL OBD 20X50MG</t>
  </si>
  <si>
    <t>DICYNONE 250</t>
  </si>
  <si>
    <t>INJ SOL 4X2ML/250MG</t>
  </si>
  <si>
    <t>DIPIDOLOR</t>
  </si>
  <si>
    <t>7,5MG/ML INJ SOL 5X2ML</t>
  </si>
  <si>
    <t>DITHIADEN</t>
  </si>
  <si>
    <t>TBL 20X2MG</t>
  </si>
  <si>
    <t>DOLMINA 50</t>
  </si>
  <si>
    <t>TBL OBD 30X50MG</t>
  </si>
  <si>
    <t>DORETA 37,5 MG/325 MG</t>
  </si>
  <si>
    <t>DORETA 75 MG/650 MG</t>
  </si>
  <si>
    <t>DUPHALAC</t>
  </si>
  <si>
    <t>667MG/ML POR SOL 1X500ML IV</t>
  </si>
  <si>
    <t>DUROGESIC 12 MCG/H</t>
  </si>
  <si>
    <t>DRM EMP TDR 5X2.1MG</t>
  </si>
  <si>
    <t>DUROGESIC 75MCG/H</t>
  </si>
  <si>
    <t>EMP 5X7.5MG(30CM2)</t>
  </si>
  <si>
    <t>DZ BRAUNOL 500 ML</t>
  </si>
  <si>
    <t>DZ OCTENISEPT drm. sol. 250 ml</t>
  </si>
  <si>
    <t>DRM SOL 1X250ML</t>
  </si>
  <si>
    <t>DZ TRIXO LIND 100 ml</t>
  </si>
  <si>
    <t>ENAP 2.5MG</t>
  </si>
  <si>
    <t>TBL 30X2.5MG</t>
  </si>
  <si>
    <t>ENDIARON</t>
  </si>
  <si>
    <t>250MG TBL FLM 20</t>
  </si>
  <si>
    <t>ENTEROL</t>
  </si>
  <si>
    <t>POR CPS DUR 30X250MG</t>
  </si>
  <si>
    <t>POR CPS DUR 50X250MG</t>
  </si>
  <si>
    <t>ERDOMED</t>
  </si>
  <si>
    <t>POR CPS DUR 60X300MG</t>
  </si>
  <si>
    <t>ERDOMED 300MG</t>
  </si>
  <si>
    <t>CPS 10X300MG</t>
  </si>
  <si>
    <t>ESPUMISAN</t>
  </si>
  <si>
    <t>PORCPSMOL50X40MG-BL</t>
  </si>
  <si>
    <t>FAKTU 100MG/2,5MG</t>
  </si>
  <si>
    <t>SUP 20</t>
  </si>
  <si>
    <t>FLAVOBION</t>
  </si>
  <si>
    <t>70MG TBL FLM 50</t>
  </si>
  <si>
    <t>FLUCINAR</t>
  </si>
  <si>
    <t>0,25MG/G UNG 15G</t>
  </si>
  <si>
    <t>FORTECORTIN 4</t>
  </si>
  <si>
    <t>4MG TBL NOB 30</t>
  </si>
  <si>
    <t>4MG TBL NOB 20</t>
  </si>
  <si>
    <t>FRAXIPARIN MULTI</t>
  </si>
  <si>
    <t>INJ 10X5ML/47.5KU</t>
  </si>
  <si>
    <t>FRAXIPARINE</t>
  </si>
  <si>
    <t>INJ SOL 10X0.3ML</t>
  </si>
  <si>
    <t>INJ SOL 10X0.4ML</t>
  </si>
  <si>
    <t>INJ SOL 10X0.6ML</t>
  </si>
  <si>
    <t>GLUKÓZA 10 BRAUN</t>
  </si>
  <si>
    <t>INF SOL 10X500ML-PE</t>
  </si>
  <si>
    <t>GLUKÓZA 5 BRAUN</t>
  </si>
  <si>
    <t>HELICID 20 ZENTIVA</t>
  </si>
  <si>
    <t>POR CPS ETD 90X20MG</t>
  </si>
  <si>
    <t>HEMINEVRIN 192 MG</t>
  </si>
  <si>
    <t>POR CPS MOL 100X192MG (dříve název 300mg!)</t>
  </si>
  <si>
    <t>HIRUDOID</t>
  </si>
  <si>
    <t>DRM GEL 1X40GM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</si>
  <si>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</si>
  <si>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</si>
  <si>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</si>
  <si>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</si>
  <si>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</si>
  <si>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</si>
  <si>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HYLAK FORTE</t>
  </si>
  <si>
    <t>POR SOL 100ML</t>
  </si>
  <si>
    <t>Hylo-Comod 10ml</t>
  </si>
  <si>
    <t>CHLORID SODNÝ 0,9% BRAUN</t>
  </si>
  <si>
    <t>INF SOL 10X250MLPELAH</t>
  </si>
  <si>
    <t>INF SOL 20X100MLPELAH</t>
  </si>
  <si>
    <t>INF SOL 10X500MLPELAH</t>
  </si>
  <si>
    <t>IBALGIN 600</t>
  </si>
  <si>
    <t>600MG TBL FLM 30</t>
  </si>
  <si>
    <t>IBUPROFEN AL</t>
  </si>
  <si>
    <t>400MG TBL FLM 100</t>
  </si>
  <si>
    <t>IBUPROFEN AL 400</t>
  </si>
  <si>
    <t>400MG TBL FLM 50</t>
  </si>
  <si>
    <t>IBUPROFEN B. BRAUN 400MG</t>
  </si>
  <si>
    <t xml:space="preserve"> INF SOL 10X100ML</t>
  </si>
  <si>
    <t>IMUNOR</t>
  </si>
  <si>
    <t>LYO 4X10MG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</si>
  <si>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</si>
  <si>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</si>
  <si>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</si>
  <si>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</si>
  <si>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</si>
  <si>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</si>
  <si>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</si>
  <si>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INJ 5X1ML/10MG</t>
  </si>
  <si>
    <t>KL AQUA PURIF. BAG IN BOX 5 l</t>
  </si>
  <si>
    <t>KL SOL.BORGLYCEROLI 3% 500 G</t>
  </si>
  <si>
    <t>KL SUPP.BISACODYLI 0,01G  30KS</t>
  </si>
  <si>
    <t>KL SUPP.BISACODYLI 0,01G  40KS</t>
  </si>
  <si>
    <t>LEXAURIN 1,5</t>
  </si>
  <si>
    <t>POR TBL NOB 30X1.5MG</t>
  </si>
  <si>
    <t>LIPANTHYL 267 M</t>
  </si>
  <si>
    <t>267MG CPS DUR 30</t>
  </si>
  <si>
    <t>LYRICA 75 MG</t>
  </si>
  <si>
    <t>POR CPSDUR14X75MG</t>
  </si>
  <si>
    <t>MAGNESII LACTICI 0,5 TBL. MEDICAMENTA</t>
  </si>
  <si>
    <t>TBL NOB 50X0,5GM</t>
  </si>
  <si>
    <t>MAGNESIUM 250 MG PHARMAVIT</t>
  </si>
  <si>
    <t>POR TBL EFF 20</t>
  </si>
  <si>
    <t>MAGNESIUM SULFATE KALCEKS</t>
  </si>
  <si>
    <t>100MG/ML INJ/INF SOL 5X10ML</t>
  </si>
  <si>
    <t>MAXITROL</t>
  </si>
  <si>
    <t>OPH GTT SUS 1X5ML</t>
  </si>
  <si>
    <t>MESOCAIN</t>
  </si>
  <si>
    <t>GEL 1X20GM</t>
  </si>
  <si>
    <t>INJ 10X10ML 1%</t>
  </si>
  <si>
    <t>MUCOSOLVAN</t>
  </si>
  <si>
    <t>POR GTT SOL+INH SOL 60ML</t>
  </si>
  <si>
    <t>MYCOPHENOLAT MOFETIL SANDOZ</t>
  </si>
  <si>
    <t>500MG TBL FLM 50</t>
  </si>
  <si>
    <t>NALOXONE POLFA</t>
  </si>
  <si>
    <t>INJ 10X1ML/0.4MG</t>
  </si>
  <si>
    <t>NEODOLPASSE</t>
  </si>
  <si>
    <t>75MG/30MG INF SOL 10X250ML</t>
  </si>
  <si>
    <t>NEUROL 0.25</t>
  </si>
  <si>
    <t>TBL 30X0.25MG</t>
  </si>
  <si>
    <t>NEURONTIN 100MG</t>
  </si>
  <si>
    <t>CPS 100X100MG</t>
  </si>
  <si>
    <t>NEURONTIN 300MG</t>
  </si>
  <si>
    <t>CPS 50X300MG</t>
  </si>
  <si>
    <t>NIMOTOP S</t>
  </si>
  <si>
    <t>30MG TBL FLM 100 I</t>
  </si>
  <si>
    <t>NORADRENALIN LECIVA</t>
  </si>
  <si>
    <t>NORETHISTERON ZENTIVA</t>
  </si>
  <si>
    <t>TBL NOB 45X5MG</t>
  </si>
  <si>
    <t>NOVALGIN</t>
  </si>
  <si>
    <t>INJ 5X5ML/2500MG</t>
  </si>
  <si>
    <t>INJ 10X2ML/1000MG</t>
  </si>
  <si>
    <t>500MG TBL FLM 20</t>
  </si>
  <si>
    <t>OCTENISEPT</t>
  </si>
  <si>
    <t>DRM SOL 1X250MLX1MG/20MG/GM</t>
  </si>
  <si>
    <t>ONDANSETRON B. BRAUN 2 MG/ML</t>
  </si>
  <si>
    <t>INJ SOL 20X4ML/8MG LDPE</t>
  </si>
  <si>
    <t>OPHTHALMO-SEPTONEX</t>
  </si>
  <si>
    <t>OPH GTT SOL 1X10ML PLAST</t>
  </si>
  <si>
    <t>UNG OPH 1X5GM</t>
  </si>
  <si>
    <t>OXANTIL</t>
  </si>
  <si>
    <t>INJ 5X2ML</t>
  </si>
  <si>
    <t>PARALEN 500</t>
  </si>
  <si>
    <t>POR TBL NOB 24X500MG</t>
  </si>
  <si>
    <t>PREDNISON 20 LECIVA</t>
  </si>
  <si>
    <t>TBL 20X20MG(BLISTR)</t>
  </si>
  <si>
    <t>PREDNISON 5 LECIVA</t>
  </si>
  <si>
    <t>TBL 20X5MG</t>
  </si>
  <si>
    <t>PRESTARIUM NEO</t>
  </si>
  <si>
    <t>POR TBL FLM 30X5MG</t>
  </si>
  <si>
    <t>PROSTAPHLIN 1000MG</t>
  </si>
  <si>
    <t>INJ PLV SOL 1</t>
  </si>
  <si>
    <t>REASEC</t>
  </si>
  <si>
    <t>TBL 20X2.5MG</t>
  </si>
  <si>
    <t>RINGERFUNDIN B.BRAUN</t>
  </si>
  <si>
    <t>INF SOL 10X500ML PE</t>
  </si>
  <si>
    <t>INF SOL10X1000ML PE</t>
  </si>
  <si>
    <t>SOLU-MEDROL</t>
  </si>
  <si>
    <t>INJ SIC 1X40MG+1ML</t>
  </si>
  <si>
    <t>SORBIFER DURULES</t>
  </si>
  <si>
    <t>TBL FLM 60X320MG/60MG</t>
  </si>
  <si>
    <t>POR TBL FLM 100X100MG</t>
  </si>
  <si>
    <t>SPECIES UROLOGICAE PLANTA LEROS</t>
  </si>
  <si>
    <t>SPC 20X1.5GM(SÁČKY)</t>
  </si>
  <si>
    <t>SYNTOPHYLLIN</t>
  </si>
  <si>
    <t>INJ 5X10ML/240MG</t>
  </si>
  <si>
    <t>TORECAN</t>
  </si>
  <si>
    <t>INJ 5X1ML/6.5MG</t>
  </si>
  <si>
    <t>TRALGIT</t>
  </si>
  <si>
    <t>POR CPS DUR 20X50MG</t>
  </si>
  <si>
    <t>TRALGIT SR 100</t>
  </si>
  <si>
    <t>POR TBL RET30X100MG</t>
  </si>
  <si>
    <t>TRAMADOL KALCEKS</t>
  </si>
  <si>
    <t>50MG/ML INJ/INF SOL 5X2ML</t>
  </si>
  <si>
    <t>TRAMAL</t>
  </si>
  <si>
    <t>50MG/ML INJ SOL 5X1ML</t>
  </si>
  <si>
    <t>TRITTICO AC 150</t>
  </si>
  <si>
    <t>TBL RET 60X150MG</t>
  </si>
  <si>
    <t>ULTRACOD</t>
  </si>
  <si>
    <t>POR TBL NOB 30</t>
  </si>
  <si>
    <t>VIDISIC</t>
  </si>
  <si>
    <t>GEL OPH 3X10GM</t>
  </si>
  <si>
    <t>Vincentka nosní sprej  25ml (30ml)</t>
  </si>
  <si>
    <t>VITAMIN B12 LECIVA 1000RG</t>
  </si>
  <si>
    <t>INJ 5X1ML/1000RG</t>
  </si>
  <si>
    <t>VITAMIN B12 LECIVA 300RG</t>
  </si>
  <si>
    <t>INJ 5X1ML/300RG</t>
  </si>
  <si>
    <t>ZALDIAR</t>
  </si>
  <si>
    <t>37,5MG/325MG TBL FLM 30X1</t>
  </si>
  <si>
    <t>POR TBL FLM 10</t>
  </si>
  <si>
    <t>POR TBL FLM 20</t>
  </si>
  <si>
    <t>ZINKOROT</t>
  </si>
  <si>
    <t>25MG TBL NOB 50</t>
  </si>
  <si>
    <t>ZINNAT 125 MG</t>
  </si>
  <si>
    <t>125MG TBL FLM 10</t>
  </si>
  <si>
    <t>ZOLPIDEM MYLAN</t>
  </si>
  <si>
    <t>POR TBL FLM 50X10MG</t>
  </si>
  <si>
    <t>POR TBL FLM 20X10MG</t>
  </si>
  <si>
    <t>léky - krev.deriváty ZUL (TO)</t>
  </si>
  <si>
    <t>OCPLEX</t>
  </si>
  <si>
    <t>500IU INF PSO LQF 1+1X20ML</t>
  </si>
  <si>
    <t>léky - antibiotika (LEK)</t>
  </si>
  <si>
    <t>AMOKSIKLAV 1.2GM</t>
  </si>
  <si>
    <t>INJ SIC 5X1.2GM</t>
  </si>
  <si>
    <t>AMOKSIKLAV 1G</t>
  </si>
  <si>
    <t>TBL OBD 14X1GM</t>
  </si>
  <si>
    <t>AMPICILLIN AND SULBACTAM IBI 1 G + 500 MG PRÁŠEK P</t>
  </si>
  <si>
    <t>INJ PLV SOL 10X1G+500MG/LAH</t>
  </si>
  <si>
    <t>AMPIPLUS 1000mg/500mg - mimořádný dovoz</t>
  </si>
  <si>
    <t>inj.inf.sol 25 vials</t>
  </si>
  <si>
    <t>BISEPTOL 480</t>
  </si>
  <si>
    <t>INJ 10X5ML</t>
  </si>
  <si>
    <t>CEFTAZIDIM KABI 1 GM</t>
  </si>
  <si>
    <t>INJ PLV SOL 10X1GM</t>
  </si>
  <si>
    <t>CIPRINOL 500</t>
  </si>
  <si>
    <t>TBL 10X500MG</t>
  </si>
  <si>
    <t>Clindamycin Kabi inj.sol. 300mg 10x2ml</t>
  </si>
  <si>
    <t>150mg/ml</t>
  </si>
  <si>
    <t>Clindamycin Kabi inj.sol. 600mg 10x4ml</t>
  </si>
  <si>
    <t>COLOMYCIN INJEKCE 1 000 000 MJ</t>
  </si>
  <si>
    <t>1000000IU INJ PLV SOL/SOL NEB 10X1MIU</t>
  </si>
  <si>
    <t>DALACIN C 300 MG</t>
  </si>
  <si>
    <t>POR CPS DUR 16X300MG</t>
  </si>
  <si>
    <t>FRAMYKOIN</t>
  </si>
  <si>
    <t>UNG 1X10GM</t>
  </si>
  <si>
    <t>LINEZOLID KABI</t>
  </si>
  <si>
    <t>2MG/ML INF SOL 10X300ML</t>
  </si>
  <si>
    <t>MEROPENEM BRADEX</t>
  </si>
  <si>
    <t>1G INJ/INF PLV SOL 10</t>
  </si>
  <si>
    <t>OPHTHALMO-FRAMYKOIN</t>
  </si>
  <si>
    <t>PIPERACILLIN/TAZOBACTAM KABI 4 G/0,5 G</t>
  </si>
  <si>
    <t>INF PLV SOL 10X4.5GM</t>
  </si>
  <si>
    <t>TAXIMED</t>
  </si>
  <si>
    <t>1G INJ/INF PLV SOL 1</t>
  </si>
  <si>
    <t>léky - antimykotika (LEK)</t>
  </si>
  <si>
    <t>DIFLUCAN 100 MG</t>
  </si>
  <si>
    <t>POR CPS DUR 28X100MG</t>
  </si>
  <si>
    <t>FLUCONAZOL KABI 2 MG/ML</t>
  </si>
  <si>
    <t>INF SOL 10X100ML/200MG</t>
  </si>
  <si>
    <t>ACC</t>
  </si>
  <si>
    <t>20MG/ML SIR 1X200ML</t>
  </si>
  <si>
    <t>ACIDUM FOLICUM LECIVA</t>
  </si>
  <si>
    <t>DRG 30X10MG</t>
  </si>
  <si>
    <t>AGEN 10</t>
  </si>
  <si>
    <t>AGEN 5</t>
  </si>
  <si>
    <t>POR TBL NOB 30X5MG</t>
  </si>
  <si>
    <t>ALGIFEN NEO</t>
  </si>
  <si>
    <t>POR GTT SOL 1X50ML</t>
  </si>
  <si>
    <t>AMICLOTON</t>
  </si>
  <si>
    <t>2,5MG/25MG TBL NOB 30</t>
  </si>
  <si>
    <t>AMLATOR 10 MG/5 MG POTAHOVANÉ TABLETY</t>
  </si>
  <si>
    <t>POR TBL FLM 90</t>
  </si>
  <si>
    <t>ARDEAOSMOSOL MA 20</t>
  </si>
  <si>
    <t>200G/L INF SOL 20X100ML</t>
  </si>
  <si>
    <t>1MG/ML INJ SOL 10X1ML</t>
  </si>
  <si>
    <t>BACLOFEN</t>
  </si>
  <si>
    <t>TBL 50X10MG</t>
  </si>
  <si>
    <t>BEPANTHEN</t>
  </si>
  <si>
    <t>CRM 1X30GM 5%</t>
  </si>
  <si>
    <t>BETALOC ZOK</t>
  </si>
  <si>
    <t>25MG TBL PRO 100</t>
  </si>
  <si>
    <t>50MG TBL PRO 30</t>
  </si>
  <si>
    <t>BIGITAL</t>
  </si>
  <si>
    <t>10MG/5MG TBL NOB 30</t>
  </si>
  <si>
    <t>BUPIVACAINE GRINDEKS</t>
  </si>
  <si>
    <t>5MG/ML INJ SOL 5X10ML</t>
  </si>
  <si>
    <t>CEZERA 5 MG</t>
  </si>
  <si>
    <t>CINARIZIN LEK 75 MG</t>
  </si>
  <si>
    <t>POR TBL NOB 50X75MG</t>
  </si>
  <si>
    <t>DEPREX LÉČIVA</t>
  </si>
  <si>
    <t>POR CPS DUR 30X20MG</t>
  </si>
  <si>
    <t>DIPROSONE</t>
  </si>
  <si>
    <t>CRM 1X30GM</t>
  </si>
  <si>
    <t>DRETACEN 500 MG</t>
  </si>
  <si>
    <t>POR TBL FLM 100X500MG</t>
  </si>
  <si>
    <t>DZ BRAUNOL 250 ML</t>
  </si>
  <si>
    <t>DZ OCTENISEPT 1 l</t>
  </si>
  <si>
    <t>CPS 20X300MG</t>
  </si>
  <si>
    <t>Espumisan cps.100x40mg-blistr</t>
  </si>
  <si>
    <t>0057585</t>
  </si>
  <si>
    <t>ESSENTIALE 300 mg</t>
  </si>
  <si>
    <t>POR CPS DUR 50</t>
  </si>
  <si>
    <t>EUTHYROX</t>
  </si>
  <si>
    <t>75MCG TBL NOB 100 II</t>
  </si>
  <si>
    <t>EUTHYROX 88 MIKROGRAMŮ</t>
  </si>
  <si>
    <t>88MCG TBL NOB 100 II</t>
  </si>
  <si>
    <t>INJ SOL 10X0.8ML</t>
  </si>
  <si>
    <t>FRAXIPARINE FORTE</t>
  </si>
  <si>
    <t>INJ SOL 10X1ML</t>
  </si>
  <si>
    <t>GERATAM 1200</t>
  </si>
  <si>
    <t>TBL OBD 100X1200MG</t>
  </si>
  <si>
    <t>GLUCOPHAGE 850 MG</t>
  </si>
  <si>
    <t>POR TBLFLM100X850MG</t>
  </si>
  <si>
    <t>GLUKÓZA 40 BRAUN</t>
  </si>
  <si>
    <t>400MG/ML INF CNC SOL 20X10ML</t>
  </si>
  <si>
    <t>DRM CRM 1X40GM</t>
  </si>
  <si>
    <t>HYDROCORTISON M LECIVA</t>
  </si>
  <si>
    <t>UNG 10GM 1%</t>
  </si>
  <si>
    <t>IMAZOL KRÉMPASTA</t>
  </si>
  <si>
    <t>10MG/G DRM PST 1X30G</t>
  </si>
  <si>
    <t>ISOKET SPRAY</t>
  </si>
  <si>
    <t>SPR 1X12.4GM(=15ML)</t>
  </si>
  <si>
    <t>ISOPTIN SR 240 MG</t>
  </si>
  <si>
    <t>POR TBL PRO 30X240MG</t>
  </si>
  <si>
    <t>KL KAPSLE</t>
  </si>
  <si>
    <t>KL PRIPRAVEK</t>
  </si>
  <si>
    <t>KL SOL.BORGLYCEROLI 3% 1000 G</t>
  </si>
  <si>
    <t>KLACID 500</t>
  </si>
  <si>
    <t>POR TBL FLM 14X500MG</t>
  </si>
  <si>
    <t>LEFLUNOPHARM</t>
  </si>
  <si>
    <t>LEXAURIN 3</t>
  </si>
  <si>
    <t>3MG TBL NOB 30</t>
  </si>
  <si>
    <t>LYRICA 150 MG</t>
  </si>
  <si>
    <t>POR CPSDUR14X150MG</t>
  </si>
  <si>
    <t>MAGNOSOLV</t>
  </si>
  <si>
    <t>365MG POR GRA SOL SCC 30</t>
  </si>
  <si>
    <t>METFORMIN-TEVA XR 500 MG</t>
  </si>
  <si>
    <t>POR TBL PRO 60X500MG</t>
  </si>
  <si>
    <t>MILGAMMA</t>
  </si>
  <si>
    <t>POR TBL OBD 50</t>
  </si>
  <si>
    <t>NASIVIN 0,05%</t>
  </si>
  <si>
    <t>NAS SPR SOL 10ML-SK</t>
  </si>
  <si>
    <t>NATRIUM CHLORATUM BBP</t>
  </si>
  <si>
    <t>100MG/ML INJ SOL 5X10ML</t>
  </si>
  <si>
    <t>NEBIVOLOL AUROVITAS</t>
  </si>
  <si>
    <t>5MG TBL NOB 28</t>
  </si>
  <si>
    <t>NEURONTIN 300 MG</t>
  </si>
  <si>
    <t>POR CPS DUR 100X300MG</t>
  </si>
  <si>
    <t>NO-SPA</t>
  </si>
  <si>
    <t>POR TBL NOB 24X40MG</t>
  </si>
  <si>
    <t>PREDUCTAL MR</t>
  </si>
  <si>
    <t>POR TBL RET 60X35MG</t>
  </si>
  <si>
    <t>PREGABALIN SANDOZ</t>
  </si>
  <si>
    <t>50MG CPS DUR 56</t>
  </si>
  <si>
    <t>PRESTANCE 10 MG/5 MG</t>
  </si>
  <si>
    <t>PROTHAZIN</t>
  </si>
  <si>
    <t>25MG TBL FLM 20</t>
  </si>
  <si>
    <t>PULMORAN LEROS</t>
  </si>
  <si>
    <t>PYRIDOXIN LÉČIVA TBL</t>
  </si>
  <si>
    <t>POR TBL NOB 20X20MG</t>
  </si>
  <si>
    <t>RINGERUV ROZTOK BRAUN</t>
  </si>
  <si>
    <t>INF 10X500ML(LDPE)</t>
  </si>
  <si>
    <t>RIVOTRIL 0.5 MG</t>
  </si>
  <si>
    <t>TBL 50X0.5MG</t>
  </si>
  <si>
    <t>SPASMED 15</t>
  </si>
  <si>
    <t>POR TBL FLM 50X15MG</t>
  </si>
  <si>
    <t>SUMATRIPTAN ACTAVIS 50 MG</t>
  </si>
  <si>
    <t>POR TBL FLM 6X50MG</t>
  </si>
  <si>
    <t>TIAPRIDAL</t>
  </si>
  <si>
    <t>POR TBLNOB 50X100MG</t>
  </si>
  <si>
    <t>TISERCIN</t>
  </si>
  <si>
    <t>TBL OBD 50X25MG</t>
  </si>
  <si>
    <t>TRALGIT 50 INJ</t>
  </si>
  <si>
    <t>INJ SOL 5X1ML/50MG</t>
  </si>
  <si>
    <t>TRUND 500 MG POTAHOVANÉ TABLETY</t>
  </si>
  <si>
    <t>VALSACOMBI 320 MG/12,5 MG</t>
  </si>
  <si>
    <t>POR TBL FLM 28</t>
  </si>
  <si>
    <t>VENTOLIN INHALER N</t>
  </si>
  <si>
    <t>100MCG/DÁV INH SUS PSS 200DÁV</t>
  </si>
  <si>
    <t>VIRGAN</t>
  </si>
  <si>
    <t>1,5MG/G OPH GEL 1X5G II</t>
  </si>
  <si>
    <t>XARELTO 10 MG</t>
  </si>
  <si>
    <t>POR TBL FLM 30X10MG</t>
  </si>
  <si>
    <t>ZODAC</t>
  </si>
  <si>
    <t>TBL OBD 30X10MG</t>
  </si>
  <si>
    <t>ZOLOFT 50MG</t>
  </si>
  <si>
    <t>TBL OBD 28X50MG</t>
  </si>
  <si>
    <t>ZYLLT 75 MG</t>
  </si>
  <si>
    <t>POR TBL FLM 28X75MG</t>
  </si>
  <si>
    <t>AMOKSIKLAV 1 G</t>
  </si>
  <si>
    <t>POR TBL FLM 21X1GM</t>
  </si>
  <si>
    <t>CEFTRIAXON MEDOCHEMIE</t>
  </si>
  <si>
    <t>CEFTRIAXON MEDOPHARM 1 G</t>
  </si>
  <si>
    <t>INJ+INF PLV SOL 10X1GM</t>
  </si>
  <si>
    <t xml:space="preserve">LINEZOLID SANDOZ 600 MG </t>
  </si>
  <si>
    <t>POR TBL FLM 10X600MG</t>
  </si>
  <si>
    <t>MEDOCLAV 1000 MG/200 MG</t>
  </si>
  <si>
    <t>INJ+INF PLV SOL 10X1.2GM</t>
  </si>
  <si>
    <t>METRONIDAZOLE NORIDEM</t>
  </si>
  <si>
    <t>5MG/ML INF SOL 10X100ML</t>
  </si>
  <si>
    <t>5MG/ML INF SOL 10X100ML II</t>
  </si>
  <si>
    <t>OPHTHALMO-FRAMYKOIN COMPOSITUM</t>
  </si>
  <si>
    <t>TOBREX</t>
  </si>
  <si>
    <t>3MG/G OPH UNG 3,5G</t>
  </si>
  <si>
    <t>UNASYN</t>
  </si>
  <si>
    <t>POR TBL FLM12X375MG</t>
  </si>
  <si>
    <t>DEPO-MEDROL</t>
  </si>
  <si>
    <t>INJ 1X1ML/40MG</t>
  </si>
  <si>
    <t>MARCAINE 0,5%</t>
  </si>
  <si>
    <t>5MG/ML INJ SOL 5X20ML</t>
  </si>
  <si>
    <t>ACC INJEKT</t>
  </si>
  <si>
    <t>INJ SOL 5X3ML/300MG</t>
  </si>
  <si>
    <t>ACICLOVIR OLIKLA</t>
  </si>
  <si>
    <t>250MG INF PLV SOL 5</t>
  </si>
  <si>
    <t>ActiMaris NASAL sprej na záněty infekce 20ml</t>
  </si>
  <si>
    <t>POR TBL NOB 90X10MG</t>
  </si>
  <si>
    <t>POR TBL NOB 90X5MG</t>
  </si>
  <si>
    <t>ANOPYRIN</t>
  </si>
  <si>
    <t>100MG TBL NOB 60(6X10)</t>
  </si>
  <si>
    <t>AQUA PRO INJECTIONE BRAUN</t>
  </si>
  <si>
    <t>INJ SOL 10X1000ML-PE</t>
  </si>
  <si>
    <t>PAR LQF 20X100ML-PE</t>
  </si>
  <si>
    <t>ARDEAELYTOSOL CONC. KALIUMCHLORID 7,45%</t>
  </si>
  <si>
    <t>INF SOL 20X80ML</t>
  </si>
  <si>
    <t>ARDEAELYTOSOL NA.HYDR.CARB. 8,4%</t>
  </si>
  <si>
    <t>84MG/ML INF CNC SOL 10X200ML</t>
  </si>
  <si>
    <t>ARDUAN</t>
  </si>
  <si>
    <t>INJ SIC 25X4MG+2ML</t>
  </si>
  <si>
    <t>ATARAX</t>
  </si>
  <si>
    <t>TBL OBD 25X25MG</t>
  </si>
  <si>
    <t>ATIMOS 12 MCG</t>
  </si>
  <si>
    <t>INH SOL PSS 100X12RG</t>
  </si>
  <si>
    <t>AVAMYS NAS.SPR.SUS 120X27,5RG</t>
  </si>
  <si>
    <t>BETALOC</t>
  </si>
  <si>
    <t>1MG/ML INJ SOL 5X5ML</t>
  </si>
  <si>
    <t>100MG TBL PRO 100</t>
  </si>
  <si>
    <t>50MG TBL PRO 100</t>
  </si>
  <si>
    <t>BETASERC 24</t>
  </si>
  <si>
    <t>24MG TBL NOB 50</t>
  </si>
  <si>
    <t>BETAXOLOL PMCS</t>
  </si>
  <si>
    <t>20MG TBL NOB 100</t>
  </si>
  <si>
    <t>BIOFENAC 100 MG POTAHOVANÉ TABLETY</t>
  </si>
  <si>
    <t>POR TBL FLM 60X100MG</t>
  </si>
  <si>
    <t>POR TBL FLM 20X100MG</t>
  </si>
  <si>
    <t>B-komplex forte Sanofi por.tbl.flm. 100 GLASS</t>
  </si>
  <si>
    <t>CALCICHEW D3 LEMON 400 IU</t>
  </si>
  <si>
    <t>POR TBL MND 60</t>
  </si>
  <si>
    <t>CALCIUM GLUCONICUM 10% B.BRAUN</t>
  </si>
  <si>
    <t>INJ SOL 20X10ML</t>
  </si>
  <si>
    <t>CALTRATE D3</t>
  </si>
  <si>
    <t>500MG/1000IU TBL MND 90</t>
  </si>
  <si>
    <t>CARAMLO 8MG/5MG TABLETY</t>
  </si>
  <si>
    <t>POR TBL NOB 28</t>
  </si>
  <si>
    <t>CARDILAN</t>
  </si>
  <si>
    <t>INJ 10X10ML</t>
  </si>
  <si>
    <t>CEREBROLYSIN</t>
  </si>
  <si>
    <t>INJ SOL 5X10ML</t>
  </si>
  <si>
    <t>CERNEVIT</t>
  </si>
  <si>
    <t>INJ PLV SOL10X750MG</t>
  </si>
  <si>
    <t>CITALEC</t>
  </si>
  <si>
    <t>20MG TBL FLM 60</t>
  </si>
  <si>
    <t>COAXIL</t>
  </si>
  <si>
    <t>TBL OBD 90X12.5MG</t>
  </si>
  <si>
    <t>CONTROLOC I.V.</t>
  </si>
  <si>
    <t>INJ PLV SOL 1X40MG</t>
  </si>
  <si>
    <t>Deca durabolin 50mg amp.1x1ml - MIMOŘÁDNÝ DOVOZ!!</t>
  </si>
  <si>
    <t>DEPAKINE INJ 1+1X4ML</t>
  </si>
  <si>
    <t>PSO LQF 400MG/4ML</t>
  </si>
  <si>
    <t>DEXMEDETOMIDINE EVER PHARMA</t>
  </si>
  <si>
    <t>100MCG/ML INF CNC SOL 25X2ML</t>
  </si>
  <si>
    <t>5MG TBL NOB 20(1X20)</t>
  </si>
  <si>
    <t>TBL OBD 100X50MG</t>
  </si>
  <si>
    <t>DIGOXIN ORION INJ.-MIMOŘÁDNÝ DOVOZ!!</t>
  </si>
  <si>
    <t>INJ SOL 25X1ML/0.25MG</t>
  </si>
  <si>
    <t>DILCEREN PRO INFUSIONE</t>
  </si>
  <si>
    <t>0,2MG/ML INF SOL 1X50ML</t>
  </si>
  <si>
    <t>DOLSIN</t>
  </si>
  <si>
    <t>INJ 10X1ML 5%</t>
  </si>
  <si>
    <t>DONEPEZIL MYLAN</t>
  </si>
  <si>
    <t>5MG TBL FLM 28</t>
  </si>
  <si>
    <t>DYMISTIN</t>
  </si>
  <si>
    <t>137MCG/50MCG NAS SPR SUS 1X23G</t>
  </si>
  <si>
    <t>DZ BRAUNOL 1 L</t>
  </si>
  <si>
    <t>DZ PRONTODERM ROZTOK 500 ml</t>
  </si>
  <si>
    <t>EBRANTIL 30 RETARD</t>
  </si>
  <si>
    <t>POR CPS PRO 50X30MG</t>
  </si>
  <si>
    <t>EBRANTIL 60 RETARD</t>
  </si>
  <si>
    <t>POR CPS PRO 50X60MG</t>
  </si>
  <si>
    <t>ECOLAV 0,9 NaCl 100 ml OPLACH</t>
  </si>
  <si>
    <t>100 ml</t>
  </si>
  <si>
    <t>ECOLAV Výplach očí 100ml</t>
  </si>
  <si>
    <t>ELIQUIS 5 MG</t>
  </si>
  <si>
    <t>POR TBL FLM 60X5MG</t>
  </si>
  <si>
    <t>ENSURE PLUS ADVANCE JAHODOVÁ PŘÍCHUŤ</t>
  </si>
  <si>
    <t>POR SOL 4X220ML</t>
  </si>
  <si>
    <t>ENSURE PLUS ADVANCE KÁVOVÁ PŘÍCHUŤ</t>
  </si>
  <si>
    <t>ENSURE PLUS PŘÍCHUŤ JAHODA</t>
  </si>
  <si>
    <t>POR SOL 1X220ML</t>
  </si>
  <si>
    <t>EPANUTIN PARENTERAL</t>
  </si>
  <si>
    <t>250MG/5ML INJ SOL 5X5ML</t>
  </si>
  <si>
    <t>INJ SOL 5X5ML/250MG</t>
  </si>
  <si>
    <t>EPILAN D GEROT</t>
  </si>
  <si>
    <t>POR TBL NOB 100X100MG</t>
  </si>
  <si>
    <t>ESSENTIALE FORTE</t>
  </si>
  <si>
    <t>600MG CPS DUR 30</t>
  </si>
  <si>
    <t>100MCG TBL NOB 100 I</t>
  </si>
  <si>
    <t>EXACYL</t>
  </si>
  <si>
    <t>POR TBLFLM20X500MG</t>
  </si>
  <si>
    <t>FAKTU 50MG/G+20MG/G</t>
  </si>
  <si>
    <t>RCT UNG 20G</t>
  </si>
  <si>
    <t>FLIXONASE</t>
  </si>
  <si>
    <t>50MCG/DÁV NAS SPR SUS 60DÁV</t>
  </si>
  <si>
    <t>FOKUSIN</t>
  </si>
  <si>
    <t>POR CPS RDR 90X0.4MG</t>
  </si>
  <si>
    <t>FULTIUM D3</t>
  </si>
  <si>
    <t>10000IU/ML POR GTT SOL 1X10ML I</t>
  </si>
  <si>
    <t>FUROSEMID HAMELN</t>
  </si>
  <si>
    <t>10MG/ML INJ SOL 10X2ML</t>
  </si>
  <si>
    <t>GELASPAN 4% EBI20x500 ml</t>
  </si>
  <si>
    <t>INF SOL20X500ML VAK</t>
  </si>
  <si>
    <t>TBL OBD 60X1200MG</t>
  </si>
  <si>
    <t>GINGIO 120</t>
  </si>
  <si>
    <t>120MG TBL FLM 30</t>
  </si>
  <si>
    <t>GUTRON 2.5MG</t>
  </si>
  <si>
    <t>TBL 50X2.5MG</t>
  </si>
  <si>
    <t>GUTRON 5MG</t>
  </si>
  <si>
    <t>TBL 50X5MG</t>
  </si>
  <si>
    <t>POR CPS ETD 28X20MG</t>
  </si>
  <si>
    <t>HIRUDOID FORTE</t>
  </si>
  <si>
    <t>INF SOL 10X1000MLPLAH</t>
  </si>
  <si>
    <t>IBALGIN RAPIDCAPS</t>
  </si>
  <si>
    <t>400MG CPS MOL 30</t>
  </si>
  <si>
    <t>IMACORT</t>
  </si>
  <si>
    <t>10MG/G+2,5MG/G+5MG/G CRM 20G</t>
  </si>
  <si>
    <t>INDOMETACIN 100 BERLIN-CHEMIE</t>
  </si>
  <si>
    <t>SUP 10X100MG</t>
  </si>
  <si>
    <t>INDOMETACIN 50 BERLIN-CHEMIE</t>
  </si>
  <si>
    <t>SUP 10X50MG</t>
  </si>
  <si>
    <t>KALIUMCHLORID 7.45% BRAUN</t>
  </si>
  <si>
    <t>INF CNC SOL 20X20ML</t>
  </si>
  <si>
    <t>KEPPRA 100 MG/ML</t>
  </si>
  <si>
    <t>INF CNC SOL 10X5ML II</t>
  </si>
  <si>
    <t>KINITO</t>
  </si>
  <si>
    <t>50MG TBL FLM 40(2X20)</t>
  </si>
  <si>
    <t>KL AQUA PURIF. KUL,FAG 5 kg</t>
  </si>
  <si>
    <t>KL BENZINUM 900ml/ 600g</t>
  </si>
  <si>
    <t>KL CPS KOLITICKA SMES/EXTR.BELL.100CPS</t>
  </si>
  <si>
    <t>KL ETHANOLUM 70% 800 g</t>
  </si>
  <si>
    <t>KL ETHER LÉKOPISNÝ 1000 ml Fagron, Kulich</t>
  </si>
  <si>
    <t>UN 1155</t>
  </si>
  <si>
    <t>KL SOL.BORGLYCEROLI 3% 250 G</t>
  </si>
  <si>
    <t>KL SOL.NOVIKOV 10G</t>
  </si>
  <si>
    <t>KL SUPP.BISACODYLI 0,01G  50KS</t>
  </si>
  <si>
    <t>KL SUPP.BISACODYLI 0,01G 100KS</t>
  </si>
  <si>
    <t>KL SUPP.DIAZEPAMI 0,002G  10KS</t>
  </si>
  <si>
    <t>LAGOSA</t>
  </si>
  <si>
    <t>DRG 100X150MG</t>
  </si>
  <si>
    <t>LIPOBASE</t>
  </si>
  <si>
    <t>CRM 100G</t>
  </si>
  <si>
    <t>LUMIGAN 0.3 MG/ML</t>
  </si>
  <si>
    <t>OPH GTT SOL 3X3ML</t>
  </si>
  <si>
    <t>LUNALDIN 100 MIKROGRAMŮ SUBLINGVÁLNÍ TABLETY</t>
  </si>
  <si>
    <t>ORM TBL SLG 30X100RG</t>
  </si>
  <si>
    <t>TBL NOB 100X0,5GM</t>
  </si>
  <si>
    <t>OPH UNG 3,5G</t>
  </si>
  <si>
    <t>METFORMIN SANDOZ</t>
  </si>
  <si>
    <t>1000MG TBL FLM 60</t>
  </si>
  <si>
    <t>MIDAZOLAM ACCORD 5 MG/ML</t>
  </si>
  <si>
    <t>INJ+INF SOL 10X3ML</t>
  </si>
  <si>
    <t>MIDAZOLAM KALCEKS 5MG/ML</t>
  </si>
  <si>
    <t>INJ/INF SOL 10X3ML</t>
  </si>
  <si>
    <t>MILGAMMA N</t>
  </si>
  <si>
    <t>40/90/0,25MG CPS MOL 100</t>
  </si>
  <si>
    <t>MINIRIN MELT 60 MCG</t>
  </si>
  <si>
    <t>POR LYO 30X60RG</t>
  </si>
  <si>
    <t>MIRTAZAPIN SANDOZ</t>
  </si>
  <si>
    <t>30MG TBL FLM 30</t>
  </si>
  <si>
    <t>MODURETIC</t>
  </si>
  <si>
    <t>MOMMOX 0,05 MG/DÁVKU</t>
  </si>
  <si>
    <t>NAS SPR SUS 140X50RG</t>
  </si>
  <si>
    <t>NAKOM MITE</t>
  </si>
  <si>
    <t>TBL 100X125MG</t>
  </si>
  <si>
    <t>NIMESIL</t>
  </si>
  <si>
    <t>PORGRASUS30X100MG-S</t>
  </si>
  <si>
    <t>NITRO POHL INFUS.</t>
  </si>
  <si>
    <t>INF 10X10ML/10MG</t>
  </si>
  <si>
    <t>NUTRICOMP DRINK 2,0 KCAL FIBRE ČOKOLÁDOVÁ PRALINKA</t>
  </si>
  <si>
    <t>POR SOL 4X200ML</t>
  </si>
  <si>
    <t>NUTRICOMP DRINK PLUS HP ČOKOLÁDA, NUGÁT</t>
  </si>
  <si>
    <t>NUTRICOMP DRINK PLUS HP VANILKA</t>
  </si>
  <si>
    <t>NUTRYELT</t>
  </si>
  <si>
    <t>INF CNC SOL 10X10ML</t>
  </si>
  <si>
    <t>ONDANSETRON ACCORD</t>
  </si>
  <si>
    <t>2MG/ML INJ/INF SOL 5X4ML</t>
  </si>
  <si>
    <t>OPHTHALMO-AZULEN</t>
  </si>
  <si>
    <t>PARACETAMOL ACCORD</t>
  </si>
  <si>
    <t>10MG/ML INF SOL 20X100ML</t>
  </si>
  <si>
    <t>PENTASA PROLONG</t>
  </si>
  <si>
    <t>500MG TBL PRO 100</t>
  </si>
  <si>
    <t>PENTILIN</t>
  </si>
  <si>
    <t>20MG/ML INJ/INF SOL 5X5ML</t>
  </si>
  <si>
    <t>Peroxid vodíku 3% 100 ml</t>
  </si>
  <si>
    <t>20% DPH</t>
  </si>
  <si>
    <t>PLAQUENIL</t>
  </si>
  <si>
    <t>TBL OBD 60X200MG</t>
  </si>
  <si>
    <t>PLASMALYTE ROZTOK</t>
  </si>
  <si>
    <t>INF SOL 10X1000ML</t>
  </si>
  <si>
    <t>INF SOL 20X500ML</t>
  </si>
  <si>
    <t>PLASMALYTE ROZTOK S GLUKOZOU 5%</t>
  </si>
  <si>
    <t>PREDNISON AVMC</t>
  </si>
  <si>
    <t>10MG TBL NOB 40</t>
  </si>
  <si>
    <t>75MG CPS DUR 84</t>
  </si>
  <si>
    <t>PRESTANCE 10 MG/10 MG</t>
  </si>
  <si>
    <t>PRESTANCE 5 MG/5 MG</t>
  </si>
  <si>
    <t>PRESTARIUM NEO COMBI 10 MG/2,5 MG</t>
  </si>
  <si>
    <t>PROPOFOL 1% MCT/LCT FRESENIUS</t>
  </si>
  <si>
    <t>INJ EML 5X20ML</t>
  </si>
  <si>
    <t>INJ EML 10X100ML</t>
  </si>
  <si>
    <t>INJ EML 10X50ML</t>
  </si>
  <si>
    <t>QUETIAPIN MYLAN 25 MG</t>
  </si>
  <si>
    <t>POR TBL FLM 30X25MG</t>
  </si>
  <si>
    <t>RISENDROS 35 MG</t>
  </si>
  <si>
    <t>POR TBL FLM 12X35MG</t>
  </si>
  <si>
    <t>ROCURONIUM BROMIDE HAMELN</t>
  </si>
  <si>
    <t>10MG/ML INJ/INF SOL 10X5ML</t>
  </si>
  <si>
    <t>SANORIN</t>
  </si>
  <si>
    <t>1PM NAS SPR SOL 1X10ML</t>
  </si>
  <si>
    <t>SERETIDE 25/50 INHALER</t>
  </si>
  <si>
    <t>25MCG/50MCG/DÁV INH SUS PSS 120DÁV+POČ</t>
  </si>
  <si>
    <t>SEROPRAM</t>
  </si>
  <si>
    <t>INF 5X0.5ML/20MG</t>
  </si>
  <si>
    <t>SIOFOR 1000</t>
  </si>
  <si>
    <t>POR TBL FLM 60X1000MG</t>
  </si>
  <si>
    <t>SIOFOR 500</t>
  </si>
  <si>
    <t>500MG TBL FLM 120 II</t>
  </si>
  <si>
    <t>SMECTA</t>
  </si>
  <si>
    <t>3G POR PLV SUS 10</t>
  </si>
  <si>
    <t>INJ SIC 1X1GM+16ML</t>
  </si>
  <si>
    <t>INJ SIC 1X500MG+8ML</t>
  </si>
  <si>
    <t>SOMATOSTATIN EUMEDICA</t>
  </si>
  <si>
    <t>3MG INF PSO LQF 1+1ML</t>
  </si>
  <si>
    <t>SOTAHEXAL 160</t>
  </si>
  <si>
    <t>POR TBLNOB100X160MG</t>
  </si>
  <si>
    <t>SUFENTANIL TORREX 50MCG/ML</t>
  </si>
  <si>
    <t>INJ SOL 5X5ML (250rg)</t>
  </si>
  <si>
    <t>SYNJARDY 5 MG/1000 MG</t>
  </si>
  <si>
    <t>POR TBL FLM 60X1X5MG/1000MG</t>
  </si>
  <si>
    <t>SYNTOSTIGMIN</t>
  </si>
  <si>
    <t>INJ 10X1ML/0.5MG</t>
  </si>
  <si>
    <t>TACHYBEN I.V. 50 MG INJEKČNÍ ROZTOK</t>
  </si>
  <si>
    <t>INJ SOL 5X10ML/50MG</t>
  </si>
  <si>
    <t>TEGRETOL CR 200</t>
  </si>
  <si>
    <t>TBL RET 50X200MG</t>
  </si>
  <si>
    <t>TENAXUM</t>
  </si>
  <si>
    <t>TBL 30X1MG</t>
  </si>
  <si>
    <t>TENSIOMIN</t>
  </si>
  <si>
    <t>TBL 30X25MG</t>
  </si>
  <si>
    <t>THIAMIN LECIVA</t>
  </si>
  <si>
    <t>INJ 10X2ML/100MG</t>
  </si>
  <si>
    <t>TRACUTIL</t>
  </si>
  <si>
    <t>INF 5X10ML</t>
  </si>
  <si>
    <t>TRANEXAMIC ACID ACCORD</t>
  </si>
  <si>
    <t>100MG/ML INJ SOL 5X5ML I</t>
  </si>
  <si>
    <t>TRANSMETIL 500 MG TABLETY</t>
  </si>
  <si>
    <t>POR TBL ENT 10X500MG</t>
  </si>
  <si>
    <t>TRIAMCINOLON S LECIVA</t>
  </si>
  <si>
    <t>UNG 30GM</t>
  </si>
  <si>
    <t>TRIPLIXAM 10 MG/2,5 MG/5 MG</t>
  </si>
  <si>
    <t>TRIPLIXAM 5 MG/1,25 MG/5 MG</t>
  </si>
  <si>
    <t>TRITACE COMBI</t>
  </si>
  <si>
    <t>5MG/5MG CPS DUR 98</t>
  </si>
  <si>
    <t>TRUND 250 MG POTAHOVANÉ TABLETY</t>
  </si>
  <si>
    <t>POR TBL FLM 50X250MG</t>
  </si>
  <si>
    <t>TULIP 40 MG</t>
  </si>
  <si>
    <t>TBL FLM 30</t>
  </si>
  <si>
    <t>TWYNSTA 80 MG/10 MG</t>
  </si>
  <si>
    <t>URAPIDIL STRAGEN</t>
  </si>
  <si>
    <t>30MG CPS PRO 50</t>
  </si>
  <si>
    <t>URSOSAN</t>
  </si>
  <si>
    <t>CPS 50X250MG</t>
  </si>
  <si>
    <t>VALDOXAN 25 MG</t>
  </si>
  <si>
    <t>POR TBL FLM 28X25MG</t>
  </si>
  <si>
    <t>VEROSPIRON</t>
  </si>
  <si>
    <t>TBL 100X25MG</t>
  </si>
  <si>
    <t>VEROSPIRON 50MG</t>
  </si>
  <si>
    <t>CPS 30X50MG</t>
  </si>
  <si>
    <t>VERSATIS 5% LÉČIVÁ NÁPLAST</t>
  </si>
  <si>
    <t>DRM EMP MED 20</t>
  </si>
  <si>
    <t>VISINE CLASSIC</t>
  </si>
  <si>
    <t>0,5MG/ML OPH GTT SOL 15ML I</t>
  </si>
  <si>
    <t>léky - parenterální výživa (LEK)</t>
  </si>
  <si>
    <t>OLIMEL N7E</t>
  </si>
  <si>
    <t>INF EML4X2000ML</t>
  </si>
  <si>
    <t>OLIMEL N9</t>
  </si>
  <si>
    <t>OLIMEL N9E</t>
  </si>
  <si>
    <t>léky - enterální výživa (LEK)</t>
  </si>
  <si>
    <t>ENSURE PLUS ADVANCE BANÁNOVÁ PŘÍCHUŤ</t>
  </si>
  <si>
    <t>ENSURE PLUS ADVANCE VANILKA</t>
  </si>
  <si>
    <t>ENSURE PLUS PŘÍCHUŤ LESNÍ OVOCE</t>
  </si>
  <si>
    <t>GLUCERNA 1,5 KCAL VANILKOVÁ PŘÍCHUŤ</t>
  </si>
  <si>
    <t>POR SOL 1X500ML</t>
  </si>
  <si>
    <t>JEVITY PLUS HP</t>
  </si>
  <si>
    <t>NUTRICOMP SOUP JEMNÉ KUŘECÍ KARI</t>
  </si>
  <si>
    <t>NUTRICOMP SOUP ZELENINOVÁ POLÉVKA</t>
  </si>
  <si>
    <t>OSMOLITE</t>
  </si>
  <si>
    <t>OXEPA</t>
  </si>
  <si>
    <t>PULMOCARE 500 ML PŘÍCHUŤ VANILKA</t>
  </si>
  <si>
    <t>HAEMOCOMPLETTAN P</t>
  </si>
  <si>
    <t>20MG/ML INJ/INF PLV SOL 1X1000MG</t>
  </si>
  <si>
    <t>1000IU INF PSO LQF 1+1X40ML</t>
  </si>
  <si>
    <t>OCTAPLAS LG</t>
  </si>
  <si>
    <t>45-70MG/ML INF SOL 1X200ML</t>
  </si>
  <si>
    <t>AMIKACIN MEDOCHEMIE 500MG/2ML INJ/INF</t>
  </si>
  <si>
    <t>SOL 10X2ML</t>
  </si>
  <si>
    <t>AXETINE 1,5GM</t>
  </si>
  <si>
    <t>INJ SIC 10X1.5GM</t>
  </si>
  <si>
    <t>AZEPO 1 G</t>
  </si>
  <si>
    <t>BELOGENT KRÉM</t>
  </si>
  <si>
    <t>BELOGENT MAST</t>
  </si>
  <si>
    <t>UNG 1X30GM</t>
  </si>
  <si>
    <t>CIPROFLOXACIN KABI 400 MG/200 ML INFUZNÍ ROZTOK</t>
  </si>
  <si>
    <t>INF SOL 10X400MG/200ML</t>
  </si>
  <si>
    <t>CLARITROMICINA HIKMA 500mg-mimoř.dovoz</t>
  </si>
  <si>
    <t>500MG INF PLV 10</t>
  </si>
  <si>
    <t>GENTAMICIN LEK 80 MG/2 ML</t>
  </si>
  <si>
    <t>INJ SOL 10X2ML/80MG</t>
  </si>
  <si>
    <t>MACMIROR COMPLEX</t>
  </si>
  <si>
    <t>SUP VAG 12</t>
  </si>
  <si>
    <t>OFLOXACINO ALTAN</t>
  </si>
  <si>
    <t>2MG/ML INF SOL 20X100ML</t>
  </si>
  <si>
    <t>OFLOXACINO G.E.S.</t>
  </si>
  <si>
    <t>TOBREX LA</t>
  </si>
  <si>
    <t>3MG/ML OPH GTT SOL 1X5ML</t>
  </si>
  <si>
    <t>VANCOMYCIN MYLAN 1000 MG</t>
  </si>
  <si>
    <t>INF PLV SOL 1X1GM</t>
  </si>
  <si>
    <t>ARDEANUTRISOL G 40</t>
  </si>
  <si>
    <t>400G/L INF SOL 20X80ML</t>
  </si>
  <si>
    <t>BRAUNOVIDON</t>
  </si>
  <si>
    <t>100MG/G UNG 100G II</t>
  </si>
  <si>
    <t>FYZIOLOGICKÝ ROZTOK VIAFLO</t>
  </si>
  <si>
    <t>IBALGIN 200</t>
  </si>
  <si>
    <t>200MG TBL FLM 24</t>
  </si>
  <si>
    <t>IBALGIN RAPID</t>
  </si>
  <si>
    <t>400MG TBL FLM 12 I</t>
  </si>
  <si>
    <t>KL ELIXÍR NA OPTIKU</t>
  </si>
  <si>
    <t>KL ETHANOLUM BENZ.DENAT. 900ml /720g/</t>
  </si>
  <si>
    <t>KL Paraffinum liquidum 800g  HVLP</t>
  </si>
  <si>
    <t>KL SOL.FORMALDEHYDI 10% 1000 g</t>
  </si>
  <si>
    <t>UN 2209</t>
  </si>
  <si>
    <t>KL SOL.HYD.PEROX.3% 100G</t>
  </si>
  <si>
    <t>KL SOL.IODI SPIR.DIL. 800 g</t>
  </si>
  <si>
    <t>KL VASELINUM ALBUM STERILNI,  10G</t>
  </si>
  <si>
    <t>KL VASELINUM ALBUM STERILNI, 20G</t>
  </si>
  <si>
    <t>RINGERŮV ROZTOK VIAFLO</t>
  </si>
  <si>
    <t>LIQ 10ML 0.05%</t>
  </si>
  <si>
    <t>TACHOSIL</t>
  </si>
  <si>
    <t>DRM SPO 3.0X2.5CM</t>
  </si>
  <si>
    <t>TISSEEL (FROZ)</t>
  </si>
  <si>
    <t>EPL GKU SOL 1X4ML</t>
  </si>
  <si>
    <t>EPL GKU SOL 1X2ML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</si>
  <si>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</si>
  <si>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</si>
  <si>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</si>
  <si>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</si>
  <si>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</si>
  <si>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</si>
  <si>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0662 - NCHIR: operační sál - lokální</t>
  </si>
  <si>
    <t xml:space="preserve">0631 - NCHIR: JIP </t>
  </si>
  <si>
    <t>A02BC02 - PANTOPRAZOL</t>
  </si>
  <si>
    <t>A04AA01 - ONDANSETRON</t>
  </si>
  <si>
    <t>A10BA02 - METFORMIN</t>
  </si>
  <si>
    <t>B01AB06 - NADROPARIN</t>
  </si>
  <si>
    <t>B01AC04 - KLOPIDOGREL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</si>
  <si>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</si>
  <si>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</si>
  <si>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</si>
  <si>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</si>
  <si>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</si>
  <si>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</si>
  <si>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C09AA04 - PERINDOPRIL</t>
  </si>
  <si>
    <t>C09BB04 - PERINDOPRIL A AMLODIPIN</t>
  </si>
  <si>
    <t>C09DB04 - TELMISARTAN A AMLODIPIN</t>
  </si>
  <si>
    <t>C10BX03 - ATORVASTATIN A AMLODIPIN</t>
  </si>
  <si>
    <t>G04CA02 - TAMSULOSIN</t>
  </si>
  <si>
    <t>H02AB04 - METHYLPREDNISOLON</t>
  </si>
  <si>
    <t>J01CF04 - OXACILIN</t>
  </si>
  <si>
    <t>J01DC02 - CEFUROXIM</t>
  </si>
  <si>
    <t>J01DD01 - CEFOTAXIM</t>
  </si>
  <si>
    <t>J01DD04 - CEFTRIAXON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</si>
  <si>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</si>
  <si>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</si>
  <si>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</si>
  <si>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</si>
  <si>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</si>
  <si>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</si>
  <si>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</si>
  <si>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</si>
  <si>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</si>
  <si>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</si>
  <si>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L04AA13 - LEFLUNOMID</t>
  </si>
  <si>
    <t>M03AC09 - ROKURONIUM-BROMID</t>
  </si>
  <si>
    <t>M04AA01 - ALOPURINOL</t>
  </si>
  <si>
    <t>N01AX10 - PROPOFOL</t>
  </si>
  <si>
    <t>N02AB03 - FENTANYL</t>
  </si>
  <si>
    <t>N02BB02 - SODNÁ SŮL METAMIZOLU</t>
  </si>
  <si>
    <t>N03AG01 - KYSELINA VALPROOVÁ</t>
  </si>
  <si>
    <t>N03AX12 - GABAPENTIN</t>
  </si>
  <si>
    <t>N03AX14 - LEVETIRACETAM</t>
  </si>
  <si>
    <t>N03AX16 - PREGABALIN</t>
  </si>
  <si>
    <t>N05BA12 - ALPRAZOLAM</t>
  </si>
  <si>
    <t>N05CD08 - MIDAZOLAM</t>
  </si>
  <si>
    <t>N05CF02 - ZOLPIDEM</t>
  </si>
  <si>
    <t>N05CM18 - DEXMEDETOMIDIN</t>
  </si>
  <si>
    <t>N06AB06 - SERTRALIN</t>
  </si>
  <si>
    <t>N06BX18 - VINPOCETIN</t>
  </si>
  <si>
    <t>N06DA02 - DONEPEZIL</t>
  </si>
  <si>
    <t>N07CA01 - BETAHISTIN</t>
  </si>
  <si>
    <t>R01AD09 - MOMETASON</t>
  </si>
  <si>
    <t>R03AC02 - SALBUTAMOL</t>
  </si>
  <si>
    <t>R06AE07 - CETIRIZIN</t>
  </si>
  <si>
    <t>M05BA07 - KYSELINA RISEDRONOVÁ</t>
  </si>
  <si>
    <t>B01AF02 - APIXABAN</t>
  </si>
  <si>
    <t>R03AK06 - SALMETEROL A FLUTIKASON</t>
  </si>
  <si>
    <t>A03FA07 - ITOPRIDUM</t>
  </si>
  <si>
    <t>N02AJ13 - TRAMADOL A PARACETAMOL</t>
  </si>
  <si>
    <t>J01CR02 - AMOXICILIN A  INHIBITOR BETA-LAKTAMASY</t>
  </si>
  <si>
    <t>N04BA02 - LEVODOPA A INHIBITOR DEKARBOXYLASY</t>
  </si>
  <si>
    <t>A06AD11 - LAKTULOSA</t>
  </si>
  <si>
    <t>J01CR01 - AMPICILIN A INHIBITOR BETA-LAKTAMASY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</si>
  <si>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</si>
  <si>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</si>
  <si>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</si>
  <si>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</si>
  <si>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A07DA01 - ANTIPROPULZIVA</t>
  </si>
  <si>
    <t>A02BC02</t>
  </si>
  <si>
    <t>214435</t>
  </si>
  <si>
    <t>CONTROLOC</t>
  </si>
  <si>
    <t>20MG TBL ENT 100</t>
  </si>
  <si>
    <t>A04AA01</t>
  </si>
  <si>
    <t>187607</t>
  </si>
  <si>
    <t>ONDANSETRON B. BRAUN</t>
  </si>
  <si>
    <t>2MG/ML INJ SOL 20X4ML II</t>
  </si>
  <si>
    <t>A06AD11</t>
  </si>
  <si>
    <t>226525</t>
  </si>
  <si>
    <t>A07DA01</t>
  </si>
  <si>
    <t>30652</t>
  </si>
  <si>
    <t>2,5MG/0,025MG TBL NOB 20</t>
  </si>
  <si>
    <t>B01AB06</t>
  </si>
  <si>
    <t>213477</t>
  </si>
  <si>
    <t>9500IU/ML INJ SOL 10X5ML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</si>
  <si>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</si>
  <si>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</si>
  <si>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</si>
  <si>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</si>
  <si>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</si>
  <si>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</si>
  <si>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C01CA03</t>
  </si>
  <si>
    <t>536</t>
  </si>
  <si>
    <t>NORADRENALIN LÉČIVA</t>
  </si>
  <si>
    <t>1MG/ML INF CNC SOL 5X1ML</t>
  </si>
  <si>
    <t>C05BA01</t>
  </si>
  <si>
    <t>100304</t>
  </si>
  <si>
    <t>300MG/100G GEL 40G</t>
  </si>
  <si>
    <t>C07AB07</t>
  </si>
  <si>
    <t>232162</t>
  </si>
  <si>
    <t>C09AA04</t>
  </si>
  <si>
    <t>101205</t>
  </si>
  <si>
    <t>5MG TBL FLM 30</t>
  </si>
  <si>
    <t>C10BX03</t>
  </si>
  <si>
    <t>30543</t>
  </si>
  <si>
    <t>CADUET</t>
  </si>
  <si>
    <t>5MG/10MG TBL FLM 30</t>
  </si>
  <si>
    <t>H02AB04</t>
  </si>
  <si>
    <t>9709</t>
  </si>
  <si>
    <t>40MG/ML INJ PSO LQF 40MG+1ML</t>
  </si>
  <si>
    <t>J01CF04</t>
  </si>
  <si>
    <t>233016</t>
  </si>
  <si>
    <t>PROSTAPHLIN</t>
  </si>
  <si>
    <t>1000MG INJ PLV SOL 1</t>
  </si>
  <si>
    <t>J01CR01</t>
  </si>
  <si>
    <t>136083</t>
  </si>
  <si>
    <t>AMPICILLIN/SULBACTAM IBI</t>
  </si>
  <si>
    <t>1G/0,5G INJ PLV SOL 10 I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</si>
  <si>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</si>
  <si>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</si>
  <si>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</si>
  <si>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</si>
  <si>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</si>
  <si>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</si>
  <si>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</si>
  <si>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</si>
  <si>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231952</t>
  </si>
  <si>
    <t>ZINNAT</t>
  </si>
  <si>
    <t>J01DD01</t>
  </si>
  <si>
    <t>206563</t>
  </si>
  <si>
    <t>J01DH02</t>
  </si>
  <si>
    <t>173750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</si>
  <si>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</si>
  <si>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</si>
  <si>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</si>
  <si>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</si>
  <si>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</si>
  <si>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</si>
  <si>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J01MA02</t>
  </si>
  <si>
    <t>96039</t>
  </si>
  <si>
    <t>CIPRINOL</t>
  </si>
  <si>
    <t>500MG TBL FLM 10</t>
  </si>
  <si>
    <t>J01XB01</t>
  </si>
  <si>
    <t>218400</t>
  </si>
  <si>
    <t>COLOMYCIN</t>
  </si>
  <si>
    <t>1MIU INJ PLV SOL/SOL NEB 10X1MIU</t>
  </si>
  <si>
    <t>J01XX08</t>
  </si>
  <si>
    <t>216704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</si>
  <si>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</si>
  <si>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</si>
  <si>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</si>
  <si>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</si>
  <si>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</si>
  <si>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</si>
  <si>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</si>
  <si>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M04AA01</t>
  </si>
  <si>
    <t>127263</t>
  </si>
  <si>
    <t>N02AB03</t>
  </si>
  <si>
    <t>11955</t>
  </si>
  <si>
    <t>DUROGESIC</t>
  </si>
  <si>
    <t>12MCG/H TDR EMP 5X2,1MG</t>
  </si>
  <si>
    <t>47285</t>
  </si>
  <si>
    <t>75MCG/H TDR EMP 5X12,6MG</t>
  </si>
  <si>
    <t>N02AJ13</t>
  </si>
  <si>
    <t>138841</t>
  </si>
  <si>
    <t>DORETA</t>
  </si>
  <si>
    <t>37,5MG/325MG TBL FLM 30 I</t>
  </si>
  <si>
    <t>N02BB02</t>
  </si>
  <si>
    <t>243453</t>
  </si>
  <si>
    <t>55823</t>
  </si>
  <si>
    <t>55824</t>
  </si>
  <si>
    <t>500MG/ML INJ SOL 5X5ML</t>
  </si>
  <si>
    <t>7981</t>
  </si>
  <si>
    <t>500MG/ML INJ SOL 10X2ML</t>
  </si>
  <si>
    <t>N03AX12</t>
  </si>
  <si>
    <t>84398</t>
  </si>
  <si>
    <t>NEURONTIN</t>
  </si>
  <si>
    <t>100MG CPS DUR 100</t>
  </si>
  <si>
    <t>84399</t>
  </si>
  <si>
    <t>300MG CPS DUR 50</t>
  </si>
  <si>
    <t>N05BA12</t>
  </si>
  <si>
    <t>91788</t>
  </si>
  <si>
    <t>NEUROL</t>
  </si>
  <si>
    <t>0,25MG TBL NOB 30</t>
  </si>
  <si>
    <t>N05CF02</t>
  </si>
  <si>
    <t>233360</t>
  </si>
  <si>
    <t>10MG TBL FLM 20</t>
  </si>
  <si>
    <t>233366</t>
  </si>
  <si>
    <t>10MG TBL FLM 50</t>
  </si>
  <si>
    <t>N06BX18</t>
  </si>
  <si>
    <t>10252</t>
  </si>
  <si>
    <t>10MG TBL NOB 30</t>
  </si>
  <si>
    <t>A10BA02</t>
  </si>
  <si>
    <t>23795</t>
  </si>
  <si>
    <t>GLUCOPHAGE</t>
  </si>
  <si>
    <t>850MG TBL FLM 100</t>
  </si>
  <si>
    <t>213484</t>
  </si>
  <si>
    <t>19000IU/ML INJ SOL ISP 10X1ML</t>
  </si>
  <si>
    <t>213485</t>
  </si>
  <si>
    <t>9500IU/ML INJ SOL ISP 10X0,8ML</t>
  </si>
  <si>
    <t>B01AC04</t>
  </si>
  <si>
    <t>149480</t>
  </si>
  <si>
    <t>ZYLLT</t>
  </si>
  <si>
    <t>75MG TBL FLM 28</t>
  </si>
  <si>
    <t>100308</t>
  </si>
  <si>
    <t>300MG/100G CRM 40G</t>
  </si>
  <si>
    <t>C07AB02</t>
  </si>
  <si>
    <t>231696</t>
  </si>
  <si>
    <t>231701</t>
  </si>
  <si>
    <t>C07AB12</t>
  </si>
  <si>
    <t>244906</t>
  </si>
  <si>
    <t>C08CA01</t>
  </si>
  <si>
    <t>2945</t>
  </si>
  <si>
    <t>AGEN</t>
  </si>
  <si>
    <t>5MG TBL NOB 30</t>
  </si>
  <si>
    <t>2954</t>
  </si>
  <si>
    <t>C09BB04</t>
  </si>
  <si>
    <t>124115</t>
  </si>
  <si>
    <t>PRESTANCE</t>
  </si>
  <si>
    <t>159815</t>
  </si>
  <si>
    <t>AMLATOR</t>
  </si>
  <si>
    <t>10MG/5MG TBL FLM 90</t>
  </si>
  <si>
    <t>H03AA01</t>
  </si>
  <si>
    <t>243131</t>
  </si>
  <si>
    <t>243134</t>
  </si>
  <si>
    <t>134595</t>
  </si>
  <si>
    <t>MEDOCLAV</t>
  </si>
  <si>
    <t>1000MG/200MG INJ/INF PLV SOL 10</t>
  </si>
  <si>
    <t>J01DD04</t>
  </si>
  <si>
    <t>182977</t>
  </si>
  <si>
    <t>CEFTRIAXON MEDOPHARM</t>
  </si>
  <si>
    <t>243373</t>
  </si>
  <si>
    <t>J01XD01</t>
  </si>
  <si>
    <t>224407</t>
  </si>
  <si>
    <t>5MG/ML INF SOL 10X100ML I</t>
  </si>
  <si>
    <t>245255</t>
  </si>
  <si>
    <t>197699</t>
  </si>
  <si>
    <t>LINEZOLID SANDOZ</t>
  </si>
  <si>
    <t>600MG TBL FLM 10</t>
  </si>
  <si>
    <t>L04AA13</t>
  </si>
  <si>
    <t>186166</t>
  </si>
  <si>
    <t>84400</t>
  </si>
  <si>
    <t>300MG CPS DUR 100</t>
  </si>
  <si>
    <t>N03AX14</t>
  </si>
  <si>
    <t>174700</t>
  </si>
  <si>
    <t>TRUND</t>
  </si>
  <si>
    <t>500MG TBL FLM 100</t>
  </si>
  <si>
    <t>N03AX16</t>
  </si>
  <si>
    <t>210536</t>
  </si>
  <si>
    <t>N06AB06</t>
  </si>
  <si>
    <t>53950</t>
  </si>
  <si>
    <t>ZOLOFT</t>
  </si>
  <si>
    <t>50MG TBL FLM 28</t>
  </si>
  <si>
    <t>R03AC02</t>
  </si>
  <si>
    <t>231956</t>
  </si>
  <si>
    <t>R06AE07</t>
  </si>
  <si>
    <t>66030</t>
  </si>
  <si>
    <t>90044</t>
  </si>
  <si>
    <t>40MG/ML INJ SUS 1X1ML</t>
  </si>
  <si>
    <t>214427</t>
  </si>
  <si>
    <t>40MG INJ PLV SOL 1</t>
  </si>
  <si>
    <t>A03FA07</t>
  </si>
  <si>
    <t>237595</t>
  </si>
  <si>
    <t>132186</t>
  </si>
  <si>
    <t>191922</t>
  </si>
  <si>
    <t>SIOFOR</t>
  </si>
  <si>
    <t>208203</t>
  </si>
  <si>
    <t>213480</t>
  </si>
  <si>
    <t>19000IU/ML INJ SOL ISP 10X0,6ML</t>
  </si>
  <si>
    <t>213490</t>
  </si>
  <si>
    <t>9500IU/ML INJ SOL ISP 10X1ML</t>
  </si>
  <si>
    <t>B01AF02</t>
  </si>
  <si>
    <t>193745</t>
  </si>
  <si>
    <t>ELIQUIS</t>
  </si>
  <si>
    <t>5MG TBL FLM 60</t>
  </si>
  <si>
    <t>100306</t>
  </si>
  <si>
    <t>445MG/100G GEL 40G</t>
  </si>
  <si>
    <t>231689</t>
  </si>
  <si>
    <t>231702</t>
  </si>
  <si>
    <t>231703</t>
  </si>
  <si>
    <t>C07AB05</t>
  </si>
  <si>
    <t>188616</t>
  </si>
  <si>
    <t>15378</t>
  </si>
  <si>
    <t>5MG TBL NOB 90</t>
  </si>
  <si>
    <t>15379</t>
  </si>
  <si>
    <t>10MG TBL NOB 90</t>
  </si>
  <si>
    <t>124087</t>
  </si>
  <si>
    <t>5MG/5MG TBL NOB 30</t>
  </si>
  <si>
    <t>124129</t>
  </si>
  <si>
    <t>10MG/10MG TBL NOB 30</t>
  </si>
  <si>
    <t>C09DB04</t>
  </si>
  <si>
    <t>167859</t>
  </si>
  <si>
    <t>TWYNSTA</t>
  </si>
  <si>
    <t>80MG/10MG TBL NOB 28</t>
  </si>
  <si>
    <t>G04CA02</t>
  </si>
  <si>
    <t>49195</t>
  </si>
  <si>
    <t>0,4MG CPS RDR 90</t>
  </si>
  <si>
    <t>9711</t>
  </si>
  <si>
    <t>62,5MG/ML INJ PSO LQF 500MG+7,8ML</t>
  </si>
  <si>
    <t>9712</t>
  </si>
  <si>
    <t>62,5MG/ML INJ PSO LQF 1000MG+15,6ML</t>
  </si>
  <si>
    <t>243130</t>
  </si>
  <si>
    <t>64831</t>
  </si>
  <si>
    <t>AXETINE</t>
  </si>
  <si>
    <t>1,5G INJ/INF PLV SOL 10</t>
  </si>
  <si>
    <t>J01GB06</t>
  </si>
  <si>
    <t>243369</t>
  </si>
  <si>
    <t>AMIKACIN MEDOCHEMIE</t>
  </si>
  <si>
    <t>500MG/2ML INJ/INF SOL 10X2ML</t>
  </si>
  <si>
    <t>J01MA01</t>
  </si>
  <si>
    <t>232627</t>
  </si>
  <si>
    <t>232628</t>
  </si>
  <si>
    <t>162187</t>
  </si>
  <si>
    <t>CIPROFLOXACIN KABI</t>
  </si>
  <si>
    <t>400MG/200ML INF SOL 10X200ML</t>
  </si>
  <si>
    <t>J01XA01</t>
  </si>
  <si>
    <t>166269</t>
  </si>
  <si>
    <t>VANCOMYCIN MYLAN</t>
  </si>
  <si>
    <t>1000MG INF PLV SOL 1</t>
  </si>
  <si>
    <t>M03AC09</t>
  </si>
  <si>
    <t>226455</t>
  </si>
  <si>
    <t>M05BA07</t>
  </si>
  <si>
    <t>105178</t>
  </si>
  <si>
    <t>RISENDROS</t>
  </si>
  <si>
    <t>35MG TBL FLM 12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</si>
  <si>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</si>
  <si>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</si>
  <si>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</si>
  <si>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</si>
  <si>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</si>
  <si>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</si>
  <si>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</si>
  <si>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</si>
  <si>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155383</t>
  </si>
  <si>
    <t>LUNALDIN</t>
  </si>
  <si>
    <t>100MCG SLG TBL NOB 30</t>
  </si>
  <si>
    <t>N03AG01</t>
  </si>
  <si>
    <t>237626</t>
  </si>
  <si>
    <t>DEPAKINE</t>
  </si>
  <si>
    <t>400MG/4ML INJ PSO LQF 1+1X4ML</t>
  </si>
  <si>
    <t>174681</t>
  </si>
  <si>
    <t>250MG TBL FLM 50</t>
  </si>
  <si>
    <t>210546</t>
  </si>
  <si>
    <t>N04BA02</t>
  </si>
  <si>
    <t>88498</t>
  </si>
  <si>
    <t>100MG/25MG TBL NOB 100</t>
  </si>
  <si>
    <t>N05CD08</t>
  </si>
  <si>
    <t>224481</t>
  </si>
  <si>
    <t>MIDAZOLAM KALCEKS</t>
  </si>
  <si>
    <t>5MG/ML INJ/INF SOL 10X3ML</t>
  </si>
  <si>
    <t>239965</t>
  </si>
  <si>
    <t>MIDAZOLAM ACCORD</t>
  </si>
  <si>
    <t>N05CM18</t>
  </si>
  <si>
    <t>136755</t>
  </si>
  <si>
    <t>N06DA02</t>
  </si>
  <si>
    <t>231007</t>
  </si>
  <si>
    <t>N07CA01</t>
  </si>
  <si>
    <t>229648</t>
  </si>
  <si>
    <t>BETASERC</t>
  </si>
  <si>
    <t>R01AD09</t>
  </si>
  <si>
    <t>170760</t>
  </si>
  <si>
    <t>MOMMOX</t>
  </si>
  <si>
    <t>0,05MG/DÁV NAS SPR SUS 140DÁV</t>
  </si>
  <si>
    <t>R03AK06</t>
  </si>
  <si>
    <t>237704</t>
  </si>
  <si>
    <t>SERETIDE INHALER</t>
  </si>
  <si>
    <t>V06XX</t>
  </si>
  <si>
    <t>217005</t>
  </si>
  <si>
    <t>217006</t>
  </si>
  <si>
    <t>Přehled plnění pozitivního listu - spotřeba léčivých přípravků - orientační přehled</t>
  </si>
  <si>
    <t>06 - NCHIR: Neurochirurgická klinika</t>
  </si>
  <si>
    <t>Neurochirurgická klinika</t>
  </si>
  <si>
    <t>HVLP</t>
  </si>
  <si>
    <t>IPLP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</si>
  <si>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</si>
  <si>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</si>
  <si>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</si>
  <si>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</si>
  <si>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</si>
  <si>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</si>
  <si>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</si>
  <si>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</si>
  <si>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</si>
  <si>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</si>
  <si>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</si>
  <si>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</si>
  <si>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</si>
  <si>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</si>
  <si>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</si>
  <si>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</si>
  <si>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</si>
  <si>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Pohlodek Daniel</t>
  </si>
  <si>
    <t>Stejskal Přemysl</t>
  </si>
  <si>
    <t>Trnka Štefan</t>
  </si>
  <si>
    <t>Wanek Tomáš</t>
  </si>
  <si>
    <t>AZITHROMYCIN</t>
  </si>
  <si>
    <t>53913</t>
  </si>
  <si>
    <t>AZITROMYCIN SANDOZ</t>
  </si>
  <si>
    <t>250MG TBL FLM 6</t>
  </si>
  <si>
    <t>DOXYCYKLIN</t>
  </si>
  <si>
    <t>32954</t>
  </si>
  <si>
    <t>DOXYHEXAL</t>
  </si>
  <si>
    <t>100MG TBL NOB 20</t>
  </si>
  <si>
    <t>Jiná</t>
  </si>
  <si>
    <t>*6015</t>
  </si>
  <si>
    <t>Jiný</t>
  </si>
  <si>
    <t>*6016</t>
  </si>
  <si>
    <t>Ortopedicko protetické pomůcky sériově vyráběné</t>
  </si>
  <si>
    <t>5009912</t>
  </si>
  <si>
    <t>PÁS BŘIŠNÍ VERBA 932 519 8</t>
  </si>
  <si>
    <t>OBDVOD TRUPU 85-95CM,VEL.3</t>
  </si>
  <si>
    <t>5003293</t>
  </si>
  <si>
    <t>KOMPAKTNÍ BEDERNÍ PÁS LOMBASKIN 0871</t>
  </si>
  <si>
    <t>ZADNÍ DLAHY, VÝŠKA 21 CM, 5 VELIKOSTÍ</t>
  </si>
  <si>
    <t>5007822</t>
  </si>
  <si>
    <t>CERVIKÁLNÍ ORTÉZA ORTEL C4 VARIO T49280</t>
  </si>
  <si>
    <t>VPŘEDU NASTAVITELNÁ VÝŠKA 9-16 CM, UNIVERZÁLNÍ VELIKOST</t>
  </si>
  <si>
    <t>5003281</t>
  </si>
  <si>
    <t>KOMPAKTNÍ BEDERNÍ PÁS LOMBASKIN 0870</t>
  </si>
  <si>
    <t>ZADNÍ DLAHY, VÝŠKA 26 CM, 5 VELIKOSTÍ</t>
  </si>
  <si>
    <t>Vozíky invalidní včetně příslušenství</t>
  </si>
  <si>
    <t>5000316</t>
  </si>
  <si>
    <t>BERLE PŘEDLOKETNÍ SPECIÁLNÍ DURALOVÁ VERA</t>
  </si>
  <si>
    <t>VYMĚKČENÁ RUKOJEŤ,NOSNOST 150KG</t>
  </si>
  <si>
    <t>BISOPROLOL</t>
  </si>
  <si>
    <t>176913</t>
  </si>
  <si>
    <t>RIVOCOR</t>
  </si>
  <si>
    <t>5MG TBL FLM 90</t>
  </si>
  <si>
    <t>DIKLOFENAK</t>
  </si>
  <si>
    <t>75633</t>
  </si>
  <si>
    <t>DICLOFENAC AL RETARD</t>
  </si>
  <si>
    <t>DIOSMIN, KOMBINACE</t>
  </si>
  <si>
    <t>201992</t>
  </si>
  <si>
    <t>500MG TBL FLM 120</t>
  </si>
  <si>
    <t>132908</t>
  </si>
  <si>
    <t>252026</t>
  </si>
  <si>
    <t>500MG TBL FLM 180</t>
  </si>
  <si>
    <t>DROSPIRENON A ETHINYLESTRADIOL</t>
  </si>
  <si>
    <t>132949</t>
  </si>
  <si>
    <t>JANGEE</t>
  </si>
  <si>
    <t>0,02MG/3MG TBL FLM 3X28(21+7)</t>
  </si>
  <si>
    <t>ERDOSTEIN</t>
  </si>
  <si>
    <t>199680</t>
  </si>
  <si>
    <t>300MG CPS DUR 60</t>
  </si>
  <si>
    <t>INDOMETACIN</t>
  </si>
  <si>
    <t>93724</t>
  </si>
  <si>
    <t>INDOMETACIN BERLIN-CHEMIE</t>
  </si>
  <si>
    <t>100MG SUP 10</t>
  </si>
  <si>
    <t>INOSIN PRANOBEX</t>
  </si>
  <si>
    <t>162748</t>
  </si>
  <si>
    <t>ISOPRINOSINE</t>
  </si>
  <si>
    <t>500MG TBL NOB 100</t>
  </si>
  <si>
    <t>KYSELINA ACETYLSALICYLOVÁ</t>
  </si>
  <si>
    <t>235897</t>
  </si>
  <si>
    <t>MEFENOXALON</t>
  </si>
  <si>
    <t>85656</t>
  </si>
  <si>
    <t>DORSIFLEX</t>
  </si>
  <si>
    <t>200MG TBL NOB 30</t>
  </si>
  <si>
    <t>OMEPRAZOL</t>
  </si>
  <si>
    <t>25366</t>
  </si>
  <si>
    <t>HELICID</t>
  </si>
  <si>
    <t>20MG CPS ETD 90 I</t>
  </si>
  <si>
    <t>215606</t>
  </si>
  <si>
    <t>PREDNISON</t>
  </si>
  <si>
    <t>269</t>
  </si>
  <si>
    <t>PREDNISON LÉČIVA</t>
  </si>
  <si>
    <t>5MG TBL NOB 20</t>
  </si>
  <si>
    <t>SODNÁ SŮL METAMIZOLU</t>
  </si>
  <si>
    <t>VALSARTAN</t>
  </si>
  <si>
    <t>125592</t>
  </si>
  <si>
    <t>VALSACOR</t>
  </si>
  <si>
    <t>80MG TBL FLM 84</t>
  </si>
  <si>
    <t>FORMOTEROL A BUDESONID</t>
  </si>
  <si>
    <t>180089</t>
  </si>
  <si>
    <t>SYMBICORT TURBUHALER</t>
  </si>
  <si>
    <t>160MCG/4,5MCG INH PLV 3X120DÁV</t>
  </si>
  <si>
    <t>AMOXICILIN A  INHIBITOR BETA-LAKTAMASY</t>
  </si>
  <si>
    <t>85525</t>
  </si>
  <si>
    <t>AMOKSIKLAV 625 MG</t>
  </si>
  <si>
    <t>500MG/125MG TBL FLM 21</t>
  </si>
  <si>
    <t>HOŘČÍK (KOMBINACE RŮZNÝCH SOLÍ)</t>
  </si>
  <si>
    <t>215978</t>
  </si>
  <si>
    <t>234736</t>
  </si>
  <si>
    <t>CEFUROXIM</t>
  </si>
  <si>
    <t>84895</t>
  </si>
  <si>
    <t>18523</t>
  </si>
  <si>
    <t>XORIMAX</t>
  </si>
  <si>
    <t>250MG TBL FLM 10</t>
  </si>
  <si>
    <t>CIPROFLOXACIN</t>
  </si>
  <si>
    <t>15658</t>
  </si>
  <si>
    <t>CIPLOX</t>
  </si>
  <si>
    <t>47033</t>
  </si>
  <si>
    <t>35MG/ML POR PLV SUS 100ML</t>
  </si>
  <si>
    <t>LEVETIRACETAM</t>
  </si>
  <si>
    <t>NADROPARIN</t>
  </si>
  <si>
    <t>NIMESULID</t>
  </si>
  <si>
    <t>17187</t>
  </si>
  <si>
    <t>100MG POR GRA SUS 30</t>
  </si>
  <si>
    <t>RIFAMPICIN</t>
  </si>
  <si>
    <t>93922</t>
  </si>
  <si>
    <t>BENEMICIN</t>
  </si>
  <si>
    <t>SERTRALIN</t>
  </si>
  <si>
    <t>SULFAMETHOXAZOL A TRIMETHOPRIM</t>
  </si>
  <si>
    <t>241307</t>
  </si>
  <si>
    <t>TRAMADOL A PARACETAMOL</t>
  </si>
  <si>
    <t>179333</t>
  </si>
  <si>
    <t>75MG/650MG TBL FLM 90 I</t>
  </si>
  <si>
    <t>201609</t>
  </si>
  <si>
    <t>11815</t>
  </si>
  <si>
    <t>5005649</t>
  </si>
  <si>
    <t>OPĚRNÝ ZÁDOVO-BEDERNÍ PÁS LOMBAX IMMO 0846</t>
  </si>
  <si>
    <t>VYSOKÝ PÁS, VÝŠKA 35 CM, 6 VELIKOSTI, PŘÍDAVNÉ TAHY A PELOTA</t>
  </si>
  <si>
    <t>PIRACETAM</t>
  </si>
  <si>
    <t>11243</t>
  </si>
  <si>
    <t>GERATAM</t>
  </si>
  <si>
    <t>1200MG TBL FLM 100</t>
  </si>
  <si>
    <t>PITOFENON A ANALGETIKA</t>
  </si>
  <si>
    <t>176954</t>
  </si>
  <si>
    <t>500MG/ML+5MG/ML POR GTT SOL 1X50ML</t>
  </si>
  <si>
    <t>SUMATRIPTAN</t>
  </si>
  <si>
    <t>119115</t>
  </si>
  <si>
    <t>SUMATRIPTAN ACTAVIS</t>
  </si>
  <si>
    <t>50MG TBL OBD 6 I</t>
  </si>
  <si>
    <t>KANDESARTAN A AMLODIPIN</t>
  </si>
  <si>
    <t>203397</t>
  </si>
  <si>
    <t>CARAMLO</t>
  </si>
  <si>
    <t>8MG/5MG TBL NOB 98</t>
  </si>
  <si>
    <t>CETIRIZIN</t>
  </si>
  <si>
    <t>5496</t>
  </si>
  <si>
    <t>10MG TBL FLM 60</t>
  </si>
  <si>
    <t>119672</t>
  </si>
  <si>
    <t>DICLOFENAC DUO PHARMASWISS</t>
  </si>
  <si>
    <t>75MG CPS RDR 30 I</t>
  </si>
  <si>
    <t>FUROSEMID</t>
  </si>
  <si>
    <t>56804</t>
  </si>
  <si>
    <t>FURORESE</t>
  </si>
  <si>
    <t>40MG TBL NOB 50</t>
  </si>
  <si>
    <t>HYDROKORTISON</t>
  </si>
  <si>
    <t>858</t>
  </si>
  <si>
    <t>HYDROCORTISON LÉČIVA</t>
  </si>
  <si>
    <t>10MG/G UNG 10G</t>
  </si>
  <si>
    <t>HYDROXYZIN</t>
  </si>
  <si>
    <t>85060</t>
  </si>
  <si>
    <t>25MG TBL FLM 25</t>
  </si>
  <si>
    <t>KLINDAMYCIN, KOMBINACE</t>
  </si>
  <si>
    <t>169740</t>
  </si>
  <si>
    <t>DUAC</t>
  </si>
  <si>
    <t>10MG/G+50MG/G GEL 15G</t>
  </si>
  <si>
    <t>METHYLPREDNISOLON</t>
  </si>
  <si>
    <t>207527</t>
  </si>
  <si>
    <t>MEDROL</t>
  </si>
  <si>
    <t>4MG TBL NOB 30 II</t>
  </si>
  <si>
    <t>PANTOPRAZOL</t>
  </si>
  <si>
    <t>214433</t>
  </si>
  <si>
    <t>20MG TBL ENT 28 I</t>
  </si>
  <si>
    <t>SPIRONOLAKTON</t>
  </si>
  <si>
    <t>3550</t>
  </si>
  <si>
    <t>25MG TBL NOB 20</t>
  </si>
  <si>
    <t>TRANDOLAPRIL</t>
  </si>
  <si>
    <t>234726</t>
  </si>
  <si>
    <t>GOPTEN</t>
  </si>
  <si>
    <t>0,5MG CPS DUR 28</t>
  </si>
  <si>
    <t>138840</t>
  </si>
  <si>
    <t>37,5MG/325MG TBL FLM 20 I</t>
  </si>
  <si>
    <t>5007960</t>
  </si>
  <si>
    <t>ORTÉZA PERONEÁLNÍ PEROLAX PAN 8.06</t>
  </si>
  <si>
    <t>POUŽITÍ NA BOSOU NOHU I DO OBUVI</t>
  </si>
  <si>
    <t>5006800</t>
  </si>
  <si>
    <t>BERLE PODPAŽNÍ THUASNE W2010</t>
  </si>
  <si>
    <t>KRÁTKÁ/STŘEDNÍ/DLOUHÁ, STAVITELNÁ 135 -195 CM, HMOTNOST PACIENTA MAX. 130 KG</t>
  </si>
  <si>
    <t>AMLODIPIN</t>
  </si>
  <si>
    <t>163111</t>
  </si>
  <si>
    <t>ZOREM</t>
  </si>
  <si>
    <t>10MG TBL NOB 100</t>
  </si>
  <si>
    <t>45010</t>
  </si>
  <si>
    <t>500MG TBL FLM 3</t>
  </si>
  <si>
    <t>DEXAMETHASON</t>
  </si>
  <si>
    <t>243143</t>
  </si>
  <si>
    <t>FORTECORTIN</t>
  </si>
  <si>
    <t>14831</t>
  </si>
  <si>
    <t>FLECTOR EP TISSUGEL</t>
  </si>
  <si>
    <t>180MG EMP MED 10</t>
  </si>
  <si>
    <t>14075</t>
  </si>
  <si>
    <t>500MG TBL FLM 60</t>
  </si>
  <si>
    <t>FEBUXOSTAT</t>
  </si>
  <si>
    <t>208440</t>
  </si>
  <si>
    <t>ADENURIC</t>
  </si>
  <si>
    <t>80MG TBL FLM 84 II</t>
  </si>
  <si>
    <t>CHONDROITIN-SULFÁT</t>
  </si>
  <si>
    <t>14817</t>
  </si>
  <si>
    <t>CONDROSULF</t>
  </si>
  <si>
    <t>400MG CPS DUR 60</t>
  </si>
  <si>
    <t>LEVOCETIRIZIN</t>
  </si>
  <si>
    <t>124346</t>
  </si>
  <si>
    <t>CEZERA</t>
  </si>
  <si>
    <t>5MG TBL FLM 90 I</t>
  </si>
  <si>
    <t>234945</t>
  </si>
  <si>
    <t>SUMATRIPTAN MYLAN</t>
  </si>
  <si>
    <t>50MG TBL FLM 6</t>
  </si>
  <si>
    <t>TOLPERISON</t>
  </si>
  <si>
    <t>57525</t>
  </si>
  <si>
    <t>MYDOCALM</t>
  </si>
  <si>
    <t>150MG TBL FLM 30</t>
  </si>
  <si>
    <t>230583</t>
  </si>
  <si>
    <t>KLINDAMYCIN</t>
  </si>
  <si>
    <t>100339</t>
  </si>
  <si>
    <t>DALACIN C</t>
  </si>
  <si>
    <t>300MG CPS DUR 16</t>
  </si>
  <si>
    <t>203954</t>
  </si>
  <si>
    <t>AMISULPRID</t>
  </si>
  <si>
    <t>197882</t>
  </si>
  <si>
    <t>AMISULPRID GENERICS</t>
  </si>
  <si>
    <t>50MG TBL NOB 30</t>
  </si>
  <si>
    <t>ATORVASTATIN</t>
  </si>
  <si>
    <t>204678</t>
  </si>
  <si>
    <t>TORVACARD NEO</t>
  </si>
  <si>
    <t>3824</t>
  </si>
  <si>
    <t>CONCOR COR</t>
  </si>
  <si>
    <t>10MG TBL FLM 28</t>
  </si>
  <si>
    <t>CITALOPRAM</t>
  </si>
  <si>
    <t>132523</t>
  </si>
  <si>
    <t>KODEIN</t>
  </si>
  <si>
    <t>56993</t>
  </si>
  <si>
    <t>CODEIN SLOVAKOFARMA</t>
  </si>
  <si>
    <t>30MG TBL NOB 10</t>
  </si>
  <si>
    <t>KYSELINA ASKORBOVÁ (VITAMIN C)</t>
  </si>
  <si>
    <t>201312</t>
  </si>
  <si>
    <t>VITAMIN C INJEKTOPAS</t>
  </si>
  <si>
    <t>150MG/ML INF CNC SOL 50ML</t>
  </si>
  <si>
    <t>KYSELINA VALPROOVÁ</t>
  </si>
  <si>
    <t>198670</t>
  </si>
  <si>
    <t>ORFIRIL LONG</t>
  </si>
  <si>
    <t>500MG TBL PRO 50</t>
  </si>
  <si>
    <t>METFORMIN</t>
  </si>
  <si>
    <t>23746</t>
  </si>
  <si>
    <t>GLUCOPHAGE XR</t>
  </si>
  <si>
    <t>500MG TBL PRO 30</t>
  </si>
  <si>
    <t>NIMODIPIN</t>
  </si>
  <si>
    <t>154078</t>
  </si>
  <si>
    <t>25365</t>
  </si>
  <si>
    <t>20MG CPS ETD 28 I</t>
  </si>
  <si>
    <t>PERINDOPRIL</t>
  </si>
  <si>
    <t>247206</t>
  </si>
  <si>
    <t>ROSUVASTATIN</t>
  </si>
  <si>
    <t>148070</t>
  </si>
  <si>
    <t>ROSUCARD</t>
  </si>
  <si>
    <t>10MG TBL FLM 90</t>
  </si>
  <si>
    <t>75023</t>
  </si>
  <si>
    <t>COTRIMOXAZOL AL FORTE</t>
  </si>
  <si>
    <t>800MG/160MG TBL NOB 20</t>
  </si>
  <si>
    <t>TRAMADOL</t>
  </si>
  <si>
    <t>201138</t>
  </si>
  <si>
    <t>TRAMAL RETARD</t>
  </si>
  <si>
    <t>100MG TBL PRO 30 II</t>
  </si>
  <si>
    <t>201131</t>
  </si>
  <si>
    <t>100MG/ML POR SOL 1X10ML+KAPÁTKO</t>
  </si>
  <si>
    <t>197863</t>
  </si>
  <si>
    <t>PALGOTAL</t>
  </si>
  <si>
    <t>75MG/650MG TBL FLM 30</t>
  </si>
  <si>
    <t>KODEIN A PARACETAMOL</t>
  </si>
  <si>
    <t>109799</t>
  </si>
  <si>
    <t>500MG/30MG TBL NOB 30</t>
  </si>
  <si>
    <t>18547</t>
  </si>
  <si>
    <t>DIHYDROKODEIN</t>
  </si>
  <si>
    <t>41824</t>
  </si>
  <si>
    <t>DHC CONTINUS</t>
  </si>
  <si>
    <t>60MG TBL RET 60</t>
  </si>
  <si>
    <t>PREGABALIN</t>
  </si>
  <si>
    <t>28222</t>
  </si>
  <si>
    <t>LYRICA</t>
  </si>
  <si>
    <t>150MG CPS DUR 14</t>
  </si>
  <si>
    <t>ORFENADRIN, KOMBINACE</t>
  </si>
  <si>
    <t>230352</t>
  </si>
  <si>
    <t>75MG/30MG INF SOL 1X250ML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</si>
  <si>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</si>
  <si>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</si>
  <si>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</si>
  <si>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</si>
  <si>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N05AL05 - AMISULPRID</t>
  </si>
  <si>
    <t>C03CA01 - FUROSEMID</t>
  </si>
  <si>
    <t>N06AB04 - CITALOPRAM</t>
  </si>
  <si>
    <t>C09AA10 - TRANDOLAPRIL</t>
  </si>
  <si>
    <t>R03AK07 - FORMOTEROL A BUDESONID</t>
  </si>
  <si>
    <t>J01FA10 - AZITHROMYCIN</t>
  </si>
  <si>
    <t>J05AX05 - INOSIN PRANOBEX</t>
  </si>
  <si>
    <t>J01FA10</t>
  </si>
  <si>
    <t>J05AX05</t>
  </si>
  <si>
    <t>R03AK07</t>
  </si>
  <si>
    <t>C03CA01</t>
  </si>
  <si>
    <t>C09AA10</t>
  </si>
  <si>
    <t>N05AL05</t>
  </si>
  <si>
    <t>N06AB04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</si>
  <si>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</si>
  <si>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</si>
  <si>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</si>
  <si>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</si>
  <si>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</si>
  <si>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</si>
  <si>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</si>
  <si>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</si>
  <si>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</si>
  <si>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</si>
  <si>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</si>
  <si>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</si>
  <si>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</si>
  <si>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</si>
  <si>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</si>
  <si>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</si>
  <si>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</si>
  <si>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</si>
  <si>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</si>
  <si>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</si>
  <si>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</si>
  <si>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</si>
  <si>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</si>
  <si>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</si>
  <si>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</si>
  <si>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</si>
  <si>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</si>
  <si>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ZA459</t>
  </si>
  <si>
    <t>Kompresa AB 10 x 20 cm/1 ks sterilnĂ­ NT savĂˇ (1230114021) 1327115021</t>
  </si>
  <si>
    <t>ZC845</t>
  </si>
  <si>
    <t>Kompresa NT 10 x 20 cm/5 ks sterilnĂ­ 26621</t>
  </si>
  <si>
    <t>ZA643</t>
  </si>
  <si>
    <t>Kompresa vliwasoft 10 x 20 nesterilnĂ­ Ăˇ 100 ks 12070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</si>
  <si>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</si>
  <si>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</si>
  <si>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</si>
  <si>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</si>
  <si>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ZA547</t>
  </si>
  <si>
    <t>KrytĂ­ inadine nepĹ™ilnavĂ© 9,5 x 9,5 cm 1/10 SYS01512EE</t>
  </si>
  <si>
    <t>ZF042</t>
  </si>
  <si>
    <t>KrytĂ­ mastnĂ˝ tyl jelonet 10 x 10 cm Ăˇ 10 ks 7404</t>
  </si>
  <si>
    <t>ZN816</t>
  </si>
  <si>
    <t>KrytĂ­ roztok k vĂ˝plachu a ÄŤiĹˇtÄ›nĂ­ ran ActiMaris Sensitiv 300 ml 3098093</t>
  </si>
  <si>
    <t>ZA562</t>
  </si>
  <si>
    <t>NĂˇplast cosmopor i. v. 6 x 8 cm bal. Ăˇ 50 ks 9008054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</si>
  <si>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</si>
  <si>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</si>
  <si>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</si>
  <si>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</si>
  <si>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</si>
  <si>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</si>
  <si>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</si>
  <si>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</si>
  <si>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</si>
  <si>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</si>
  <si>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ZN477</t>
  </si>
  <si>
    <t>Obinadlo elastickĂ© universal 12 cm x 5 m 1323100314</t>
  </si>
  <si>
    <t>ZF716</t>
  </si>
  <si>
    <t>Obinadlo fixaÄŤnĂ­ peha-haft 6cm Ăˇ 20 m 9324471</t>
  </si>
  <si>
    <t>ZA338</t>
  </si>
  <si>
    <t>Obinadlo hydrofilnĂ­   6 cm x   5 m 13005</t>
  </si>
  <si>
    <t>ZA340</t>
  </si>
  <si>
    <t>Obinadlo hydrofilnĂ­ 12 cm x   5 m 13008</t>
  </si>
  <si>
    <t>ZN322</t>
  </si>
  <si>
    <t>Obvaz elastickĂ˝ sĂ­ĹĄovĂ˝ CareFix Head velikost XL bal. Ăˇ 10 ks 0170 XL</t>
  </si>
  <si>
    <t>ZN091</t>
  </si>
  <si>
    <t>Obvaz elastickĂ˝ sĂ­ĹĄovĂ˝ CareFix Tube k zajiĹˇtÄ›nĂ­ a ochranÄ› fixace IV kanyl vel. M bal. Ăˇ 15 ks 0151 M</t>
  </si>
  <si>
    <t>ZP212</t>
  </si>
  <si>
    <t>Obvaz elastickĂ˝ sĂ­ĹĄovĂ˝ pruban Tg-fix vel. C paĹľe, noha, loket 25 m 24252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</si>
  <si>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</si>
  <si>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</si>
  <si>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</si>
  <si>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</si>
  <si>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</si>
  <si>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</si>
  <si>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ZT460</t>
  </si>
  <si>
    <t>ÄŚidlo saturaÄŤnĂ­ uĹˇnĂ­ Mindray k oxymetru PM60, pro mÄ›Ĺ™enĂ­ SpO2, pro dospÄ›lĂ©/dÄ›ti,  pro opakovanĂ© pouĹľitĂ­ PM-115-034527-00</t>
  </si>
  <si>
    <t>ZA738</t>
  </si>
  <si>
    <t>Filtr mini spike zelenĂ˝ 4550242</t>
  </si>
  <si>
    <t>ZB972</t>
  </si>
  <si>
    <t>Fonendoskop oboustrannĂ˝ Typ - PANASCOPE, ÄŤernĂ˝ 76.001.00.004</t>
  </si>
  <si>
    <t>ZQ248</t>
  </si>
  <si>
    <t>HadiÄŤka spojovacĂ­ HS 1,8 x 450 mm LL DEPH free 2200 045 ND</t>
  </si>
  <si>
    <t>ZL717</t>
  </si>
  <si>
    <t>Kanyla venĂłznĂ­ perifernĂ­ introcan 3 modrĂˇ 22G safety bal. Ăˇ 50 ks 4251128-01</t>
  </si>
  <si>
    <t>ZL718</t>
  </si>
  <si>
    <t>Kanyla venĂłznĂ­ perifernĂ­ introcan 3 rĹŻĹľovĂˇ 20G safety bal. Ăˇ 50 ks 4251130-01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</si>
  <si>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</si>
  <si>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</si>
  <si>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</si>
  <si>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</si>
  <si>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ZH816</t>
  </si>
  <si>
    <t>Katetr moÄŤovĂ˝ foley CH14 180605-000140</t>
  </si>
  <si>
    <t>ZH817</t>
  </si>
  <si>
    <t>Katetr moÄŤovĂ˝ foley CH18 180605-000180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</si>
  <si>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</si>
  <si>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</si>
  <si>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</si>
  <si>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</si>
  <si>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ZM085</t>
  </si>
  <si>
    <t>Konektor bezjehlovĂ˝ k vakĹŻm Viaflo SPIKE bal. Ăˇ 30 ks EMC3482</t>
  </si>
  <si>
    <t>ZO372</t>
  </si>
  <si>
    <t>Konektor bezjehlovĂ˝ OptiSyte JIM:JSM4001</t>
  </si>
  <si>
    <t>ZB553</t>
  </si>
  <si>
    <t>LĂˇhev redon hi-vac 400 ml-kompletnĂ­ 05.000.22.803</t>
  </si>
  <si>
    <t>ZR946</t>
  </si>
  <si>
    <t>Lanceta bezpeÄŤnostnĂ­ Sarstedt MINI vel. 28G/hloubka vpichu 1,6 mm, bal. Ăˇ 200 ks modrĂˇ 85.1015</t>
  </si>
  <si>
    <t>ZE159</t>
  </si>
  <si>
    <t>NĂˇdoba na kontaminovanĂ˝ ostrĂ˝ odpad 2 l  kulatĂˇ  15-0003</t>
  </si>
  <si>
    <t>ZL105</t>
  </si>
  <si>
    <t>NĂˇstavec Vacuette pro odbÄ›r moÄŤe ke zkumavce vacuete 450251</t>
  </si>
  <si>
    <t>ZL688</t>
  </si>
  <si>
    <t>ProuĹľky diagnostickĂ© Accu-Check Inform II Strip 50 EU1 Ăˇ 50 ks 05942861041</t>
  </si>
  <si>
    <t>ZL689</t>
  </si>
  <si>
    <t>Roztok Accu-Check Performa IntÂ´l Controls 1+2 level 04861736001</t>
  </si>
  <si>
    <t>ZQ968</t>
  </si>
  <si>
    <t>SĂˇÄŤek moÄŤovĂ˝ s kĹ™Ă­Ĺľovou vĂ˝pustĂ­ 2000 ml s hadiÄŤkou 150 cm bal. Ăˇ 10 ks ZARWMD2000-150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</si>
  <si>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</si>
  <si>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</si>
  <si>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</si>
  <si>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</si>
  <si>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</si>
  <si>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</si>
  <si>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</si>
  <si>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</si>
  <si>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ZQ967</t>
  </si>
  <si>
    <t>StĹ™Ă­kaÄŤka inzulĂ­novĂˇ 0,5 ml s jehlou 29 G sterilnĂ­ bal. Ăˇ 100 ks IS0529G</t>
  </si>
  <si>
    <t>ZQ040</t>
  </si>
  <si>
    <t>StĹ™Ă­kaÄŤka inzulĂ­novĂˇ 1 ml s jehlou 29 G bal. Ăˇ 100 ks IS1029G</t>
  </si>
  <si>
    <t>ZR290</t>
  </si>
  <si>
    <t>TyÄŤinka vatovĂˇ zvlhÄŤujĂ­cĂ­ na hygienu dutiny ĂşstnĂ­ 10 cm dlouhĂˇ bal. Ăˇ 75 ks 32.000.00.020</t>
  </si>
  <si>
    <t>ZK799</t>
  </si>
  <si>
    <t>ZĂˇtka combi ÄŤervenĂˇ 4495101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</si>
  <si>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</si>
  <si>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</si>
  <si>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</si>
  <si>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ZB761</t>
  </si>
  <si>
    <t>Zkumavka odbÄ›rovĂˇ Vacuette ÄŤervenĂˇ 4 ml sĂ©rum 454092</t>
  </si>
  <si>
    <t>ZB774</t>
  </si>
  <si>
    <t>Zkumavka odbÄ›rovĂˇ Vacuette ÄŤervenĂˇ 5 ml gel 456071</t>
  </si>
  <si>
    <t>ZB756</t>
  </si>
  <si>
    <t>Zkumavka odbÄ›rovĂˇ Vacuette fialovĂˇ 3 ml K3 edta 454086</t>
  </si>
  <si>
    <t>ZB757</t>
  </si>
  <si>
    <t>Zkumavka odbÄ›rovĂˇ Vacuette fialovĂˇ 6 ml K3 edta 456036</t>
  </si>
  <si>
    <t>ZB758</t>
  </si>
  <si>
    <t>Zkumavka odbÄ›rovĂˇ Vacuette fialovĂˇ 9 ml K3 edta NR 455036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</si>
  <si>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</si>
  <si>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</si>
  <si>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</si>
  <si>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</si>
  <si>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</si>
  <si>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</si>
  <si>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</si>
  <si>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</si>
  <si>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</si>
  <si>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</si>
  <si>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</si>
  <si>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</si>
  <si>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</si>
  <si>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</si>
  <si>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</si>
  <si>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</si>
  <si>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</si>
  <si>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</si>
  <si>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</si>
  <si>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</si>
  <si>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</si>
  <si>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</si>
  <si>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</si>
  <si>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</si>
  <si>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</si>
  <si>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</si>
  <si>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</si>
  <si>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</si>
  <si>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</si>
  <si>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</si>
  <si>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</si>
  <si>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</si>
  <si>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50115079</t>
  </si>
  <si>
    <t>ZPr - internzivní péče (Z542)</t>
  </si>
  <si>
    <t>ZC698</t>
  </si>
  <si>
    <t>Maska kyslĂ­kovĂˇ + hadiÄŤka pro dosp.(1105000) 1135015</t>
  </si>
  <si>
    <t>50115020</t>
  </si>
  <si>
    <t>laboratorní diagnostika-LEK (Z501)</t>
  </si>
  <si>
    <t>DG395</t>
  </si>
  <si>
    <t>DiagnostickĂˇ souprava AB0 set monoklonĂˇlnĂ­ na 30</t>
  </si>
  <si>
    <t>ZD668</t>
  </si>
  <si>
    <t>Kompresa gĂˇza 10 x 10 cm/5 ks sterilnĂ­ 1325019275</t>
  </si>
  <si>
    <t>ZE396</t>
  </si>
  <si>
    <t>KrytĂ­ mastnĂ˝ tyl grassolind 7,5 x 10 cm bal. Ăˇ 10 ks 499313</t>
  </si>
  <si>
    <t>ZK404</t>
  </si>
  <si>
    <t>KrytĂ­ prontosan roztok 350 ml 400416</t>
  </si>
  <si>
    <t>ZN815</t>
  </si>
  <si>
    <t>KrytĂ­ roztok k ÄŤiĹˇtÄ›nĂ­ a hojennĂ­ ran ActiMaris Forte 300 ml 3098077</t>
  </si>
  <si>
    <t>ZI558</t>
  </si>
  <si>
    <t>NĂˇplast curapor   7 x   5 cm 32912  (22120,  nĂˇhrada za cosmopor )</t>
  </si>
  <si>
    <t>ZS112</t>
  </si>
  <si>
    <t>NĂˇplast micropore 2,50 cm x 9,10 m bal. Ăˇ 12 ks 1530-1</t>
  </si>
  <si>
    <t>ZN476</t>
  </si>
  <si>
    <t>Obinadlo elastickĂ© universal 15 cm x 5 m 1323100315</t>
  </si>
  <si>
    <t>ZA425</t>
  </si>
  <si>
    <t>Obinadlo hydrofilnĂ­ 10 cm x   5 m 13007</t>
  </si>
  <si>
    <t>ZN321</t>
  </si>
  <si>
    <t>Obvaz elastickĂ˝ sĂ­ĹĄovĂ˝ CareFix Head velikost L bal. Ăˇ 10 ks 0170 L</t>
  </si>
  <si>
    <t>ZA593</t>
  </si>
  <si>
    <t>Tampon sterilnĂ­ stĂˇÄŤenĂ˝ 20 x 20 cm / 5 ks 28003+</t>
  </si>
  <si>
    <t>ZB772</t>
  </si>
  <si>
    <t>AdaptĂ©r Vacuette pĹ™echodka luer 450070</t>
  </si>
  <si>
    <t>ZB771</t>
  </si>
  <si>
    <t>DrĹľĂˇk jehly Vacuette zĂˇkladnĂ­ 450201</t>
  </si>
  <si>
    <t>ZD211</t>
  </si>
  <si>
    <t>Kohout trojcestnĂ˝ modrĂ˝ bal. Ăˇ 75 ks, RO 301- pouze pro KNM</t>
  </si>
  <si>
    <t>ZN691</t>
  </si>
  <si>
    <t>Lanceta bezpeÄŤnostnĂ­ Solace zelenĂˇ  21G/2,2 mm bal. Ăˇ 100 ks NT-PA21-100 - nahrazuje ZR947</t>
  </si>
  <si>
    <t>ZA687</t>
  </si>
  <si>
    <t>SĂˇÄŤek moÄŤovĂ˝ s hodinovou diurĂ©zou curity 200 ml, 2000 ml, hadiÄŤka 150 cm 6502</t>
  </si>
  <si>
    <t>ZA688</t>
  </si>
  <si>
    <t>SĂˇÄŤek moÄŤovĂ˝ s hodinovou diurĂ©zou curity 400, 2000 ml, hadiÄŤka 150 cm 8150 - vĂ˝padek do 1/2021</t>
  </si>
  <si>
    <t>ZB945</t>
  </si>
  <si>
    <t>SĂˇÄŤek moÄŤovĂ˝ s hodinovou diurĂ©zou typ D8 500 ml 2600 ml hadiÄŤka 130 cm 53.712.08.000 - nahrazuje ZA688</t>
  </si>
  <si>
    <t>ZH491</t>
  </si>
  <si>
    <t>StĹ™Ă­kaÄŤka injekÄŤnĂ­ 3-dĂ­lnĂˇ 50 - 60 ml LL MRG00711</t>
  </si>
  <si>
    <t>ZA965</t>
  </si>
  <si>
    <t>StĹ™Ă­kaÄŤka inzulĂ­novĂˇ omnican 1 ml 100j s jehlou 30 G bal. Ăˇ 100 ks 9151141S</t>
  </si>
  <si>
    <t>ZB066</t>
  </si>
  <si>
    <t>StĹ™Ă­kaÄŤka janett 3-dĂ­lnĂˇ 100 ml sterilnĂ­ vyplachovacĂ­ adaptĂ©r TS-100ML( PLS1710)</t>
  </si>
  <si>
    <t>ZB775</t>
  </si>
  <si>
    <t>Zkumavka odbÄ›rovĂˇ Vacuette koagulace modrĂˇ Quick 4,5 ml 3,2% CitrĂˇt sodnĂ˝ modrĂˇ 454329</t>
  </si>
  <si>
    <t>ZA835</t>
  </si>
  <si>
    <t>Jehla injekÄŤnĂ­ 0,6 x 25 mm modrĂˇ 4657667</t>
  </si>
  <si>
    <t>ZB352</t>
  </si>
  <si>
    <t>Jehla spinĂˇlnĂ­ spinocan 19 G x 88 mm slonĂ­ kost bal. Ăˇ 25 ks 4501195</t>
  </si>
  <si>
    <t>ZL346</t>
  </si>
  <si>
    <t>Rukavice operaÄŤnĂ­ latex bez pudru chlorovanĂ© sterilnĂ­ ansell gammex PF sensitive vel. 8,5 bal. Ăˇ 50 pĂˇrĹŻ 330051085</t>
  </si>
  <si>
    <t>ZN108</t>
  </si>
  <si>
    <t>Rukavice operaÄŤnĂ­ latex bez pudru sterilnĂ­  PF ansell gammex vel. 8,0 330048080</t>
  </si>
  <si>
    <t>ZB173</t>
  </si>
  <si>
    <t>Maska kyslĂ­kovĂˇ dospÄ›lĂˇ s hadiÄŤkou a nosnĂ­ svorkou (OS/100) H-103013</t>
  </si>
  <si>
    <t>DJ000</t>
  </si>
  <si>
    <t>Covid-19 Ag test 25 test</t>
  </si>
  <si>
    <t>DF134</t>
  </si>
  <si>
    <t>LITUO COVID-19 Ag, 25 testĹŻ - pacienti + stan</t>
  </si>
  <si>
    <t>50115040</t>
  </si>
  <si>
    <t>laboratorní materiál (Z505)</t>
  </si>
  <si>
    <t>ZC795</t>
  </si>
  <si>
    <t>Zkumavka s mediem + flovakovanĂ˝ tampon eSwab virologickĂ© (odbÄ›rovĂ˝ set zkumavka + nylonovĂ˝ nasofaryngeĂˇlnĂ­ tampon bal. v krabiÄŤce Ăˇ 36 ks P042T0020100</t>
  </si>
  <si>
    <t>ZA464</t>
  </si>
  <si>
    <t>Kompresa NT 10 x 10 cm/2 ks sterilnĂ­ 26520</t>
  </si>
  <si>
    <t>ZA604</t>
  </si>
  <si>
    <t>TyÄŤinka vatovĂˇ sterilnĂ­ jednotlivÄ› balalenĂˇ bal. Ăˇ 1000 ks 5100/SG/CS</t>
  </si>
  <si>
    <t>ZF159</t>
  </si>
  <si>
    <t>NĂˇdoba na kontaminovanĂ˝ ostrĂ˝ odpad  1 l   kulatĂˇ 15-0002/2</t>
  </si>
  <si>
    <t>ZQ682</t>
  </si>
  <si>
    <t>Rukavice operaÄŤnĂ­ latex bez pudru sterilnĂ­ ansel GAMMEX Latex Ortho, vel. 8,0 bal. Ăˇ 50 pĂˇrĹŻ 330065080</t>
  </si>
  <si>
    <t>ZT122</t>
  </si>
  <si>
    <t>Rukavice vyĹˇetĹ™ovacĂ­ nitril nesterilnĂ­ bez pudru ONE PLUS vel. M bal. Ăˇ 100 ks 9450-014.04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</si>
  <si>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</si>
  <si>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</si>
  <si>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</si>
  <si>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</si>
  <si>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</si>
  <si>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</si>
  <si>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</si>
  <si>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</si>
  <si>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</si>
  <si>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</si>
  <si>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</si>
  <si>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</si>
  <si>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ZC506</t>
  </si>
  <si>
    <t>Kompresa NT 10 x 10 cm/5 ks sterilnĂ­ 1325020275</t>
  </si>
  <si>
    <t>ZH403</t>
  </si>
  <si>
    <t>KrytĂ­ excilon 5 x 5 cm NT i.v. s nĂˇstĹ™ihem do kĹ™Ă­Ĺľe antiseptickĂ˝ bal. Ăˇ 70 ks 7089</t>
  </si>
  <si>
    <t>ZA798</t>
  </si>
  <si>
    <t>KrytĂ­ hemostatickĂ© traumacel P 2g ks bal. Ăˇ 5 ks zĂˇsyp 10120</t>
  </si>
  <si>
    <t>ZN895</t>
  </si>
  <si>
    <t>KrytĂ­ reston nesterilnĂ­ 10,0 cm x 5,0 cm x 5 m role 1563L</t>
  </si>
  <si>
    <t>ZA513</t>
  </si>
  <si>
    <t>KrytĂ­ s mastĂ­ atrauman AG 10 x 10 cm bal. Ăˇ 10 ks 499573</t>
  </si>
  <si>
    <t>ZA476</t>
  </si>
  <si>
    <t>KrytĂ­ silikonovĂ© pÄ›novĂ© mepilex border lite 10 x 10 cm bal. Ăˇ 5 ks 281300-00</t>
  </si>
  <si>
    <t>ZQ512</t>
  </si>
  <si>
    <t>KrytĂ­ silikonovĂ© pÄ›novĂ© mepilex border sacrum 16 x 20 cm bal. Ăˇ 5 ks 282050</t>
  </si>
  <si>
    <t>ZQ511</t>
  </si>
  <si>
    <t>KrytĂ­ silikonovĂ© pÄ›novĂ© mepilex border sacrum 22 x 25 cm bal. Ăˇ 5 ks 282450</t>
  </si>
  <si>
    <t>ZK646</t>
  </si>
  <si>
    <t>KrytĂ­ tegaderm CHG 8,5 cm x 11,5 cm na CĹ˝K-antibakt. bal. Ăˇ 25 ks 1657R</t>
  </si>
  <si>
    <t>ZI602</t>
  </si>
  <si>
    <t>NĂˇplast curapor 10 x 34 cm 32918 ( nĂˇhrada za cosmopor )</t>
  </si>
  <si>
    <t>ZA418</t>
  </si>
  <si>
    <t>NĂˇplast metaline pod TS 8 x 9 cm 23094</t>
  </si>
  <si>
    <t>ZC885</t>
  </si>
  <si>
    <t>NĂˇplast omnifix E 10 cm x 10 m 900650</t>
  </si>
  <si>
    <t>ZA540</t>
  </si>
  <si>
    <t>NĂˇplast omnifix E 15 cm x 10 m 9006513</t>
  </si>
  <si>
    <t>ZN475</t>
  </si>
  <si>
    <t>Obinadlo elastickĂ© universal   8 cm x 5 m 1323100312</t>
  </si>
  <si>
    <t>ZT459</t>
  </si>
  <si>
    <t>Roztok oplachovĂ˝ Granudacyn 500 ml 360101</t>
  </si>
  <si>
    <t>ZA598</t>
  </si>
  <si>
    <t>Set na malĂ© zĂˇkroky sterilnĂ­ pro ĹľilnĂ­ katetrizaci Mediset bal. 21 ks 4552722 nahrazuje ZD010</t>
  </si>
  <si>
    <t>ZD159</t>
  </si>
  <si>
    <t>Sprej linovera 30 ml prevence dekubitu 468156</t>
  </si>
  <si>
    <t>ZA615</t>
  </si>
  <si>
    <t>TampĂłn cavilon 1 ml bal. Ăˇ 25 ks 3343E</t>
  </si>
  <si>
    <t>ZA444</t>
  </si>
  <si>
    <t>Tampon nesterilnĂ­ stĂˇÄŤenĂ˝ 20 x 19 cm bez RTG nitĂ­ bal. Ăˇ 100 ks 1320300404</t>
  </si>
  <si>
    <t>ZA617</t>
  </si>
  <si>
    <t>Tampon TC-OC k oĹˇetĹ™enĂ­ dutiny ĂşstnĂ­ Ăˇ 250 ks 12240</t>
  </si>
  <si>
    <t>ZA467</t>
  </si>
  <si>
    <t>TyÄŤinka vatovĂˇ nesterilnĂ­ 15 cm bal. Ăˇ 100 ks 9679369</t>
  </si>
  <si>
    <t>ZT470</t>
  </si>
  <si>
    <t>TyÄŤinka vatovĂˇ nesterilnĂ­ 15 cm SELEFA bal. Ăˇ 100 ks 1327100651</t>
  </si>
  <si>
    <t>ZJ117</t>
  </si>
  <si>
    <t>AdaptĂ©r jednorĂˇzovĂ˝ k senzoru CO2 Ăˇ 20 ks 415036-001</t>
  </si>
  <si>
    <t>ZD223</t>
  </si>
  <si>
    <t>ÄŚidlo prĹŻtoku vzduchu-flow senzor 281637(279331)</t>
  </si>
  <si>
    <t>ZI239</t>
  </si>
  <si>
    <t>ÄŚidlo saturaÄŤnĂ­ na ÄŤelo oxi-max bal. Ăˇ 24 ks od 10 kg MAX-FAST-I</t>
  </si>
  <si>
    <t>ZK978</t>
  </si>
  <si>
    <t>CĂ©vka odsĂˇvacĂ­ CH16 s pĹ™eruĹˇovaÄŤem sĂˇnĂ­, dĂ©lka 50 cm, P01175a</t>
  </si>
  <si>
    <t>ZB424</t>
  </si>
  <si>
    <t>Elektroda EKG H34SG 31.1946.21</t>
  </si>
  <si>
    <t>ZB295</t>
  </si>
  <si>
    <t>Filtr iso-gard hepa ÄŤistĂ˝ bal. Ăˇ 20 ks (6 dennĂ­) 28012</t>
  </si>
  <si>
    <t>ZA737</t>
  </si>
  <si>
    <t>Filtr mini spike modrĂ˝ 4550234</t>
  </si>
  <si>
    <t>ZD454</t>
  </si>
  <si>
    <t>Filtr pro dospÄ›lĂ© s HME a portem bal. Ăˇ 50 ks 038-41-355</t>
  </si>
  <si>
    <t>ZQ249</t>
  </si>
  <si>
    <t>HadiÄŤka spojovacĂ­ HS 1,8 x 1800 mm LL DEPH free 2200 180 ND</t>
  </si>
  <si>
    <t>ZB816</t>
  </si>
  <si>
    <t>HadiÄŤka spojovacĂ­ perfusor 150 cm ÄŤernĂˇ bal. Ăˇ 100 ks 8722919</t>
  </si>
  <si>
    <t>ZA725</t>
  </si>
  <si>
    <t>Kanyla TS 8,0 s manĹľetou bal. Ăˇ 10 ks 100/860/080</t>
  </si>
  <si>
    <t>ZB056</t>
  </si>
  <si>
    <t>Kanyla TS 8,5 s manĹľetou bal. Ăˇ 10 ks 100/800/085</t>
  </si>
  <si>
    <t>ZC490</t>
  </si>
  <si>
    <t>KartĂˇÄŤek zubnĂ­ s odsĂˇvĂˇnĂ­m P2220</t>
  </si>
  <si>
    <t>ZC743</t>
  </si>
  <si>
    <t>Katetr moÄŤovĂ˝ tiemann 14Ch s balonkem bal. Ăˇ 12 ks 9814-02</t>
  </si>
  <si>
    <t>ZJ659</t>
  </si>
  <si>
    <t>Kohout trojcestnĂ˝ s bezjehlovĂ˝m konektorem Discofix C bal. Ăˇ 100 ks 16494CSF</t>
  </si>
  <si>
    <t>ZP078</t>
  </si>
  <si>
    <t>Kontejner 25 ml PP ĹˇroubovĂ˝ sterilnĂ­ uzĂˇvÄ›r 2680/EST/SG</t>
  </si>
  <si>
    <t>ZB103</t>
  </si>
  <si>
    <t>LĂˇhev k odsĂˇvaÄŤce flovac 2l hadice 1,8 m 000-036-021</t>
  </si>
  <si>
    <t>ZA728</t>
  </si>
  <si>
    <t>Lopatka ĂşstnĂ­ dĹ™evÄ›nĂˇ lĂ©kaĹ™skĂˇ nesterilnĂ­ bal. Ăˇ 100 ks 1320100655</t>
  </si>
  <si>
    <t>ZJ266</t>
  </si>
  <si>
    <t>ManĹľeta TK k monitoru Datex dvouhadiÄŤkovĂˇ NIBP 27,5 - 36,5 cm dospÄ›lĂˇ U1880ND (Y0004B)</t>
  </si>
  <si>
    <t>ZJ264</t>
  </si>
  <si>
    <t>ManĹľeta TK k monitoru Datex dvouhadiÄŤkovĂˇ NIBP 33-47 cm dospÄ›lĂˇ velkĂˇ U1889ND, U1869ND</t>
  </si>
  <si>
    <t>ZE160</t>
  </si>
  <si>
    <t>ManĹľeta TK k monitoru Philips a dalĹˇĂ­ jednohadiÄŤkovĂˇ s vloĹľkou 33 - 47 cm dospÄ›lĂˇ MEC 1200 NIBPHPAL</t>
  </si>
  <si>
    <t>ZF192</t>
  </si>
  <si>
    <t>NĂˇdoba na kontaminovanĂ˝ ostrĂ˝ odpad 4 l  kulatĂˇ  15-0004</t>
  </si>
  <si>
    <t>ZA896</t>
  </si>
  <si>
    <t>NĹŻĹľ na stehy sterilnĂ­ dlouhĂ˝ bal. Ăˇ 100 ks 11.000.00.020</t>
  </si>
  <si>
    <t>ZA170</t>
  </si>
  <si>
    <t>PĂˇsek k TS kanyle pÄ›novĂ˝ 520000</t>
  </si>
  <si>
    <t>ZP509</t>
  </si>
  <si>
    <t>Pinzeta UH sterilnĂ­ I0600</t>
  </si>
  <si>
    <t>ZQ252</t>
  </si>
  <si>
    <t>SĂˇÄŤek moÄŤovĂ˝ s hodinovou diurĂ©zou urine meter 500 ml, 2000 ml, hadiÄŤka 150 cm V2 bal. Ăˇ 20 ks S-1227</t>
  </si>
  <si>
    <t>ZB249</t>
  </si>
  <si>
    <t>SĂˇÄŤek moÄŤovĂ˝ s kĹ™Ă­Ĺľovou vĂ˝pustĂ­ 2000 ml s hadiÄŤkou 90 cm ZAR-TNU201601</t>
  </si>
  <si>
    <t>ZR471</t>
  </si>
  <si>
    <t>Skalpel jednorĂˇzovĂ˝ prazisa sterilnĂ­ vel. ÄŤepelky 11 bal. Ăˇ 10 ks 11.000.00.511</t>
  </si>
  <si>
    <t>ZB543</t>
  </si>
  <si>
    <t>Souprava odbÄ›rovĂˇ tracheĂˇlnĂ­ na odbÄ›r sekretu G05206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</si>
  <si>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</si>
  <si>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</si>
  <si>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</si>
  <si>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</si>
  <si>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ZO543</t>
  </si>
  <si>
    <t>StĹ™Ă­kaÄŤka injekÄŤnĂ­ pĹ™edplnÄ›nĂˇ 0,9% NaCl 10 ml BD PosiFlush SP EMA bal. Ăˇ 30 ks 306585</t>
  </si>
  <si>
    <t>ZB041</t>
  </si>
  <si>
    <t>SystĂ©m hrudnĂ­ drenĂˇĹľe atrium 1 cestnĂ˝ 3600-100</t>
  </si>
  <si>
    <t>ZF428</t>
  </si>
  <si>
    <t>SystĂ©m hrudnĂ­ drenĂˇĹľe atrium 2 cestnĂ˝ 3620-100</t>
  </si>
  <si>
    <t>ZO050</t>
  </si>
  <si>
    <t>SystĂ©m odsĂˇvacĂ­ uzavĹ™enĂ˝ pro endotracheĂˇlnĂ­ odsĂˇvĂˇnĂ­ 72 hod 14F x 54 cm bal. Ăˇ 15 ks 3720001-F14</t>
  </si>
  <si>
    <t>ZO051</t>
  </si>
  <si>
    <t>SystĂ©m odsĂˇvacĂ­ uzavĹ™enĂ˝ pro tracheostomickĂ© odsĂˇvĂˇnĂ­ 72 hod 14F x 30,5 cm bal. Ăˇ 15 ks 3720006-F14</t>
  </si>
  <si>
    <t>ZT046</t>
  </si>
  <si>
    <t>SystĂ©m odsĂˇvacĂ­ uzavĹ™enĂ˝ TS Comfortsoft s aerosolovĂ˝m portem CH 14 30 cm 72 hod. bal. Ăˇ 20 ks 02-011-17</t>
  </si>
  <si>
    <t>SystĂ©m odsĂˇvacĂ­ uzavĹ™enĂ˝ TS odsĂˇvĂˇnĂ­ 72 hod 14F x 30,5 cm bal. Ăˇ 15 ks 3720006-F14</t>
  </si>
  <si>
    <t>ZB395</t>
  </si>
  <si>
    <t>Tampon odbÄ›rovĂ˝ transystem Amies pĹŻda plastovĂˇ tyÄŤinka 48 hod. mikrobiologickĂ© vyĹˇetĹ™enĂ­ 1601</t>
  </si>
  <si>
    <t>ZB801</t>
  </si>
  <si>
    <t>Transofix krĂˇtkĂ˝ trn Ăˇ 50 ks 4090500</t>
  </si>
  <si>
    <t>ZK798</t>
  </si>
  <si>
    <t>ZĂˇtka combi modrĂˇ 4495152</t>
  </si>
  <si>
    <t>ZP824</t>
  </si>
  <si>
    <t>ZĂˇtka katetrovĂˇ TAUROSEPT 2% roztok taurolidinu bal. 5 x 6 ml 500151</t>
  </si>
  <si>
    <t>ZO939</t>
  </si>
  <si>
    <t>Zkumavka liquor PP 10 ml 15,3 x 92 ml ĹˇroubovacĂ­ vĂ­ÄŤko sterilnĂ­ s popisem bal.Ăˇ 100 ks 62.610.018</t>
  </si>
  <si>
    <t>ZB759</t>
  </si>
  <si>
    <t>Zkumavka odbÄ›rovĂˇ Vacuette ÄŤervenĂˇ 8 ml sĂ©rum/gel 455071</t>
  </si>
  <si>
    <t>ZB776</t>
  </si>
  <si>
    <t>Zkumavka odbÄ›rovĂˇ Vacuette zelenĂˇ 3 ml LH 454082</t>
  </si>
  <si>
    <t>ZI790</t>
  </si>
  <si>
    <t>Set infuznĂ­ intrafix kapkovĂ˝ senzor 180 cm 4063000</t>
  </si>
  <si>
    <t>ZQ499</t>
  </si>
  <si>
    <t>Set na malĂ© zĂˇkroky sterilnĂ­ pro ĹˇitĂ­ ran Mediset (1 x rouĹˇka s otvorem 48 x 48 cm, 4 x tampon netkanĂ˝ vel. 3 Ĺˇvestka, 1 x nĹŻĹľky hrotnatĂ©, kov, 1 x pinzeta Adson chir. rovnĂˇ, kov, 1 x jehelec Mayo-Hegar 14 cm, kov) 4756331</t>
  </si>
  <si>
    <t>ZB767</t>
  </si>
  <si>
    <t>Jehla vakuovĂˇ Vacuette 226/38 mm ÄŤernĂˇ 450075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</si>
  <si>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</si>
  <si>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</si>
  <si>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</si>
  <si>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</si>
  <si>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ZN125</t>
  </si>
  <si>
    <t>Rukavice operaÄŤnĂ­ latex bez pudru sterilnĂ­  PF ansell gammex vel.7,5 330048075</t>
  </si>
  <si>
    <t>ZT379</t>
  </si>
  <si>
    <t>Rukavice vyĹˇetĹ™ovacĂ­ latex nesterilnĂ­  bez pudru vel. S bal. Ăˇ 100 ks 903242vS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</si>
  <si>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</si>
  <si>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</si>
  <si>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</si>
  <si>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</si>
  <si>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ZT386</t>
  </si>
  <si>
    <t>Rukavice vyĹˇetĹ™ovacĂ­ nitril nesterilnĂ­ bez pudru Peha-Soft  PF vel. XL Ăˇ 90 ks 941933</t>
  </si>
  <si>
    <t>ZT358</t>
  </si>
  <si>
    <t>Rukavice vyĹˇetĹ™ovacĂ­ nitril nesterilnĂ­ bez pudru Peha-Soft white vel. M Ăˇ 200 ks 9422073</t>
  </si>
  <si>
    <t>ZM294</t>
  </si>
  <si>
    <t>Rukavice vyĹˇetĹ™ovacĂ­ nitril nesterilnĂ­ bez pudru sempercare vel. XL bal. Ăˇ 180 ks 30818</t>
  </si>
  <si>
    <t>50115068</t>
  </si>
  <si>
    <t>ZPr - čidla ICP (Z522)</t>
  </si>
  <si>
    <t>ZD053</t>
  </si>
  <si>
    <t>ÄŚidlo ICP neurovent pro mÄ›Ĺ™enĂ­ nitrolebnĂ­ho tlaku 092946</t>
  </si>
  <si>
    <t>ZB802</t>
  </si>
  <si>
    <t>ÄŚidlo ICP neurovent PTO 5F multiparametrovĂ© 095008</t>
  </si>
  <si>
    <t>ZQ985</t>
  </si>
  <si>
    <t>Ĺ roub a vrtĂˇk lebeÄŤnĂ­ Bolt Drill Kit CH5 (pro ÄŤidlo ICP neurovent pro mÄ›Ĺ™enĂ­ nitrolebnĂ­ho tlaku) 091888</t>
  </si>
  <si>
    <t>ZD493</t>
  </si>
  <si>
    <t>Set k mÄ›Ĺ™enĂ­ nitrolebnĂ­ho tlaku Microsensor Basic Kit 62-6631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</si>
  <si>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</si>
  <si>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</si>
  <si>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</si>
  <si>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</si>
  <si>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ZC615</t>
  </si>
  <si>
    <t>Katetr CVC 3 lumen 7 Fr x 20 cm certofix trio V720 s antimikr.Ăşpravou bal. Ăˇ 10 ks 4163214P-07</t>
  </si>
  <si>
    <t>ZD403</t>
  </si>
  <si>
    <t>Hadice odsĂˇvacĂ­ 2 kohouty 8/10, dĂ©lka 270 cm Softub TA 8271</t>
  </si>
  <si>
    <t>ZN621</t>
  </si>
  <si>
    <t>Nos umÄ›lĂ˝ s portem pro odsĂˇvĂˇnĂ­ bal. Ăˇ 30 ks B0300(6000)</t>
  </si>
  <si>
    <t>ZF295</t>
  </si>
  <si>
    <t>Okruh dĂ˝chacĂ­ anesteziologickĂ˝ 1,6 m s nĂ­zkou poddajnostĂ­ 038-01-130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</si>
  <si>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</si>
  <si>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</si>
  <si>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</si>
  <si>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</si>
  <si>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50115089</t>
  </si>
  <si>
    <t>ZPr - katetry PICC/MIDLINE (Z554)</t>
  </si>
  <si>
    <t>ZM985</t>
  </si>
  <si>
    <t>Fixace k CVC a PICC atraumatickĂˇ GRIP-LOK bal. Ăˇ 100 ks 3601CVC</t>
  </si>
  <si>
    <t>50115004</t>
  </si>
  <si>
    <t>IUTN - kovové (Z506)</t>
  </si>
  <si>
    <t>ZS110</t>
  </si>
  <si>
    <t>Dlaha Mini pĹ™Ă­mĂˇ 16 otvorĹŻ, k fixaci kostnĂ­ zĂˇklopky po kraniotomiĂ­ch, ĹˇĂ­Ĺ™ka 1,0 mm, se zĂˇmkem 242.50ST16.01</t>
  </si>
  <si>
    <t>KH677</t>
  </si>
  <si>
    <t>dlaha occipitĂˇlnĂ­ 4,5 x 50 mm 04.161.011</t>
  </si>
  <si>
    <t>KM296</t>
  </si>
  <si>
    <t>dlaha RapidSorb 851.002.01S</t>
  </si>
  <si>
    <t>KM297</t>
  </si>
  <si>
    <t>dlaha RapidSorb 851.008.01S</t>
  </si>
  <si>
    <t>KD187</t>
  </si>
  <si>
    <t>dlaha TSLP 489.461</t>
  </si>
  <si>
    <t>KE864</t>
  </si>
  <si>
    <t>dlaha vectra 04.613.134</t>
  </si>
  <si>
    <t>KJ061</t>
  </si>
  <si>
    <t>implantĂˇt  spinĂˇlnĂ­ nĂˇhrada meziobratlovĂˇ klec ALIF titanovĂˇ fusion cage 25 x 30 x 17 mm 100303000</t>
  </si>
  <si>
    <t>KJ049</t>
  </si>
  <si>
    <t>implantĂˇt  spinĂˇlnĂ­ nĂˇhrada meziobratlovĂˇ klec krÄŤnĂ­ fusion cage klĂ­novĂˇ 12,5 x 15 x 4 mm 100101000</t>
  </si>
  <si>
    <t>KJ050</t>
  </si>
  <si>
    <t>implantĂˇt  spinĂˇlnĂ­ nĂˇhrada meziobratlovĂˇ klec krÄŤnĂ­ fusion cage klĂ­novĂˇ 12,5 x 15 x 5 mm 100103000</t>
  </si>
  <si>
    <t>KJ051</t>
  </si>
  <si>
    <t>implantĂˇt  spinĂˇlnĂ­ nĂˇhrada meziobratlovĂˇ klec krÄŤnĂ­ fusion cage klĂ­novĂˇ 12,5 x 15 x 6 mm 100105000</t>
  </si>
  <si>
    <t>KL401</t>
  </si>
  <si>
    <t>implantĂˇt  spinĂˇlnĂ­ nĂˇhrada meziobratlovĂˇ klec krÄŤnĂ­ fusion cage klĂ­novĂˇ 12,5 x 15 x 6,5 mm 100106000</t>
  </si>
  <si>
    <t>KJ052</t>
  </si>
  <si>
    <t>implantĂˇt  spinĂˇlnĂ­ nĂˇhrada meziobratlovĂˇ klec krÄŤnĂ­ fusion cage klĂ­novĂˇ 12,5 x 15 x 7 mm 100117000</t>
  </si>
  <si>
    <t>KJ053</t>
  </si>
  <si>
    <t>implantĂˇt  spinĂˇlnĂ­ nĂˇhrada meziobratlovĂˇ klec krÄŤnĂ­ fusion cage klĂ­novĂˇ 12,5 x 15 x 8,5 mm 100118000</t>
  </si>
  <si>
    <t>KJ054</t>
  </si>
  <si>
    <t>implantĂˇt  spinĂˇlnĂ­ nĂˇhrada meziobratlovĂˇ klec krÄŤnĂ­ fusion cage obloukovĂˇ 12,5 x 15 x 4 mm 100201000</t>
  </si>
  <si>
    <t>KJ055</t>
  </si>
  <si>
    <t>implantĂˇt  spinĂˇlnĂ­ nĂˇhrada meziobratlovĂˇ klec krÄŤnĂ­ fusion cage obloukovĂˇ 12,5 x 15 x 5 mm 100203000</t>
  </si>
  <si>
    <t>KJ056</t>
  </si>
  <si>
    <t>implantĂˇt  spinĂˇlnĂ­ nĂˇhrada meziobratlovĂˇ klec krÄŤnĂ­ fusion cage obloukovĂˇ 12,5 x 15 x 6 mm 100205000</t>
  </si>
  <si>
    <t>KJ057</t>
  </si>
  <si>
    <t>implantĂˇt  spinĂˇlnĂ­ nĂˇhrada meziobratlovĂˇ klec krÄŤnĂ­ fusion cage obloukovĂˇ 12,5 x 15 x 7 mm 100207000</t>
  </si>
  <si>
    <t>KJ064</t>
  </si>
  <si>
    <t>implantĂˇt  spinĂˇlnĂ­ nĂˇhrada meziobratlovĂˇ klec PLIF fusion cage, expandibilnĂ­ 23 x 11 x 11 mm 100902000</t>
  </si>
  <si>
    <t>KJ065</t>
  </si>
  <si>
    <t>implantĂˇt  spinĂˇlnĂ­ nĂˇhrada meziobratlovĂˇ klec PLIF fusion cage, expandibilnĂ­ 23 x 11 x 13 mm 100903000</t>
  </si>
  <si>
    <t>KJ063</t>
  </si>
  <si>
    <t>implantĂˇt  spinĂˇlnĂ­ nĂˇhrada meziobratlovĂˇ klec PLIF fusion cage, expandibilnĂ­ 23 x 11 x 9 mm 100901000</t>
  </si>
  <si>
    <t>KH634</t>
  </si>
  <si>
    <t>implantĂˇt kostnĂ­ pro vertebroplastiku jehla 10G s boÄŤnĂ˝m otevĹ™enĂ­m  sada 2ks 03.702.218S</t>
  </si>
  <si>
    <t>KI278</t>
  </si>
  <si>
    <t>implantĂˇt kostnĂ­ pro vertebroplastiku jehla 8G s boÄŤnĂ˝m otevĹ™enĂ­m bal. Ăˇ 2 ks 03.702.216S</t>
  </si>
  <si>
    <t>ZQ466</t>
  </si>
  <si>
    <t>ImplantĂˇt maxillofaciĂˇlnĂ­ CMF Ĺˇroub samoĹ™eznĂ˝ 1,5 mm x 4,0 mm bal. Ăˇ 5 ks 95-6104</t>
  </si>
  <si>
    <t>KN004</t>
  </si>
  <si>
    <t>implantĂˇt pro kranioplastiku OPTIMUS NEURO - Dlaha rovnĂˇ 2 otvory, 15,4 mm NST304X02A</t>
  </si>
  <si>
    <t>KN006</t>
  </si>
  <si>
    <t>implantĂˇt pro kranioplastiku OPTIMUS NEURO - Ĺ roub bezpeÄŤnostnĂ­ samoĹ™eznĂ˝, 1,5 x 3 mm, bal. Ăˇ 6 ks TSN-013</t>
  </si>
  <si>
    <t>KL747</t>
  </si>
  <si>
    <t>implantĂˇt spinĂˇln Synapse Ĺˇroub spongiĂłznĂ­  Ă 3,5 mm, dĂ©lka 18 mm Titan 04.614.018</t>
  </si>
  <si>
    <t>KL748</t>
  </si>
  <si>
    <t>implantĂˇt spinĂˇln Synapse Ĺˇroub spongiĂłznĂ­  Ă 4,0 mm, dĂ©lka 22 mm Titan 04.614.122</t>
  </si>
  <si>
    <t>KL749</t>
  </si>
  <si>
    <t>implantĂˇt spinĂˇln Synapse Ĺˇroub spongiĂłznĂ­  Ă 4,0 mm, dĂ©lka 24 mm Titan 04.614.124</t>
  </si>
  <si>
    <t>KL750</t>
  </si>
  <si>
    <t>implantĂˇt spinĂˇln Synapse Ĺˇroub spongiĂłznĂ­  Ă 4,0 mm, dĂ©lka 28 mm Titan 04.614.128</t>
  </si>
  <si>
    <t>KL751</t>
  </si>
  <si>
    <t>implantĂˇt spinĂˇln Synapse Ĺˇroub spongiĂłznĂ­  Ă 4,0 mm, dĂ©lka 30 mm Titan 04.614.130</t>
  </si>
  <si>
    <t>KA139</t>
  </si>
  <si>
    <t>implantĂˇt spinĂˇlnĂ­ Axon Ĺˇroub zajiĹˇĹĄovacĂ­ 406.104</t>
  </si>
  <si>
    <t>KN009</t>
  </si>
  <si>
    <t>implantĂˇt spinĂˇlnĂ­ fixaÄŤnĂ­ systĂ©m Expedium pĹ™ednĂ­ pĹ™Ă­stup matka vnitĹ™nĂ­ Titan 179702000</t>
  </si>
  <si>
    <t>KN010</t>
  </si>
  <si>
    <t>implantĂˇt spinĂˇlnĂ­ fixaÄŤnĂ­ systĂ©m Expedium pĹ™ednĂ­ pĹ™Ă­stup tyÄŤ pĹ™edohnutĂˇ 75 mm 179772075</t>
  </si>
  <si>
    <t>KJ975</t>
  </si>
  <si>
    <t>implantĂˇt spinĂˇlnĂ­ fixaÄŤnĂ­ systĂ©m FJR tyÄŤ ohnutĂˇ 5,5 x 45 mm 020652100</t>
  </si>
  <si>
    <t>KK234</t>
  </si>
  <si>
    <t>implantĂˇt spinĂˇlnĂ­ fixaÄŤnĂ­ systĂ©m FJR tyÄŤ ohnutĂˇ 5,5 x 60 mm 020611100</t>
  </si>
  <si>
    <t>KK348</t>
  </si>
  <si>
    <t>implantĂˇt spinĂˇlnĂ­ fixaÄŤnĂ­ systĂ©m FJS tyÄŤ ohnutĂˇ 5,5 x 100 mm 020613100</t>
  </si>
  <si>
    <t>KK354</t>
  </si>
  <si>
    <t>implantĂˇt spinĂˇlnĂ­ fixaÄŤnĂ­ systĂ©m FJS tyÄŤ ohnutĂˇ 5,5 x 40 mm 020653100</t>
  </si>
  <si>
    <t>KK505</t>
  </si>
  <si>
    <t>implantĂˇt spinĂˇlnĂ­ fixaÄŤnĂ­ systĂ©m FJS tyÄŤ ohnutĂˇ 5,5 x 50 mm 020632100</t>
  </si>
  <si>
    <t>KK504</t>
  </si>
  <si>
    <t>implantĂˇt spinĂˇlnĂ­ fixaÄŤnĂ­ systĂ©m FJS tyÄŤ ohnutĂˇ 5,5 x 70 mm 020628100</t>
  </si>
  <si>
    <t>KK511</t>
  </si>
  <si>
    <t>implantĂˇt spinĂˇlnĂ­ fixaÄŤnĂ­ systĂ©m FJS tyÄŤ ohnutĂˇ 5,5 x 80 mm 020612100</t>
  </si>
  <si>
    <t>KK349</t>
  </si>
  <si>
    <t>implantĂˇt spinĂˇlnĂ­ fixaÄŤnĂ­ systĂ©m FJS tyÄŤ ohnutĂˇ 5,5 x 90 mm 020626100</t>
  </si>
  <si>
    <t>KK246</t>
  </si>
  <si>
    <t>implantĂˇt spinĂˇlnĂ­ fixaÄŤnĂ­ systĂ©m FJS tyÄŤ rovnĂˇ 5,5  x 120 mm 020614100</t>
  </si>
  <si>
    <t>KK245</t>
  </si>
  <si>
    <t>implantĂˇt spinĂˇlnĂ­ fixaÄŤnĂ­ systĂ©m FJS tyÄŤ rovnĂˇ 5,5  x 150 mm 020615100</t>
  </si>
  <si>
    <t>KK263</t>
  </si>
  <si>
    <t>implantĂˇt spinĂˇlnĂ­ fixaÄŤnĂ­ systĂ©m FJS tyÄŤ rovnĂˇ 5,5  x 200 mm 020618100</t>
  </si>
  <si>
    <t>KN012</t>
  </si>
  <si>
    <t>implantĂˇt spinĂˇlnĂ­ fixaÄŤnĂ­ systĂ©m Viper adapter Luer 283999001</t>
  </si>
  <si>
    <t>KN011</t>
  </si>
  <si>
    <t>implantĂˇt spinĂˇlnĂ­ fixaÄŤnĂ­ systĂ©m Viper kanyla plnĂ­cĂ­ 279726500</t>
  </si>
  <si>
    <t>KM248</t>
  </si>
  <si>
    <t>implantĂˇt spinĂˇlnĂ­ FJQ-b dlaha krÄŤnĂ­ pĹ™ednĂ­ pĹ™Ă­stup 22,5 mm 081001002</t>
  </si>
  <si>
    <t>KM249</t>
  </si>
  <si>
    <t>implantĂˇt spinĂˇlnĂ­ FJQ-b dlaha krÄŤnĂ­ pĹ™ednĂ­ pĹ™Ă­stup 25 mm 081002002</t>
  </si>
  <si>
    <t>KM410</t>
  </si>
  <si>
    <t>implantĂˇt spinĂˇlnĂ­ FJQ-b dlaha krÄŤnĂ­ pĹ™ednĂ­ pĹ™Ă­stup 27,5 mm 081003002</t>
  </si>
  <si>
    <t>KM378</t>
  </si>
  <si>
    <t>implantĂˇt spinĂˇlnĂ­ FJQ-b dlaha krÄŤnĂ­ pĹ™ednĂ­ pĹ™Ă­stup 30 mm 081004002</t>
  </si>
  <si>
    <t>KM662</t>
  </si>
  <si>
    <t>implantĂˇt spinĂˇlnĂ­ FJQ-b dlaha krÄŤnĂ­ PĹ™ednĂ­ pĹ™Ă­stup 40 mm 081008002</t>
  </si>
  <si>
    <t>KM316</t>
  </si>
  <si>
    <t>implantĂˇt spinĂˇlnĂ­ FJQ-b dlaha krÄŤnĂ­ PĹ™ednĂ­ pĹ™Ă­stup 42,5 mm 081009002</t>
  </si>
  <si>
    <t>KM260</t>
  </si>
  <si>
    <t>implantĂˇt spinĂˇlnĂ­ FJQ-b dlaha krÄŤnĂ­ pĹ™ednĂ­ pĹ™Ă­stup 45 mm 081010002</t>
  </si>
  <si>
    <t>KM390</t>
  </si>
  <si>
    <t>implantĂˇt spinĂˇlnĂ­ FJQ-b dlaha krÄŤnĂ­ pĹ™ednĂ­ pĹ™Ă­stup 47,5 mm 081011002</t>
  </si>
  <si>
    <t>KM953</t>
  </si>
  <si>
    <t>implantĂˇt spinĂˇlnĂ­ FJQ-b dlaha krÄŤnĂ­ PĹ™ednĂ­ pĹ™Ă­stup 62,5 mm 081017002</t>
  </si>
  <si>
    <t>KN023</t>
  </si>
  <si>
    <t>implantĂˇt spinĂˇlnĂ­ FJQ-b dlaha krÄŤnĂ­ PĹ™ednĂ­ pĹ™Ă­stup 65 mm 081018002</t>
  </si>
  <si>
    <t>KM901</t>
  </si>
  <si>
    <t>implantĂˇt spinĂˇlnĂ­ FJQ-b Ĺˇroub Ď† 4.5Ă—16 mm samoĹ™eznĂ˝, krÄŤnĂ­ pĹ™ednĂ­ pĹ™Ă­stup 081204000</t>
  </si>
  <si>
    <t>KM865</t>
  </si>
  <si>
    <t>implantĂˇt spinĂˇlnĂ­ FJQ-b Ĺˇroub prĹŻm. 4.0 x 14 mm samoĹ™eznĂ˝ krÄŤnĂ­ PĹ™ednĂ­ pĹ™Ă­stup 081104000</t>
  </si>
  <si>
    <t>KM250</t>
  </si>
  <si>
    <t>implantĂˇt spinĂˇlnĂ­ FJQ-b Ĺˇroub samoĹ™eznĂ˝ prĹŻm. 4,00 x 18 mm 081106000</t>
  </si>
  <si>
    <t>KM251</t>
  </si>
  <si>
    <t>implantĂˇt spinĂˇlnĂ­ FJQ-b Ĺˇroub samoĹ™eznĂ˝ prĹŻm. 4,00 x 20 mm 081107000</t>
  </si>
  <si>
    <t>KM252</t>
  </si>
  <si>
    <t>implantĂˇt spinĂˇlnĂ­ FJQ-b Ĺˇroub samoĹ™eznĂ˝ prĹŻm. 4,00 x 22 mm 081108000</t>
  </si>
  <si>
    <t>KM253</t>
  </si>
  <si>
    <t>implantĂˇt spinĂˇlnĂ­ FJQ-b Ĺˇroub samoĹ™eznĂ˝ prĹŻm. 4,00 x 24 mm 081109000</t>
  </si>
  <si>
    <t>KM411</t>
  </si>
  <si>
    <t>implantĂˇt spinĂˇlnĂ­ FJQ-b Ĺˇroub samoĹ™eznĂ˝ prĹŻm. 4.0 x 16 mm krÄŤnĂ­ PĹ™ednĂ­ pĹ™Ă­stup 081105000</t>
  </si>
  <si>
    <t>KM379</t>
  </si>
  <si>
    <t>implantĂˇt spinĂˇlnĂ­ FJQ-b Ĺˇroub samoĹ™eznĂ˝ prĹŻm. 4.00 x 21 mm krÄŤnĂ­ PĹ™ednĂ­ pĹ™Ă­stup 081107500</t>
  </si>
  <si>
    <t>KM380</t>
  </si>
  <si>
    <t>implantĂˇt spinĂˇlnĂ­ FJQ-b Ĺˇroub samoĹ™eznĂ˝ prĹŻm. 4.00 x 23 mm krÄŤnĂ­ PĹ™ednĂ­ pĹ™Ă­stup 081108500</t>
  </si>
  <si>
    <t>KM421</t>
  </si>
  <si>
    <t>implantĂˇt spinĂˇlnĂ­ FJQ-b Ĺˇroub samoĹ™eznĂ˝ prĹŻm. 4.5 x 18 mm krÄŤnĂ­ PĹ™ednĂ­ pĹ™Ă­stup 081205000</t>
  </si>
  <si>
    <t>KM283</t>
  </si>
  <si>
    <t>implantĂˇt spinĂˇlnĂ­ FJQ-b Ĺˇroub samoĹ™eznĂ˝ prĹŻm. 4.50 x 20 mm krÄŤnĂ­ PĹ™ednĂ­ pĹ™Ă­stup 081206000</t>
  </si>
  <si>
    <t>KF141</t>
  </si>
  <si>
    <t>implantĂˇt spinĂˇlnĂ­ fusion tyÄŤ okcipitalnĂ­ pĹ™edohnutĂˇ pr.     dĂ©lka     Titan 04.161.032</t>
  </si>
  <si>
    <t>KN007</t>
  </si>
  <si>
    <t>implantĂˇt spinĂˇlnĂ­ miniinvazivnĂ­ fixaÄŤnĂ­ systĂ©m Viper Ĺˇroub perforovanĂ˝ cementovanĂ˝ 6x50 mm 186727650</t>
  </si>
  <si>
    <t>KN008</t>
  </si>
  <si>
    <t>implantĂˇt spinĂˇlnĂ­ miniinvazivnĂ­ fixaÄŤnĂ­ systĂ©m Viper Ĺˇroub perforovanĂ˝ cementovanĂ˝ 6x55 mm 186727655</t>
  </si>
  <si>
    <t>KJ838</t>
  </si>
  <si>
    <t>implantĂˇt spinĂˇlnĂ­ nĂˇhrada meziobratlovĂˇ klec krÄŤnĂ­ fusion cage klĂ­novĂˇ 12,5 x 15 x 10 mm 100119000</t>
  </si>
  <si>
    <t>KJ241</t>
  </si>
  <si>
    <t>implantĂˇt spinĂˇlnĂ­ nĂˇhrada meziobratlovĂˇ klec PLIF fusion cage, expandibilnĂ­ 23 x 11 x 7 mm 100901700</t>
  </si>
  <si>
    <t>KK615</t>
  </si>
  <si>
    <t>implantĂˇt spinĂˇlnĂ­ nĂˇhrada meziobratlovĂˇ LUMIR boÄŤnĂ­ lumbĂˇlnĂ­ expandibilnĂ­ klec s dlahou 40 x 20 mm, 10 - 14 mm 100902002</t>
  </si>
  <si>
    <t>KK618</t>
  </si>
  <si>
    <t>implantĂˇt spinĂˇlnĂ­ nĂˇhrada meziobratlovĂˇ LUMIR boÄŤnĂ­ lumbĂˇlnĂ­ expandibilnĂ­ klec s dlahou 45 x 20 mm, 10 - 14 mm 100905002</t>
  </si>
  <si>
    <t>KK613</t>
  </si>
  <si>
    <t>implantĂˇt spinĂˇlnĂ­ nĂˇhrada meziobratlovĂˇ LUMIR kostnĂ­ Ĺˇroub 30 mm 100913002</t>
  </si>
  <si>
    <t>KK614</t>
  </si>
  <si>
    <t>implantĂˇt spinĂˇlnĂ­ nĂˇhrada meziobratlovĂˇ LUMIR kostnĂ­ Ĺˇroub 35 mm 100914002</t>
  </si>
  <si>
    <t>KM831</t>
  </si>
  <si>
    <t>implantĂˇt spinĂˇlnĂ­ nĂˇhrada meziobratlovĂˇ Pyramesh TI krk/hruÄŹ/bedra pĹ™edoboÄŤnĂ­ 905-101, klec kruhovĂˇ 10 x 100 mm 905-101</t>
  </si>
  <si>
    <t>KA376</t>
  </si>
  <si>
    <t>implantĂˇt spinĂˇlnĂ­ nĂˇhrada meziobratlovĂˇ pyramesh TI krk/hruÄŹ/bedra pĹ™edoboÄŤnĂ­ 905-299</t>
  </si>
  <si>
    <t>KD956</t>
  </si>
  <si>
    <t>implantĂˇt spinĂˇlnĂ­ nĂˇhrada meziobratlovĂˇ pyramesh TI krk/hruÄŹ/bedra pĹ™edoboÄŤnĂ­ 905-403</t>
  </si>
  <si>
    <t>KJ389</t>
  </si>
  <si>
    <t>implantĂˇt spinĂˇlnĂ­ nĂˇhrada tÄ›la obratle BIOLIGN VBR  tÄ›lo expandibilnĂ­ SMALL 30 - 45 mm VT03045</t>
  </si>
  <si>
    <t>KK331</t>
  </si>
  <si>
    <t>implantĂˇt spinĂˇlnĂ­ nĂˇhrada tÄ›la obratle BIOLIGN VBR destiÄŤka koncovĂˇ 24 mm OÂ° EP2400</t>
  </si>
  <si>
    <t>KJ871</t>
  </si>
  <si>
    <t>implantĂˇt spinĂˇlnĂ­ nĂˇhrada tÄ›la obratle BIOLIGN VBR expandibilnĂ­ edplate 20 mm X0Â°,22-29 mm VT01825</t>
  </si>
  <si>
    <t>KJ527</t>
  </si>
  <si>
    <t>implantĂˇt spinĂˇlnĂ­ nĂˇhrada tÄ›la obratle BIOLIGN VBR tÄ›lo expandibilnĂ­ krÄŤnĂ­ 15 - 22 mm VC01522</t>
  </si>
  <si>
    <t>KK782</t>
  </si>
  <si>
    <t>implantĂˇt spinĂˇlnĂ­ nĂˇhrada tÄ›la obratle BIOLIGN VBR tÄ›lo expandibilnĂ­ krÄŤnĂ­ 22 - 33 mm VC02233</t>
  </si>
  <si>
    <t>ZR781</t>
  </si>
  <si>
    <t>ImplantĂˇt spinĂˇlnĂ­ sakroiliakĂˇlnĂ­ IFUSE MIS boÄŤnĂ­ pĹ™Ă­stup 7,0 x 35 mm 7035M</t>
  </si>
  <si>
    <t>ZR708</t>
  </si>
  <si>
    <t>ImplantĂˇt spinĂˇlnĂ­ sakroiliakĂˇlnĂ­ IFUSE MIS boÄŤnĂ­ pĹ™Ă­stup 7,0 x 40 mm 7040M</t>
  </si>
  <si>
    <t>KN014</t>
  </si>
  <si>
    <t>implantĂˇt spinĂˇlnĂ­ sakroiliakĂˇlnĂ­ IFUSE MIS boÄŤnĂ­ pĹ™Ă­stup 7,0 x 45 mm 7045M</t>
  </si>
  <si>
    <t>KM928</t>
  </si>
  <si>
    <t>implantĂˇt spinĂˇlnĂ­ sakroiliakĂˇlnĂ­ skloubenĂ­ IFUSE3D MIS boÄŤnĂ­ pĹ™Ă­stup 7,0 x 35 mm 7035M</t>
  </si>
  <si>
    <t>KM927</t>
  </si>
  <si>
    <t>implantĂˇt spinĂˇlnĂ­ sakroiliakĂˇlnĂ­ skloubenĂ­ IFUSE3D MIS boÄŤnĂ­ pĹ™Ă­stup 7,0 x 40 mm 7040M</t>
  </si>
  <si>
    <t>KM931</t>
  </si>
  <si>
    <t>implantĂˇt spinĂˇlnĂ­ sakroiliakĂˇlnĂ­ skloubenĂ­ IFUSE3D MIS boÄŤnĂ­ pĹ™Ă­stup 7,0 x 50 mm 7050M</t>
  </si>
  <si>
    <t>KL153</t>
  </si>
  <si>
    <t>implantĂˇt spinĂˇlnĂ­ Synapse fixaÄŤnĂ­ systĂ©m tyÄŤ prĹŻmÄ›r 3.5 mm dĂ©lka 120 mm titan vĂ­ceĂşÄŤelovĂ˝, krcÄŤnĂ­ zadnĂ­ pĹ™Ă­stup - vzorek 498.125-VZ</t>
  </si>
  <si>
    <t>KM302</t>
  </si>
  <si>
    <t>implantĂˇt spinĂˇlnĂ­ Synapse Ĺˇroub spongiĂłznĂ­ Ă 4,0 mm dĂ©lka 32 mm Titan 04.614.132</t>
  </si>
  <si>
    <t>KL187</t>
  </si>
  <si>
    <t>implantĂˇt spinĂˇlnĂ­ Synapse Ĺˇroub spongiĂłznĂ­ Ă 4,5 mm dĂ©lka 26 mm TITAN 04.614.226</t>
  </si>
  <si>
    <t>KL140</t>
  </si>
  <si>
    <t>implantĂˇt spinĂˇlnĂ­ Synapse Ĺˇroub spongiĂłznĂ­ pr. 3,5 mm dĂ©lka 12 mm Titan 04.614.012</t>
  </si>
  <si>
    <t>KL052</t>
  </si>
  <si>
    <t>implantĂˇt spinĂˇlnĂ­ Synapse Ĺˇroub spongiĂłznĂ­ pr. 3,5 mm dĂ©lka 16 mm Titan 04.614.016</t>
  </si>
  <si>
    <t>KL053</t>
  </si>
  <si>
    <t>implantĂˇt spinĂˇlnĂ­ Synapse Ĺˇroub spongiĂłznĂ­ pr. 3,5 mm dĂ©lka 20 mm Titan 04.614.020</t>
  </si>
  <si>
    <t>KL054</t>
  </si>
  <si>
    <t>implantĂˇt spinĂˇlnĂ­ Synapse Ĺˇroub spongiĂłznĂ­ pr. 3,5 mm dĂ©lka 30 mm Titan 04.614.030</t>
  </si>
  <si>
    <t>KN031</t>
  </si>
  <si>
    <t>implantĂˇt spinĂˇlnĂ­ Synapse Ĺˇroub spongiĂłznĂ­ pr. 3,5 mm, dĂ©lky 40 mm Titan 04.614.040</t>
  </si>
  <si>
    <t>KL206</t>
  </si>
  <si>
    <t>implantĂˇt spinĂˇlnĂ­ Synapse Ĺˇroub spongiĂłznĂ­ pr. 4,0 mm dĂ©lka 16 mm Titan 04.614.116</t>
  </si>
  <si>
    <t>KL207</t>
  </si>
  <si>
    <t>implantĂˇt spinĂˇlnĂ­ Synapse Ĺˇroub spongiĂłznĂ­ pr. 4,0 mm dĂ©lka 18 mm Titan 04.614.118</t>
  </si>
  <si>
    <t>KL191</t>
  </si>
  <si>
    <t>implantĂˇt spinĂˇlnĂ­ Synapse Ĺˇroub spongiĂłznĂ­ pr. 4,0 mm dĂ©lka 20 mm Titan 04.614.120</t>
  </si>
  <si>
    <t>KL174</t>
  </si>
  <si>
    <t>implantĂˇt spinĂˇlnĂ­ Synapse Ĺˇroub spongiĂłznĂ­ pr. 4,0 mm dĂ©lka 26 mm Titan 04.614.126</t>
  </si>
  <si>
    <t>KL146</t>
  </si>
  <si>
    <t>implantĂˇt spinĂˇlnĂ­ Synapse Ĺˇroub spongiĂłznĂ­ pr. 4,5 mm dĂ©lka 24 mm Titan 04.614.224</t>
  </si>
  <si>
    <t>KL055</t>
  </si>
  <si>
    <t>implantĂˇt spinĂˇlnĂ­ Synapse Ĺˇroub zajiĹˇĹĄovacĂ­ Titan 04.614.508</t>
  </si>
  <si>
    <t>KL209</t>
  </si>
  <si>
    <t>implantĂˇt spinĂˇlnĂ­ Synapse spojka pĹ™Ă­ÄŤnĂˇ dĂ©lka 75 mm pro tyÄŤe pr. 3,5 mm Titan 04.614.514</t>
  </si>
  <si>
    <t>KL056</t>
  </si>
  <si>
    <t>implantĂˇt spinĂˇlnĂ­ Synapse spojka pĹ™Ă­ÄŤnĂˇ, dĂ©lka 60 mm pro tyÄŤe pr. 3.5 mm Titan 04.614.513</t>
  </si>
  <si>
    <t>KM900</t>
  </si>
  <si>
    <t>implantĂˇt spinĂˇlnĂ­ Usmart kanyla plnĂ­cĂ­ sterilnĂ­ 1704935207</t>
  </si>
  <si>
    <t>KK233</t>
  </si>
  <si>
    <t>implantĂˇt spinĂˇlnĂ­ USMART Ĺˇroub pedikulĂˇrnĂ­ 6,5 x 35 mm 023010010</t>
  </si>
  <si>
    <t>KL088</t>
  </si>
  <si>
    <t>implantĂˇt spinĂˇlnĂ­ Usmart Ĺˇroub pedikulĂˇrnĂ­ polyaxiĂˇlnĂ­ 4,5 x 30 mm 023022010</t>
  </si>
  <si>
    <t>KL661</t>
  </si>
  <si>
    <t>implantĂˇt spinĂˇlnĂ­ Usmart Ĺˇroub pedikulĂˇrnĂ­ polyaxiĂˇlnĂ­ 4.5 x 45 mm 023025010</t>
  </si>
  <si>
    <t>KK595</t>
  </si>
  <si>
    <t>implantĂˇt spinĂˇlnĂ­ Usmart Ĺˇroub pedikulĂˇrnĂ­ polyaxiĂˇlnĂ­ 5,5 x 35 mm 023004010</t>
  </si>
  <si>
    <t>KK586</t>
  </si>
  <si>
    <t>implantĂˇt spinĂˇlnĂ­ Usmart Ĺˇroub pedikulĂˇrnĂ­ polyaxiĂˇlnĂ­ 5,5 x 50 mm 023031010</t>
  </si>
  <si>
    <t>KM896</t>
  </si>
  <si>
    <t>implantĂˇt spinĂˇlnĂ­ Usmart Ĺˇroub pedikulĂˇrnĂ­ polyaxiĂˇlnĂ­ 5.5 x 55 mm 023032010</t>
  </si>
  <si>
    <t>KK721</t>
  </si>
  <si>
    <t>implantĂˇt spinĂˇlnĂ­ Usmart Ĺˇroub pedikulĂˇrnĂ­ polyaxiĂˇlnĂ­ 6,5 x 55 mm 023039010</t>
  </si>
  <si>
    <t>KK506</t>
  </si>
  <si>
    <t>implantĂˇt spinĂˇlnĂ­ USMART Ĺˇroub pedikulĂˇrnĂ­ polyaxiĂˇlnĂ­ redukÄŤnĂ­ 6,0 x 45 mm 022711010</t>
  </si>
  <si>
    <t>KK567</t>
  </si>
  <si>
    <t>implantĂˇt spinĂˇlnĂ­ Usmart Ĺˇroub pedikulĂˇrnĂ­ polyaxiĂˇlnĂ­ redukÄŤnĂ­ 6,5 x 50 mm 022712010</t>
  </si>
  <si>
    <t>KK835</t>
  </si>
  <si>
    <t>implantĂˇt spinĂˇlnĂ­ Usmart Ĺˇroub pedikulĂˇrnĂ­ polyaxiĂˇlnĂ­ redukÄŤnĂ­ 6,5 x 55 mm  022741010</t>
  </si>
  <si>
    <t>KK273</t>
  </si>
  <si>
    <t>implantĂˇt spinĂˇlnĂ­ USMART Ĺˇroub polyaxiĂˇlnĂ­ 4,5 x 35 mm 023023010</t>
  </si>
  <si>
    <t>KK274</t>
  </si>
  <si>
    <t>implantĂˇt spinĂˇlnĂ­ USMART Ĺˇroub polyaxiĂˇlnĂ­ 4,5 x 40 mm 023024010</t>
  </si>
  <si>
    <t>KK346</t>
  </si>
  <si>
    <t>implantĂˇt spinĂˇlnĂ­ USMART Ĺˇroub polyaxiĂˇlnĂ­ 5,5 x 40 mm 023005010</t>
  </si>
  <si>
    <t>KK525</t>
  </si>
  <si>
    <t>implantĂˇt spinĂˇlnĂ­ Usmart Ĺˇroub polyaxiĂˇlnĂ­ 5.5 x 45 mm 023006010</t>
  </si>
  <si>
    <t>KK347</t>
  </si>
  <si>
    <t>implantĂˇt spinĂˇlnĂ­ USMART Ĺˇroub polyaxiĂˇlnĂ­ 6,5 x 40 mm 023011010</t>
  </si>
  <si>
    <t>KJ973</t>
  </si>
  <si>
    <t>implantĂˇt spinĂˇlnĂ­ USMART Ĺˇroub polyaxiĂˇlnĂ­ 6,5 x 45 mm 023012010</t>
  </si>
  <si>
    <t>KJ974</t>
  </si>
  <si>
    <t>implantĂˇt spinĂˇlnĂ­ USMART Ĺˇroub polyaxiĂˇlnĂ­ 6,5 x 50 mm 023013010</t>
  </si>
  <si>
    <t>KM951</t>
  </si>
  <si>
    <t>implantĂˇt spinĂˇlnĂ­ Usmart Ĺˇroub polyaxiĂˇlnĂ­ redukÄŤnĂ­ perforovanĂ˝ 5,5 x 45 mm 0110655045</t>
  </si>
  <si>
    <t>KM952</t>
  </si>
  <si>
    <t>implantĂˇt spinĂˇlnĂ­ Usmart Ĺˇroub polyaxiĂˇlnĂ­ redukÄŤnĂ­ perforovanĂ˝ 5,5 x 50 mm 0110655050</t>
  </si>
  <si>
    <t>KM838</t>
  </si>
  <si>
    <t>implantĂˇt spinĂˇlnĂ­ Usmart Ĺˇroub polyaxiĂˇlnĂ­ redukÄŤnĂ­ perforovanĂ˝ 6,5 x 40 mm 0110665040</t>
  </si>
  <si>
    <t>KM626</t>
  </si>
  <si>
    <t>implantĂˇt spinĂˇlnĂ­ Usmart Ĺˇroub polyaxiĂˇlnĂ­ redukÄŤnĂ­ perforovanĂ˝ 6,5 x 45 mm 0110665045</t>
  </si>
  <si>
    <t>KM627</t>
  </si>
  <si>
    <t>implantĂˇt spinĂˇlnĂ­ Usmart Ĺˇroub polyaxiĂˇlnĂ­ redukÄŤnĂ­ perforovanĂ˝ 6,5 x 50 mm 0110665050</t>
  </si>
  <si>
    <t>KM692</t>
  </si>
  <si>
    <t>implantĂˇt spinĂˇlnĂ­ Usmart Ĺˇroub polyaxiĂˇlnĂ­ redukÄŤnĂ­ perforovanĂ˝ 6,5 x 55 mm 0110665055</t>
  </si>
  <si>
    <t>KJ972</t>
  </si>
  <si>
    <t>implantĂˇt spinĂˇlnĂ­ USMART Ĺˇroub uzamykacĂ­ 021801010</t>
  </si>
  <si>
    <t>KK560</t>
  </si>
  <si>
    <t>implantĂˇt spinĂˇlnĂ­ Usmart tyÄŤ pro konektor pĹ™Ă­ÄŤnĂ˝ 4,0 x 70 mm 022407000</t>
  </si>
  <si>
    <t>KK265</t>
  </si>
  <si>
    <t>implantĂˇt spinĂˇlnĂ­ Usmart tyÄŤ pro konektor pĹ™Ă­ÄŤnĂ˝ 4,00 x 50 mm 022403000</t>
  </si>
  <si>
    <t>KK561</t>
  </si>
  <si>
    <t>implantĂˇt spinĂˇlnĂ­ Usmart X pĹ™Ă­ÄŤnĂ˝ konektor 5,5 mm 022301010</t>
  </si>
  <si>
    <t>KE792</t>
  </si>
  <si>
    <t>ImplantĂˇt spinĂˇlnĂ­ VECTRA krÄŤnĂ­ pĹ™ednĂ­ pĹ™Ă­stup Ĺˇroub, dynamickĂ˝, samovrtnĂ˝, variab. Ăşhel, slitina titanu (TAN); 04.613.714</t>
  </si>
  <si>
    <t>KE819</t>
  </si>
  <si>
    <t>ImplantĂˇt spinĂˇlnĂ­ VECTRA krÄŤnĂ­ pĹ™ednĂ­ pĹ™Ă­stup Ĺˇroub, dynamickĂ˝, samovrtnĂ˝, variab. Ăşhel, slitina titanu (TAN); 04.613.718</t>
  </si>
  <si>
    <t>KF147</t>
  </si>
  <si>
    <t>Klip na aneurysma FE740K</t>
  </si>
  <si>
    <t>KF146</t>
  </si>
  <si>
    <t>klip na aneurysma FE750K</t>
  </si>
  <si>
    <t>KF164</t>
  </si>
  <si>
    <t>klip na aneurysma FE760K</t>
  </si>
  <si>
    <t>KM886</t>
  </si>
  <si>
    <t>klip na aneurysma Yasargil, standard, dĂ©lka ÄŤelistĂ­ 25 mm, max. rozevĹ™enĂ­ 13,3 mm, uzavĂ­racĂ­ sĂ­la 1,77 N, permanentnĂ­ FE840K</t>
  </si>
  <si>
    <t>ZS003</t>
  </si>
  <si>
    <t>Ĺ roub Mini Cortical, Self Tapping, Blue, OD=2.0, L=5 k fixaci kostnĂ­ zĂˇklopky po kraniotomiĂ­ch 241.012005</t>
  </si>
  <si>
    <t>KA153</t>
  </si>
  <si>
    <t>Ĺˇroub dens stratec 405.438</t>
  </si>
  <si>
    <t>KE684</t>
  </si>
  <si>
    <t>Ĺˇroub okcipitalnĂ­ 4,5 x  8 mm 04.601.108</t>
  </si>
  <si>
    <t>KE685</t>
  </si>
  <si>
    <t>Ĺˇroub okcipitalnĂ­ 4,5 x10 mm 04.601.110</t>
  </si>
  <si>
    <t>KM298</t>
  </si>
  <si>
    <t>Ĺˇroub RapidSorb kortikĂˇlnĂ­ 805.604.02S</t>
  </si>
  <si>
    <t>KD185</t>
  </si>
  <si>
    <t>Ĺˇroub TSLP 489.140</t>
  </si>
  <si>
    <t>KA182</t>
  </si>
  <si>
    <t>Ĺˇroub TSLP 489.142</t>
  </si>
  <si>
    <t>KK709</t>
  </si>
  <si>
    <t>mplantĂˇt spinĂˇlnĂ­ nĂˇhrada meziobratlovĂˇ LUMIR kostnĂ­ Ĺˇroub 40 mm 100915002</t>
  </si>
  <si>
    <t>KI558</t>
  </si>
  <si>
    <t>systĂ©m hydrocephĂˇlnĂ­ drenĂˇĹľnĂ­ konektor titanovĂ˝ tvar Y FV015T</t>
  </si>
  <si>
    <t>50115005</t>
  </si>
  <si>
    <t>IUTN - neurostimulace (Z511)</t>
  </si>
  <si>
    <t>KJ102</t>
  </si>
  <si>
    <t>antĂ©na k ovladaÄŤi pacientskĂ©mu MyStim k Prome advenced 37092</t>
  </si>
  <si>
    <t>KJ099</t>
  </si>
  <si>
    <t>aplikĂˇtor s dvoukĹ™Ă­dlovou kotviÄŤkou k Prime advenced 97792</t>
  </si>
  <si>
    <t>KJ091</t>
  </si>
  <si>
    <t>elektroda neurostimulaÄŤnĂ­ ÄŤtyĹ™pĂłlovĂˇ k Prime advenced dĂ©llka 60 mm 3888-45</t>
  </si>
  <si>
    <t>KJ092</t>
  </si>
  <si>
    <t>elektroda neurostimulaÄŤnĂ­ MRI VECTRIS k Prime advenced 977A290</t>
  </si>
  <si>
    <t>KL893</t>
  </si>
  <si>
    <t>Elektroda VECTRIS COMPACT 60 cm 977A260</t>
  </si>
  <si>
    <t>KJ095</t>
  </si>
  <si>
    <t>kabel prodluĹľovacĂ­ k elektrodÄ› neurostimulaÄŤnĂ­ osmipĂłlovĂ© k Prime advenced dĂ©lka 40 cm 37081-40</t>
  </si>
  <si>
    <t>KM430</t>
  </si>
  <si>
    <t>kabel prodluĹľovacĂ­ k systĂ©mu neurostimulaÄŤnĂ­mu RESTORE ADVANCED 37082-40</t>
  </si>
  <si>
    <t>KJ101</t>
  </si>
  <si>
    <t>kabel testovacĂ­ multi k Prime advenced 355531</t>
  </si>
  <si>
    <t>KL801</t>
  </si>
  <si>
    <t>programĂˇtor pacientskĂ˝ L633 97740</t>
  </si>
  <si>
    <t>KM086</t>
  </si>
  <si>
    <t>Sada zavĂˇdÄ›cĂ­ plnĂ­cĂ­ synchromed 8540</t>
  </si>
  <si>
    <t>KL551</t>
  </si>
  <si>
    <t>systĂ©m neurostimulaÄŤnĂ­ SCS INTELLIS MRI dobĂ­jitelnĂ˝ 97716</t>
  </si>
  <si>
    <t>KL552</t>
  </si>
  <si>
    <t>systĂ©m neurostimulaÄŤnĂ­ SCS INTELLIS MRI dobĂ­jitelnĂ˝ Controller 97745</t>
  </si>
  <si>
    <t>KL553</t>
  </si>
  <si>
    <t>systĂ©m neurostimulaÄŤnĂ­ SCS INTELLIS MRI dobĂ­jitelnĂ˝ Recharger 97755</t>
  </si>
  <si>
    <t>KL800</t>
  </si>
  <si>
    <t>systĂ©m neurostimulaÄŤnĂ­ SCS Prime Advanced SureScan 1x 97702, programĂˇtor 1x 97740</t>
  </si>
  <si>
    <t>KM087</t>
  </si>
  <si>
    <t>SystĂ©m pumpovĂ˝ programovatelnĂ˝ SYNCHROMED II 40 ml 8637-40</t>
  </si>
  <si>
    <t>KJ093</t>
  </si>
  <si>
    <t>tunelizĂˇtor k neurostimulaÄŤnĂ­m elektrodĂˇm k Prime advenced 38/60 cm 3655-38</t>
  </si>
  <si>
    <t>KL810</t>
  </si>
  <si>
    <t>zĂˇslepka k neurostimulaÄŤnĂ­mu systĂ©mu 3550-29</t>
  </si>
  <si>
    <t>50115006</t>
  </si>
  <si>
    <t>IUTN - neuromodulace-DBS (Z508)</t>
  </si>
  <si>
    <t>KL838</t>
  </si>
  <si>
    <t>elektroda neurostimulaÄŤnĂ­ ÄŤtyĹ™pĂłlovĂˇ pro DBS model 3389-40</t>
  </si>
  <si>
    <t>KL842</t>
  </si>
  <si>
    <t>kabel pro mikroelektrody bal. Ăˇ 1 ks FC102066</t>
  </si>
  <si>
    <t>KL819</t>
  </si>
  <si>
    <t>kabel spojovacĂ­ PC, RC 40 cm BN3708640D</t>
  </si>
  <si>
    <t>KL840</t>
  </si>
  <si>
    <t>ProgramĂˇtor pacientskĂ˝ k PC, RC, SC (pĹŻvodnĂ­ 37642) novĂ© TH90D02</t>
  </si>
  <si>
    <t>KL905</t>
  </si>
  <si>
    <t>Screw SR-10 mm / Nexframe global AIMD SR-10</t>
  </si>
  <si>
    <t>KL837</t>
  </si>
  <si>
    <t>set NEXFRAME - jednorĂˇzovĂ˝ materiĂˇl k operaci NL NEXFRAME</t>
  </si>
  <si>
    <t>KL841</t>
  </si>
  <si>
    <t>stimloc M924256A003</t>
  </si>
  <si>
    <t>KL828</t>
  </si>
  <si>
    <t>systĂ©m neurostimulaÄŤnĂ­ DBS ACTIVA PC obÄ› hemisfĂ©ry 37601</t>
  </si>
  <si>
    <t>50115011</t>
  </si>
  <si>
    <t>IUTN - ostat.nákl.PZT (Z515)</t>
  </si>
  <si>
    <t>KI276</t>
  </si>
  <si>
    <t>implantĂˇt kostnĂ­ pro vertebroplastiku perkutĂˇnnĂ­, sada 07.702.016S</t>
  </si>
  <si>
    <t>ZM626</t>
  </si>
  <si>
    <t>ImplantĂˇt kostnĂ­ umÄ›lĂˇ nĂˇhrada tkĂˇnÄ› Actifuse ABX Putty 1,5 ml s aplikĂˇtorem 506005078059</t>
  </si>
  <si>
    <t>ZM627</t>
  </si>
  <si>
    <t>ImplantĂˇt kostnĂ­ umÄ›lĂˇ nĂˇhrada tkĂˇnÄ› Actifuse ABX Putty 2,5 ml s aplikĂˇtorem 506005078047</t>
  </si>
  <si>
    <t>ZT682</t>
  </si>
  <si>
    <t>ImplantĂˇt pro oblast lebky a obliÄŤeje PSI, individuĂˇlnÄ› zhotovovanĂ˝, 100 x 60 x 40 mm, PEEK SD800.420</t>
  </si>
  <si>
    <t>KH226</t>
  </si>
  <si>
    <t>katetr 10F antimikrobiĂˇlnĂ­ ventrikulĂˇrnĂ­ EVD30.030.02</t>
  </si>
  <si>
    <t>ZT146</t>
  </si>
  <si>
    <t>NĂˇhrada tvrdĂ© pleny mozkovĂ© Dura-Guard 6 x 8 cm DG0608SN</t>
  </si>
  <si>
    <t>ZE191</t>
  </si>
  <si>
    <t>NĂˇhrada tvrdĂ© pleny mozkovĂ© Durepair 5 x 5 cm 61100</t>
  </si>
  <si>
    <t>ZA100</t>
  </si>
  <si>
    <t>Neuro-patch 12 x 14 cm 1064002</t>
  </si>
  <si>
    <t>ZA276</t>
  </si>
  <si>
    <t>Neuro-patch 4 x 5 cm Ăˇ 2 ks 1064045</t>
  </si>
  <si>
    <t>ZA275</t>
  </si>
  <si>
    <t>Neuro-patch 6 x 8 cm 1064029</t>
  </si>
  <si>
    <t>KI277</t>
  </si>
  <si>
    <t>Sada viscosafe pro injekÄŤnĂ­ aplikaci 03.702.215S</t>
  </si>
  <si>
    <t>KM885</t>
  </si>
  <si>
    <t>systĂ©m hydrocephĂˇlnĂ­ drenĂˇĹľnĂ­ - Shunt PROGAV 2.0 systĂ©m SA2.0 25 U. CONTROL RES. FX603T</t>
  </si>
  <si>
    <t>KJ987</t>
  </si>
  <si>
    <t>systĂ©m hydrocephĂˇlnĂ­ drenĂˇĹľnĂ­ komĹŻrka nĂˇvrtovĂˇ s ventilem - sprung reservoir FV043T</t>
  </si>
  <si>
    <t>KF150</t>
  </si>
  <si>
    <t>systĂ©m HydrocephĂˇlnĂ­ drenĂˇĹľnĂ­ Shunt katetr peritoneĂˇlnĂ­ VP FV072P</t>
  </si>
  <si>
    <t>KG859</t>
  </si>
  <si>
    <t>systĂ©m HydrocephĂˇlnĂ­ drenĂˇĹľnĂ­ Shunt katetr ventrikulĂˇrnĂ­ se zavadÄ›ÄŤem a deflektorem VP 250 mm FV078P</t>
  </si>
  <si>
    <t>KF242</t>
  </si>
  <si>
    <t>systĂ©m HydrocephĂˇlnĂ­ drenĂˇĹľnĂ­ Shunt PRO-GAV pediatrickĂ˝ VP FX596T  ( FV441T,FX441T)</t>
  </si>
  <si>
    <t>KF843</t>
  </si>
  <si>
    <t>systĂ©m HydrocephĂˇlnĂ­ drenĂˇĹľnĂ­ Shunt PRO-GAV se shunt asistentem SA 25 FX643T (FX414T, FV414T)</t>
  </si>
  <si>
    <t>KF149</t>
  </si>
  <si>
    <t>systĂ©m HydrocephĂˇlnĂ­ drenĂˇĹľnĂ­ Shunt ventil monostep VP FV202T</t>
  </si>
  <si>
    <t>KF148</t>
  </si>
  <si>
    <t>systĂ©m HydrocephĂˇlnĂ­ drenĂˇĹľnĂ­ Shunt VP FX577T ( FV428T, FX428T)</t>
  </si>
  <si>
    <t>KH906</t>
  </si>
  <si>
    <t>vak k zevnĂ­ komorovĂ© drenĂˇĹľi EVD30.004.01</t>
  </si>
  <si>
    <t>ZB153</t>
  </si>
  <si>
    <t>Vosk kostnĂ­ Knochenwasch 2,5 g bal. Ăˇ 24 ks 1029754</t>
  </si>
  <si>
    <t>ZD452</t>
  </si>
  <si>
    <t>FĂłlie inciznĂ­ oper film 16 x 30 cm bal. Ăˇ 20 ks 31 067</t>
  </si>
  <si>
    <t>ZA541</t>
  </si>
  <si>
    <t>FĂłlie inciznĂ­ raucodrape ( opraflex ) 40 x 35 cm 25444</t>
  </si>
  <si>
    <t>ZA596</t>
  </si>
  <si>
    <t>GĂˇza sklĂˇdanĂˇ 10 cm x 35 cm karton Ăˇ 1000 ks 11003+</t>
  </si>
  <si>
    <t>ZK405</t>
  </si>
  <si>
    <t>KrytĂ­ hemostatickĂ© gelitaspon standard 80 x 50 mm x 10 mm bal. Ăˇ 10 ks A2107861</t>
  </si>
  <si>
    <t>ZM326</t>
  </si>
  <si>
    <t>KrytĂ­ hemostatickĂ© nevstĹ™ebatelnĂ© textilnĂ­ hemopatch kit. box medium 4,5 x 4,5 cm bal. Ăˇ 3 ks 1506256</t>
  </si>
  <si>
    <t>ZM327</t>
  </si>
  <si>
    <t>KrytĂ­ hemostatickĂ© nevstĹ™ebatelnĂ© textilnĂ­ hemopatch kit. box small 2,7 x 2,7 cm bal. Ăˇ 5 ks  1506257</t>
  </si>
  <si>
    <t>ZB085</t>
  </si>
  <si>
    <t>KrytĂ­ hemostatickĂ© standard 5 x 7,50 cm bal. Ăˇ 12 ks 1903GB</t>
  </si>
  <si>
    <t>ZI108</t>
  </si>
  <si>
    <t>KrytĂ­ hemostatickĂ© surgicel fibrilar 2,5 cm x 5 cm bal. Ăˇ 10 ks 411961</t>
  </si>
  <si>
    <t>ZS287</t>
  </si>
  <si>
    <t>KrytĂ­ hemostatickĂ© Surgicel Powder, 3g, bal. Ăˇ 5 ks 3023SP</t>
  </si>
  <si>
    <t>ZR363</t>
  </si>
  <si>
    <t>KrytĂ­ hemostatickĂ© Surgiflo NG Plus Thrombin, Sterile mix, 8 ml MS0012</t>
  </si>
  <si>
    <t>ZL662</t>
  </si>
  <si>
    <t>KrytĂ­ mastnĂ˝ tyl s parafinem pharmatull 5 x   5 cm bal. Ăˇ 10 ks P-Tull5050</t>
  </si>
  <si>
    <t>ZD104</t>
  </si>
  <si>
    <t>NĂˇplast omniplast 10,0 cm x 10,0 m 9004472 (900535)</t>
  </si>
  <si>
    <t>ZD934</t>
  </si>
  <si>
    <t>Obinadlo elastickĂ© idealflex krĂˇtkotaĹľnĂ© 12 cm x 5 m 931324</t>
  </si>
  <si>
    <t>ZA331</t>
  </si>
  <si>
    <t>Obinadlo fixa crep 10 cm x 4 m 1323100104</t>
  </si>
  <si>
    <t>ZO090</t>
  </si>
  <si>
    <t>Obvaz elastickĂ˝ sĂ­ĹĄovĂ˝ CareFix Head velikost S bal. Ăˇ 10 ks 0170S</t>
  </si>
  <si>
    <t>ZP221</t>
  </si>
  <si>
    <t>Obvaz elastickĂ˝ sĂ­ĹĄovĂ˝ pruban Tg-fix vel. D vÄ›tĹˇĂ­ hlava, slabĹˇĂ­ trup 25 m 24253</t>
  </si>
  <si>
    <t>ZA502</t>
  </si>
  <si>
    <t>Tampon nesterilnĂ­ stĂˇÄŤenĂ˝ 30 x 60 cm 1320300406</t>
  </si>
  <si>
    <t>ZK351</t>
  </si>
  <si>
    <t>Tampon neurochirurgickĂ˝ neuro-tupf 90 x 25 mm bal. 10x10 ks 33278</t>
  </si>
  <si>
    <t>ZT448</t>
  </si>
  <si>
    <t>AdaptĂ©r k uĹˇnĂ­m chrĂˇniÄŤĹŻm koncovĂ˝m CADWELL, bal. Ăˇ 10 ks 540 349</t>
  </si>
  <si>
    <t>ZC753</t>
  </si>
  <si>
    <t>ÄŚepelka skalpelovĂˇ 20 BB520</t>
  </si>
  <si>
    <t>ZA095</t>
  </si>
  <si>
    <t>Cement kostnĂ­ palacos R s ATB Gentamicin 2 x 40 g Ăˇ 2 ks 66017569</t>
  </si>
  <si>
    <t>ZL062</t>
  </si>
  <si>
    <t>Diamant 30 mm 9BA30D</t>
  </si>
  <si>
    <t>ZL063</t>
  </si>
  <si>
    <t>Diamant 40 mm 9BA40D</t>
  </si>
  <si>
    <t>ZL065</t>
  </si>
  <si>
    <t>Diamant 60 mm 9BA60D</t>
  </si>
  <si>
    <t>ZT373</t>
  </si>
  <si>
    <t>Disektor Yasargil Micro, lomenĂ˝, 185 mm, ostrĂ˝, kulatĂˇ rukojeĹĄ, ĹˇĂ­Ĺ™ka 2800 mm FD302R</t>
  </si>
  <si>
    <t>ZA759</t>
  </si>
  <si>
    <t>DrĂ©n redon CH10 50 cm U2111000</t>
  </si>
  <si>
    <t>ZA761</t>
  </si>
  <si>
    <t>DrĂ©n redon CH12 50 cm U2111200</t>
  </si>
  <si>
    <t>ZA434</t>
  </si>
  <si>
    <t>DrĹľĂˇk skalpelovĂ˝ch ÄŤepelek BB084R</t>
  </si>
  <si>
    <t>ZC913</t>
  </si>
  <si>
    <t>Elektroda defibrilaÄŤnĂ­ pro dÄ›ti EDGE s konektorem QUIK-COMBO k defibrilĂˇtorĹŻm LIFEPAK 0-15 kg pro zevnĂ­ pouĹľitĂ­ 11996-000093</t>
  </si>
  <si>
    <t>ZC129</t>
  </si>
  <si>
    <t>Elektroda defibrilaÄŤnĂ­ pro dospÄ›lĂ© EDGE s konektorem QUIK-COMBO k defibrilĂˇtorĹŻm LIFEPAK 11996-000091</t>
  </si>
  <si>
    <t>ZM269</t>
  </si>
  <si>
    <t>Elektroda EEG subdermal Technomed, k monitoru CASCADE ELITE, jehlovĂˇ, 13x0,40mm, kabel 150cm, jednorĂˇzovĂˇ, barvy 4x6, bal. Ăˇ 24 ks S50716-002</t>
  </si>
  <si>
    <t>ZM267</t>
  </si>
  <si>
    <t>Elektroda jehlovĂˇ EEG subdermal jednorĂˇzovĂˇ 1 bal. Ăˇ 20 ks S44-637</t>
  </si>
  <si>
    <t>ZI781</t>
  </si>
  <si>
    <t>Elektroda neutrĂˇlnĂ­ monopolĂˇrnĂ­ pro dospÄ›lĂ© Ăˇ 100 ks 2125</t>
  </si>
  <si>
    <t>ZH396</t>
  </si>
  <si>
    <t>Elektroda NIM Ăˇ 5 ks 8227304</t>
  </si>
  <si>
    <t>ZO986</t>
  </si>
  <si>
    <t>Elektroda pro stimulaci resp. registraci s vĂ˝vrtkovou jehlou pouĹľitĂ­ hlava 1,2 m /24ks/bal./ DME1001</t>
  </si>
  <si>
    <t>ZP495</t>
  </si>
  <si>
    <t>Elektroda stimulaÄŤnĂ­ bipolĂˇrnĂ­ intraoperaÄŤnĂ­ 100 mm bal. Ăˇ 10 ks BNP2001</t>
  </si>
  <si>
    <t>ZH397</t>
  </si>
  <si>
    <t>Elektroda stimulaÄŤnĂ­ NIM Ăˇ 5 ks 8225101</t>
  </si>
  <si>
    <t>ZH831</t>
  </si>
  <si>
    <t>Elektroda unipolĂˇrnĂ­ jednorĂˇzovĂˇ MB-100</t>
  </si>
  <si>
    <t>ZL061</t>
  </si>
  <si>
    <t>FrĂ©za 60 mm 9BA60</t>
  </si>
  <si>
    <t>ZD208</t>
  </si>
  <si>
    <t>Hadice spojovacĂ­ k odsĂˇvacĂ­m soupravĂˇm sterilnĂ­, trychtĂ˝Ĺ™- volnĂ˝ konec, 2 m CH bal. Ăˇ 50 ks 07.068.25.220</t>
  </si>
  <si>
    <t>ZT447</t>
  </si>
  <si>
    <t>ChrĂˇniÄŤ uĹˇnĂ­ koncovĂ˝  CADWELL, dospÄ›lĂ˝, pÄ›novĂ˝, bal. Ăˇ 50 ks 202710-000</t>
  </si>
  <si>
    <t>ZT446</t>
  </si>
  <si>
    <t>ChrĂˇniÄŤ uĹˇnĂ­ koncovĂ˝ CADWELL, dÄ›tskĂ˝, pÄ›novĂ˝, bal. Ăˇ 50 ks 202692-000</t>
  </si>
  <si>
    <t>ZK139</t>
  </si>
  <si>
    <t>Kabel bipolĂˇrnĂ­ 4 m, prĹŻm 5/2 mm  Aesculap, ACMI, Berchtold, Martin, Wolf /Aesculap  GN130</t>
  </si>
  <si>
    <t>ZN909</t>
  </si>
  <si>
    <t>Kabel bipolĂˇrnĂ­ k pĹ™Ă­stroji Aesculap GN160 dĂ©lka 4 m AAG 28,6 mm plochĂ˝ GN133 (GK281)</t>
  </si>
  <si>
    <t>ZN908</t>
  </si>
  <si>
    <t>Kabel bipolĂˇrnĂ­ k pĹ™Ă­stroji Aesculap GN160 dĂ©lka 4 m GK194</t>
  </si>
  <si>
    <t>ZP288</t>
  </si>
  <si>
    <t>Kanyla ET 5PK 7 mm EMG FLEX k pĹ™Ă­stroji Cascade Elite bal. Ăˇ 5 ks 8229970</t>
  </si>
  <si>
    <t>ZT374</t>
  </si>
  <si>
    <t>Kanyla odsĂˇvacĂ­ Fergusson, 245 mm, pracovnĂ­ dĂ©lka 160 mm, prĹŻmÄ›r 4 mm, 12FR, nĂˇboj Luer , pro sacĂ­ hadici 6 - 9 mm GF374R</t>
  </si>
  <si>
    <t>ZT375</t>
  </si>
  <si>
    <t>Kanyla odsĂˇvacĂ­ Fergusson, 245 mm, pracovnĂ­ dĂ©lka 160 mm, prĹŻmÄ›r 5 mm, nĂˇboj Luer,  pro sacĂ­ hadici 6 - 9 mm GF375R</t>
  </si>
  <si>
    <t>ZS361</t>
  </si>
  <si>
    <t>Kanyla odsĂˇvacĂ­ Fukushima, celkovĂˇ dĂ©lka 180 mm, pracovnĂ­ dĂ©lka 115 mm, vnÄ›jĹˇĂ­ prĹŻmÄ›r 2,30 mm, zĂşĹľenĂˇ, slza, stĹ™ednĂ­, 7FR GF395R</t>
  </si>
  <si>
    <t>ZH618</t>
  </si>
  <si>
    <t>Kanyla sacĂ­ fujita / fukushima prac. dĂ©lka 115 mm, celkovĂˇ dĂ©lka 180 mm, vnÄ›jĹˇĂ­  prĹŻm. 2,7 mm GF396R</t>
  </si>
  <si>
    <t>ZK842</t>
  </si>
  <si>
    <t>Kit k navigaÄŤnĂ­ resekci tumoru u dÄ›tĂ­ 9733607</t>
  </si>
  <si>
    <t>ZT371</t>
  </si>
  <si>
    <t>KleĹˇtÄ›  KERRISON NOIR - punch kostnĂ­, konvenÄŤnĂ­, 130 Â°, Ĺ™ez nahoru, 280 mm, ĹˇĂ­Ĺ™ka 4 mm, ĹˇĂ­Ĺ™ka otvoru 12 mm, odnĂ­matelnĂ©, s vyhazovaÄŤem, tenkĂ© FK978B</t>
  </si>
  <si>
    <t>ZK085</t>
  </si>
  <si>
    <t>KleĹˇtÄ› hemostatickĂ© Kocher, pĹ™Ă­mĂ©, 140 mm, ozubenĂ© (1x2) BH614R</t>
  </si>
  <si>
    <t>ZJ843</t>
  </si>
  <si>
    <t>KleĹˇtÄ› hemostatickĂ© PEAN, rovnĂ©, 140 mm, jemnĂ©, ĹˇtĂ­hlĂ©, tupĂ© BH414R</t>
  </si>
  <si>
    <t>ZJ846</t>
  </si>
  <si>
    <t>KleĹˇtÄ› hemostatickĂ© ROCHESTER-PEAN, pĹ™Ă­mĂ©, 240 mm, tupĂ© BH450R</t>
  </si>
  <si>
    <t>ZT372</t>
  </si>
  <si>
    <t>KleĹˇtÄ› ĹˇtĂ­pacĂ­ MIASPAS MINI-ALIF extra silnĂ©, rovnĂ©, 205 mm, ĹˇĂ­Ĺ™ka 4 mm FF858R</t>
  </si>
  <si>
    <t>ZA246</t>
  </si>
  <si>
    <t>Klip kovovĂ˝ pro otevĹ™enĂ© operace-pro malĂ© klipy bal. Ăˇ 36 ks LT100</t>
  </si>
  <si>
    <t>ZJ682</t>
  </si>
  <si>
    <t>Klip kovovĂ˝ pro otevĹ™enĂ© operace-pro stĹ™ednĂ­ klipy bal. Ăˇ 36 ks LT200</t>
  </si>
  <si>
    <t>ZG535</t>
  </si>
  <si>
    <t>Klip titanovĂ˝ pro otevĹ™enĂ© operace M bal. 18 zĂˇsobnĂ­kĹŻ Ăˇ 6 ks LT300</t>
  </si>
  <si>
    <t>ZT307</t>
  </si>
  <si>
    <t>Koncovka CUSA Clarity 36kHz Curved Extended MicroTip, dĂ©lka 121,5 mm, prĹŻmÄ›r 1,6/2 mm, bal. Ăˇ 5 ksdĂ©lka 121,5 mm, prĹŻmÄ›r 1,6/2 mm C7411S</t>
  </si>
  <si>
    <t>ZT308</t>
  </si>
  <si>
    <t>Koncovka CUSA Clarity 36kHz Standard Tip, dĂ©lka 45,7 mm, prĹŻmÄ›r 2/2,6 mm, bal. Ăˇ 5 ks dĂ©lka 45,7 mm, prĹŻmÄ›r 2/2,6 mm C7412S</t>
  </si>
  <si>
    <t>ZK868</t>
  </si>
  <si>
    <t>Konektor codman straight SS 82-3048</t>
  </si>
  <si>
    <t>ZG276</t>
  </si>
  <si>
    <t>KuliÄŤky navigaÄŤnĂ­ bal. Ăˇ 12 ks 8801075</t>
  </si>
  <si>
    <t>ZK016</t>
  </si>
  <si>
    <t>Miska kruhovĂˇ 111 mm, vĂ˝Ĺˇka 56 mm, ĹˇĂ­Ĺ™ka 72 mm, objem 300 ml JG523R</t>
  </si>
  <si>
    <t>ZK017</t>
  </si>
  <si>
    <t>Miska kruhovĂˇ 151 mm, vĂ˝Ĺˇka 73 mm, ĹˇĂ­Ĺ™ka 100 mm, objem 1000  ml JG524R</t>
  </si>
  <si>
    <t>ZO930</t>
  </si>
  <si>
    <t>NĂˇdoba 100 ml PP 72/62 mm s pĹ™iloĹľenĂ˝m uzĂˇvÄ›rem bĂ­lĂ© vĂ­ÄŤko sterilnĂ­ na tekutĂ˝ materiĂˇl 75.562.105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</si>
  <si>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</si>
  <si>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</si>
  <si>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</si>
  <si>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</si>
  <si>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ZE310</t>
  </si>
  <si>
    <t>NĂˇdoba na kontaminovanĂ˝ odpad CS 6 l pĹŻv. 077802300</t>
  </si>
  <si>
    <t>ZL193</t>
  </si>
  <si>
    <t>NĂˇstavec k vrtaÄŤce MIDAS rovnĂ˝ 10 cm small bore AVS10</t>
  </si>
  <si>
    <t>ZH964</t>
  </si>
  <si>
    <t>NĂˇstavec k vrtaÄŤce MIDAS rovnĂ˝ krĂˇtkĂ˝ kraniĂˇlnĂ­ 7 cm AS07</t>
  </si>
  <si>
    <t>ZM822</t>
  </si>
  <si>
    <t>NĂˇstavec k vrtaÄŤce MIDAS rovnĂ˝ krĂˇtkĂ˝ spinĂˇlnĂ­ 9 cm AS09</t>
  </si>
  <si>
    <t>ZH545</t>
  </si>
  <si>
    <t>NĂˇstavec ke kraniotomu 2.4 mm AF02</t>
  </si>
  <si>
    <t>ZJ807</t>
  </si>
  <si>
    <t>NĹŻĹľky METZENBAUM zahnutĂ© durotip preparaÄŤnĂ­ TC, jemnĂ© 180 mm, hrtoty  â€‹â€‹tupĂ˝ / tupĂ˝ BC271R</t>
  </si>
  <si>
    <t>ZT176</t>
  </si>
  <si>
    <t>Olej (lubrikant) k oĹˇetĹ™enĂ­ zĂˇvitĹŻ hlavovĂ© svorky a retraktorĹŻ DORO  HP500 , bal. Ăˇ 6 ks 1001.998</t>
  </si>
  <si>
    <t>ZS000</t>
  </si>
  <si>
    <t>Organizer Mini pro Ĺˇroubky k fixaci kostnĂ­ zĂˇklopky po kraniotomiĂ­ch 111-003</t>
  </si>
  <si>
    <t>ZJ832</t>
  </si>
  <si>
    <t>PeĂˇn moskito MICRO-HALSTED zahnutĂ˝, zahnutĂ˝, 125 mm, jemnĂ˝ 5 BH109R</t>
  </si>
  <si>
    <t>ZT621</t>
  </si>
  <si>
    <t>Pin (hrot) lebeÄŤnĂ­ DORO Skull Pin k polohovĂˇnĂ­ hlavy v DORO Skull Clamp, nerez ocel, pro dospÄ›lĂ©, barva O-Ring ÄŤernĂˇ, pro opakovanĂ© pouĹľitĂ­, bal. Ăˇ 3 ks 3005-00</t>
  </si>
  <si>
    <t>ZJ980</t>
  </si>
  <si>
    <t>Pinzeta atraumatickĂˇ DE BAKEY rovnĂˇ, 150 mm  ozubenĂ­,  ĹˇĂ­Ĺ™ka 2 mm FB400R</t>
  </si>
  <si>
    <t>ZJ822</t>
  </si>
  <si>
    <t>Pinzeta chirurgickĂˇ, standardnĂ­, rovnĂˇ, 145 mm, ozubenĂˇ (1x2) BD557R</t>
  </si>
  <si>
    <t>ZK207</t>
  </si>
  <si>
    <t>Raspatorium WILLIGER, mĂ­rnÄ› zakĹ™ivenĂ©, 160 mm, ostrĂ©, ĹˇĂ­Ĺ™ka 6 mm FK300R</t>
  </si>
  <si>
    <t>ZQ096</t>
  </si>
  <si>
    <t>Sada pro umĂ­stÄ›nĂ­ Shuntu neinvazivnĂ­ reference SHUNT KIT NON IINVASIVE pro elektromagnetickou navigaci 9734887</t>
  </si>
  <si>
    <t>ZT518</t>
  </si>
  <si>
    <t>Sada pro umĂ­stÄ›nĂ­ Shuntu neinvazivnĂ­ reference SHUNT KIT NON IINVASIVE pro elektromagnetickou navigaci 9735428</t>
  </si>
  <si>
    <t>ZT172</t>
  </si>
  <si>
    <t>Set odsĂˇvacĂ­ k ultrazvukovĂ©mu aspirĂˇtoru Integra CUSA Clarity, jednorĂˇzovĂ˝, bal. Ăˇ 5 ks C7300</t>
  </si>
  <si>
    <t>ZA792</t>
  </si>
  <si>
    <t>Svorka ĹˇicĂ­ 16 x 3 mm michel 132 276 6016</t>
  </si>
  <si>
    <t>ZP385</t>
  </si>
  <si>
    <t>Svorka na rouĹˇky backhaus s kuliÄŤkou, 140 mm, zahnutĂˇ, neperforujĂ­cĂ­, tupĂ˝ BF464R</t>
  </si>
  <si>
    <t>ZG275</t>
  </si>
  <si>
    <t>Tampon nasal Ăˇ 10 ks 450424</t>
  </si>
  <si>
    <t>ZA377</t>
  </si>
  <si>
    <t>Vak drenĂˇĹľnĂ­ EDS 3 systĂ©m bez katetru 82-1731</t>
  </si>
  <si>
    <t>ZD146</t>
  </si>
  <si>
    <t>Vak drenĂˇĹľnĂ­ sbÄ›rnĂ˝ lumbĂˇlnĂ­  EDM 27666</t>
  </si>
  <si>
    <t>ZF307</t>
  </si>
  <si>
    <t>VrtĂˇk 8TD116</t>
  </si>
  <si>
    <t>ZK552</t>
  </si>
  <si>
    <t>VrtĂˇk codman disposable perforator 14 mm 26-1221</t>
  </si>
  <si>
    <t>ZF302</t>
  </si>
  <si>
    <t>VrtĂˇk diamantovĂ˝ 10 cm 10 mm DIAM 10BA10D</t>
  </si>
  <si>
    <t>ZK937</t>
  </si>
  <si>
    <t>VrtĂˇk diamantovĂ˝ 10 cm 40 mm 10BA40</t>
  </si>
  <si>
    <t>ZJ330</t>
  </si>
  <si>
    <t>VrtĂˇk diamantovĂ˝ 10 cm 50 mm DIAM 10BA50D</t>
  </si>
  <si>
    <t>ZK938</t>
  </si>
  <si>
    <t>VrtĂˇk diamantovĂ˝ 10 cm 6 mm BA 10BA60</t>
  </si>
  <si>
    <t>ZK940</t>
  </si>
  <si>
    <t>VrtĂˇk diamantovĂ˝ 10 cm 6 mm BA DIAM 10BA60D</t>
  </si>
  <si>
    <t>ZE793</t>
  </si>
  <si>
    <t>VrtĂˇk diamantovĂ˝ 15 cm 6 mm DEPTH 8TD156</t>
  </si>
  <si>
    <t>ZF269</t>
  </si>
  <si>
    <t>VrtĂˇk diamantovĂ˝ 7 cm 3 mm BA DIAM 7BA30D</t>
  </si>
  <si>
    <t>ZF274</t>
  </si>
  <si>
    <t>VrtĂˇk diamantovĂ˝ 7 cm 6 mm BA DIAM 7BA60D</t>
  </si>
  <si>
    <t>ZE876</t>
  </si>
  <si>
    <t>VrtĂˇk do vrtaÄŤky Midas F2/8TA23S</t>
  </si>
  <si>
    <t>ZT309</t>
  </si>
  <si>
    <t>VrtĂˇk k systĂ©mu MIDAS REX Medtronic,  kuliÄŤka Diamond, prĹŻmÄ›r 5 mm, dĂ©lka 14 cm 14BA50D</t>
  </si>
  <si>
    <t>ZT310</t>
  </si>
  <si>
    <t>VrtĂˇk k systĂ©mu MIDAS REX Medtronic,  kuliÄŤka Diamond, prĹŻmÄ›r 6 mm, dĂ©lka 14 cm 14BA60D</t>
  </si>
  <si>
    <t>ZF273</t>
  </si>
  <si>
    <t>VrtĂˇk k systĂ©mu MIDAS REX Medtronic, kuliÄŤka kroucenĂˇ, prĹŻmÄ›r 4 mm, dĂ©lka 7 cm</t>
  </si>
  <si>
    <t>ZE877</t>
  </si>
  <si>
    <t>VrtĂˇk k systĂ©mu MIDAS REX Medtronic, kuliÄŤka kroucenĂˇ, prĹŻmÄ›r 6 mm, dĂ©lka 7 cm 7BA60</t>
  </si>
  <si>
    <t>ZJ096</t>
  </si>
  <si>
    <t>Vzduchovod nosnĂ­ 6,0 mm bal. Ăˇ 10 ks 321060</t>
  </si>
  <si>
    <t>ZJ098</t>
  </si>
  <si>
    <t>Vzduchovod nosnĂ­ 7,0 mm bal. Ăˇ 10 ks 321070</t>
  </si>
  <si>
    <t>50115064</t>
  </si>
  <si>
    <t>ZPr - šicí materiál (Z529)</t>
  </si>
  <si>
    <t>ZN501</t>
  </si>
  <si>
    <t>Ĺ Ă­tĂ­ trelon ÄŤernĂ˝ 4/0 (1,5) 8 x 45 cm HR17 bal. Ăˇ 6 ks M0790165</t>
  </si>
  <si>
    <t>Ĺ Ă­tĂ­ trelon ÄŤernĂ˝ 4/0 (1,5) 8 x 45 cm HR17 bal. Ăˇ 6 ks M0790165 - jiĹľ se nevyrĂˇbĂ­</t>
  </si>
  <si>
    <t>ZD222</t>
  </si>
  <si>
    <t>Ĺ itĂ­ dafilon modrĂ˝ 3/0 (2) bal. Ăˇ 36 ks C0932469</t>
  </si>
  <si>
    <t>ZB033</t>
  </si>
  <si>
    <t>Ĺ itĂ­ dafilon modrĂ˝ 3/0 (2) bal. Ăˇ 36 ks C0935468</t>
  </si>
  <si>
    <t>ZB175</t>
  </si>
  <si>
    <t>Ĺ itĂ­ maxon zelenĂ˝ 1 bal. Ăˇ 12 ks GMM873L</t>
  </si>
  <si>
    <t>ZB053</t>
  </si>
  <si>
    <t>Ĺ itĂ­ premicron bal. Ăˇ 36 ks C0026904</t>
  </si>
  <si>
    <t>ZA866</t>
  </si>
  <si>
    <t>Ĺ itĂ­ prolene bl 6-0 bal. Ăˇ 12 ks W8802</t>
  </si>
  <si>
    <t>ZS286</t>
  </si>
  <si>
    <t>Ĺ itĂ­ prolene bl, PP, sĂ­la vlĂˇkna 5-0, dĂ©lka vlĂˇkna 60 cm, jehla 2xCC-5, bal. Ăˇ 12 ks W8803</t>
  </si>
  <si>
    <t>ZA506</t>
  </si>
  <si>
    <t>Ĺ itĂ­ silikon modrĂ˝ 1,5 bal. Ăˇ 12 ks SL17</t>
  </si>
  <si>
    <t>ZC076</t>
  </si>
  <si>
    <t>Ĺ itĂ­ silon pletenĂ˝ bĂ­lĂ˝ 3EP bal. Ăˇ 20 ks SB2057</t>
  </si>
  <si>
    <t>ZC295</t>
  </si>
  <si>
    <t>Ĺ itĂ­ silon pletenĂ˝ bĂ­lĂ˝ 4EP bal. Ăˇ 20 ks SB2059</t>
  </si>
  <si>
    <t>ZE802</t>
  </si>
  <si>
    <t>Ĺ itĂ­ vicryl plus vi 2-0 bal. Ăˇ 36 ks VCP9360H</t>
  </si>
  <si>
    <t>ZC679</t>
  </si>
  <si>
    <t>Ĺ itĂ­ vicryl plus vi 2-0 bal. Ăˇ 36 ks VCP9900H</t>
  </si>
  <si>
    <t>ZC677</t>
  </si>
  <si>
    <t>Ĺ itĂ­ vicryl plus vi 3-0 bal. Ăˇ 36 ks VCP998H</t>
  </si>
  <si>
    <t>ZI747</t>
  </si>
  <si>
    <t>Jehla bioptickĂˇ navigaÄŤnĂ­ 9733068</t>
  </si>
  <si>
    <t>ZB480</t>
  </si>
  <si>
    <t>Jehla chirurgickĂˇ 0,7 x 28 G10</t>
  </si>
  <si>
    <t>ZB133</t>
  </si>
  <si>
    <t>Jehla chirurgickĂˇ 0,9 x 40 G9</t>
  </si>
  <si>
    <t>ZB260</t>
  </si>
  <si>
    <t>Jehla chirurgickĂˇ 1,2 x 60 G5</t>
  </si>
  <si>
    <t>ZB482</t>
  </si>
  <si>
    <t>Jehla chirurgickĂˇ s pĂ©rovĂ˝mi ouĹˇky s trojhrannou ĹˇpicĂ­ 4/8 kruhu typ G velikost 0,7 x 28 G12</t>
  </si>
  <si>
    <t>ZB460</t>
  </si>
  <si>
    <t>Jehla chirurgickĂˇ s pĂ©rovĂ˝mi ouĹˇky s trojhrannou ĹˇpicĂ­ 4/8 kruhu typ G velikost 1,0 x 45 G8</t>
  </si>
  <si>
    <t>ZA836</t>
  </si>
  <si>
    <t>Jehla injekÄŤnĂ­ 0,9 x 70 mm ĹľlutĂˇ 4665791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</si>
  <si>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</si>
  <si>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</si>
  <si>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</si>
  <si>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</si>
  <si>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</si>
  <si>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</si>
  <si>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ZT342</t>
  </si>
  <si>
    <t>Rukavice operaÄŤnĂ­ latex s pudrem sterilnĂ­ ansell gammex vel. 6,0 bal. Ăˇ 50 pĂˇrĹŻ 330047060</t>
  </si>
  <si>
    <t>ZT343</t>
  </si>
  <si>
    <t>Rukavice operaÄŤnĂ­ latex s pudrem sterilnĂ­ ansell gammex vel. 6,5 bal. Ăˇ 50 pĂˇrĹŻ 330047065</t>
  </si>
  <si>
    <t>ZP788</t>
  </si>
  <si>
    <t>Rukavice operaÄŤnĂ­ latex s pudrem sterilnĂ­ ansell gammex vel. 8,0 bal. Ăˇ 50 pĂˇrĹŻ 330047080</t>
  </si>
  <si>
    <t>ZG293</t>
  </si>
  <si>
    <t>Katetr bactiseal codman 82-3072</t>
  </si>
  <si>
    <t>ZA217</t>
  </si>
  <si>
    <t>Katetr drenĂˇĹľnĂ­ lumbĂˇlnĂ­ EDM 80 cm W/Tip 46419</t>
  </si>
  <si>
    <t>ZF906</t>
  </si>
  <si>
    <t>Katetr endoskopickĂ˝ neurobalĂłn 7CB-D10</t>
  </si>
  <si>
    <t>ZA226</t>
  </si>
  <si>
    <t>Katetr fogarty arteriĂˇlnĂ­ embolektomickĂ˝ 40 cm, 4F trubicovĂ© balenĂ­ 120404FF</t>
  </si>
  <si>
    <t>ZD472</t>
  </si>
  <si>
    <t>Katetr fogarty arteriĂˇlnĂ­ embolektomickĂ˝ 80 cm, 4F 120804FF</t>
  </si>
  <si>
    <t>ZG340</t>
  </si>
  <si>
    <t>SystĂ©m hydrocephĂˇlnĂ­ drenĂˇĹľnĂ­ shunt komorovĂ˝ Codman s ATB ĂşzkĂ˝ 1,5 mm 82-1745</t>
  </si>
  <si>
    <t>ZD618</t>
  </si>
  <si>
    <t>systĂ©m hydrocephĂˇlnĂ­ drenĂˇĹľnĂ­ shunt komorovĂ˝ se sbÄ›rnĂ˝m vakem Exakta 27581</t>
  </si>
  <si>
    <t>ZT511</t>
  </si>
  <si>
    <t>SystĂ©m zevnĂ­ drenĂˇĹľnĂ­ a monitorovacĂ­ likvorovĂ˝ - katetr pro drenĂˇĹľ a ICP monitoraci, 1-lumen, dĂ©lka katĂ©tru 30 cm, prĹŻm. 9F, jednorĂˇzovĂ˝, bal. Ăˇ 10 ks 870772</t>
  </si>
  <si>
    <t>ZT512</t>
  </si>
  <si>
    <t>SystĂ©m zevnĂ­ drenĂˇĹľnĂ­ a monitorovacĂ­ likvorovĂ˝ - set  drenĂˇĹľnĂ­ komorovĂ˝ CSF (sbÄ›rnĂ˝ vak, bakteriĂˇlnĂ­ filtr), bal. Ăˇ 3 ks 95377</t>
  </si>
  <si>
    <t>ZH925</t>
  </si>
  <si>
    <t>Hadice silikon 2 x 4 mm Ăˇ 25 m 34.000.00.102</t>
  </si>
  <si>
    <t>Spotřeba zdravotnického materiálu - orientační přehled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</si>
  <si>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</si>
  <si>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</si>
  <si>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</si>
  <si>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</si>
  <si>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</si>
  <si>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</si>
  <si>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</si>
  <si>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</si>
  <si>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</si>
  <si>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</si>
  <si>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</si>
  <si>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</si>
  <si>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</si>
  <si>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</si>
  <si>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</si>
  <si>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</si>
  <si>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</si>
  <si>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</si>
  <si>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</si>
  <si>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</si>
  <si>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dohody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</si>
  <si>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</si>
  <si>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</si>
  <si>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</si>
  <si>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</si>
  <si>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</si>
  <si>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</si>
  <si>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</si>
  <si>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</si>
  <si>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</si>
  <si>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Svačková Andrea</t>
  </si>
  <si>
    <t>Šoustal Stanislav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</si>
  <si>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</si>
  <si>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</si>
  <si>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</si>
  <si>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</si>
  <si>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</si>
  <si>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</si>
  <si>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</si>
  <si>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</si>
  <si>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</si>
  <si>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0002439</t>
  </si>
  <si>
    <t>0040536</t>
  </si>
  <si>
    <t>9999990</t>
  </si>
  <si>
    <t>Nespecifikovany LEK</t>
  </si>
  <si>
    <t>09237</t>
  </si>
  <si>
    <t>OŠETŘENÍ A PŘEVAZ RÁNY VČETNĚ OŠETŘENÍ KOŽNÍCH A P</t>
  </si>
  <si>
    <t>09511</t>
  </si>
  <si>
    <t>MINIMÁLNÍ KONTAKT LÉKAŘE S PACIENTEM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</si>
  <si>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</si>
  <si>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</si>
  <si>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</si>
  <si>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</si>
  <si>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</si>
  <si>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</si>
  <si>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</si>
  <si>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</si>
  <si>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</si>
  <si>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</si>
  <si>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</si>
  <si>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</si>
  <si>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</si>
  <si>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</si>
  <si>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</si>
  <si>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</si>
  <si>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</si>
  <si>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</si>
  <si>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</si>
  <si>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</si>
  <si>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</si>
  <si>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</si>
  <si>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</si>
  <si>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</si>
  <si>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</si>
  <si>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</si>
  <si>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</si>
  <si>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</si>
  <si>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</si>
  <si>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</si>
  <si>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</si>
  <si>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</si>
  <si>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66345</t>
  </si>
  <si>
    <t>TRANSKUTÁNNÍ VÝKON NA PÁTEŘI - MALÝ</t>
  </si>
  <si>
    <t>708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</si>
  <si>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</si>
  <si>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</si>
  <si>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</si>
  <si>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</si>
  <si>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</si>
  <si>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</si>
  <si>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</si>
  <si>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</si>
  <si>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</si>
  <si>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</si>
  <si>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</si>
  <si>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</si>
  <si>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</si>
  <si>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</si>
  <si>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</si>
  <si>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</si>
  <si>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</si>
  <si>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</si>
  <si>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</si>
  <si>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</si>
  <si>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</si>
  <si>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</si>
  <si>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</si>
  <si>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</si>
  <si>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</si>
  <si>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</si>
  <si>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</si>
  <si>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</si>
  <si>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</si>
  <si>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</si>
  <si>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</si>
  <si>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</si>
  <si>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</si>
  <si>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</si>
  <si>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</si>
  <si>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</si>
  <si>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</si>
  <si>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</si>
  <si>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</si>
  <si>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09550</t>
  </si>
  <si>
    <t>INFORMACE O VYDÁNÍ ROZHODNUTÍ O DOČASNÉ PRACOVNÍ N</t>
  </si>
  <si>
    <t>09551</t>
  </si>
  <si>
    <t>INFORMACE O VYDÁNÍ ROZHODNUTÍ O UKONČENÍ DOČASNÉ P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</si>
  <si>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</si>
  <si>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</si>
  <si>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</si>
  <si>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</si>
  <si>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</si>
  <si>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5F6</t>
  </si>
  <si>
    <t>0004234</t>
  </si>
  <si>
    <t>0011592</t>
  </si>
  <si>
    <t>METRONIDAZOL B. BRAUN</t>
  </si>
  <si>
    <t>0016600</t>
  </si>
  <si>
    <t>0046475</t>
  </si>
  <si>
    <t>0062464</t>
  </si>
  <si>
    <t>0062465</t>
  </si>
  <si>
    <t>0072972</t>
  </si>
  <si>
    <t>AMOKSIKLAV 1,2 G</t>
  </si>
  <si>
    <t>0096414</t>
  </si>
  <si>
    <t>GENTAMICIN LEK</t>
  </si>
  <si>
    <t>0112782</t>
  </si>
  <si>
    <t>GENTAMICIN B.BRAUN</t>
  </si>
  <si>
    <t>0112786</t>
  </si>
  <si>
    <t>0151458</t>
  </si>
  <si>
    <t>CEFUROXIM KABI</t>
  </si>
  <si>
    <t>0162180</t>
  </si>
  <si>
    <t>0162187</t>
  </si>
  <si>
    <t>0164401</t>
  </si>
  <si>
    <t>0166269</t>
  </si>
  <si>
    <t>0136083</t>
  </si>
  <si>
    <t>0201030</t>
  </si>
  <si>
    <t>SEFOTAK</t>
  </si>
  <si>
    <t>0092359</t>
  </si>
  <si>
    <t>0113453</t>
  </si>
  <si>
    <t>0129834</t>
  </si>
  <si>
    <t>0129836</t>
  </si>
  <si>
    <t>0182977</t>
  </si>
  <si>
    <t>0183926</t>
  </si>
  <si>
    <t>AZEPO</t>
  </si>
  <si>
    <t>0141263</t>
  </si>
  <si>
    <t>PIPERACILLIN/TAZOBACTAM MYLAN</t>
  </si>
  <si>
    <t>0029817</t>
  </si>
  <si>
    <t>GLIOLAN</t>
  </si>
  <si>
    <t>0216704</t>
  </si>
  <si>
    <t>0136961</t>
  </si>
  <si>
    <t>0218400</t>
  </si>
  <si>
    <t>0230687</t>
  </si>
  <si>
    <t>0173750</t>
  </si>
  <si>
    <t>0224407</t>
  </si>
  <si>
    <t>0206563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</si>
  <si>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</si>
  <si>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</si>
  <si>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</si>
  <si>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</si>
  <si>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</si>
  <si>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</si>
  <si>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</si>
  <si>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0207921</t>
  </si>
  <si>
    <t>Plazma čerstvá zmrazená</t>
  </si>
  <si>
    <t>3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</si>
  <si>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</si>
  <si>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</si>
  <si>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</si>
  <si>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</si>
  <si>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</si>
  <si>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0012683</t>
  </si>
  <si>
    <t>IMPLANTÁT MAXILLOFACIÁLNÍ</t>
  </si>
  <si>
    <t>0012715</t>
  </si>
  <si>
    <t>0018678</t>
  </si>
  <si>
    <t>CEMENT KOSTNÍ PALACOS R - 40 + GENTAMICINUM  2X40G</t>
  </si>
  <si>
    <t>0030617</t>
  </si>
  <si>
    <t>STAPLER KOŽNÍ ROYAL - 35W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</si>
  <si>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</si>
  <si>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</si>
  <si>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</si>
  <si>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</si>
  <si>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</si>
  <si>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</si>
  <si>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</si>
  <si>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</si>
  <si>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</si>
  <si>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</si>
  <si>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</si>
  <si>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</si>
  <si>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</si>
  <si>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</si>
  <si>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</si>
  <si>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0067006</t>
  </si>
  <si>
    <t xml:space="preserve">IMPLANTÁT SPINÁLNÍ SYSTÉM DENS ACCESS             </t>
  </si>
  <si>
    <t>0067415</t>
  </si>
  <si>
    <t>IMPLANTÁT SPINÁLNÍ SYSTÉM CASPAR KRČNÍ  PŘEDNÍ PŘÍ</t>
  </si>
  <si>
    <t>0067416</t>
  </si>
  <si>
    <t>0067417</t>
  </si>
  <si>
    <t>0067537</t>
  </si>
  <si>
    <t>0067884</t>
  </si>
  <si>
    <t>IMPLANTÁT KOSTNÍ UMĚLÁ NÁHRADA DURÁLNÍ TVRDÉ PLENY</t>
  </si>
  <si>
    <t>0067887</t>
  </si>
  <si>
    <t>0068197</t>
  </si>
  <si>
    <t>SYSTÉM HYDROCEPHALNÍ DRENÁŽNÍ</t>
  </si>
  <si>
    <t>0068662</t>
  </si>
  <si>
    <t>IMPLANTÁT SPINÁLNÍ SYSTÉM TSLP           HRUDNÍ BE</t>
  </si>
  <si>
    <t>0068665</t>
  </si>
  <si>
    <t>0068666</t>
  </si>
  <si>
    <t>IMPLANTÁT SPINÁLNÍ SYSTÉM VECTRA KRČNÍ  PŘEDNÍ PŘÍ</t>
  </si>
  <si>
    <t>0068667</t>
  </si>
  <si>
    <t>IMPLANTÁT SPINÁLNÍ SYSTÉM VECTRA KRČNÍ PŘEDNÍ PŘÍS</t>
  </si>
  <si>
    <t>0068670</t>
  </si>
  <si>
    <t>IMPLANTÁT SPINÁLNÍ SYSTÉM VECTRA                 K</t>
  </si>
  <si>
    <t>0069080</t>
  </si>
  <si>
    <t>VÝPLŇ DUTINY - CHRONOS - 5CC</t>
  </si>
  <si>
    <t>0069284</t>
  </si>
  <si>
    <t xml:space="preserve">IMPLANTÁT SPINÁLNÍ SYSTÉM AXON                    </t>
  </si>
  <si>
    <t>0069596</t>
  </si>
  <si>
    <t>SYSTÉM HYDROCEPHALNÍ-SHUNT;PRO-GAV - VENTIL(TI) PR</t>
  </si>
  <si>
    <t>0069597</t>
  </si>
  <si>
    <t>SYSTÉM HYDROCEPHALNÍ-SHUNT;PRO-GAV -DOSPĚLÍ,SADA,V</t>
  </si>
  <si>
    <t>0069598</t>
  </si>
  <si>
    <t>SYSTÉM HYDROCEPHALNÍ-SHUNT;PRO-GAV-PEDIATR.,SADA,V</t>
  </si>
  <si>
    <t>0069861</t>
  </si>
  <si>
    <t>IMPLANTÁT SPINÁL.NÁHRADA MEZIOBRAT.PYRAMESH TI KRK</t>
  </si>
  <si>
    <t>0095661</t>
  </si>
  <si>
    <t>SYSTÉM ZEVNÍ DRENÁŽNÍ LIKVOROVÝ DOČASNÝ CODMAN</t>
  </si>
  <si>
    <t>0095664</t>
  </si>
  <si>
    <t>0096269</t>
  </si>
  <si>
    <t>IMPLANTÁT SPINÁLNÍ OC-FUSION KRČNÍ ZADNÍ PŘÍSTUP</t>
  </si>
  <si>
    <t>0096271</t>
  </si>
  <si>
    <t xml:space="preserve">IMPLANTÁT SPINÁLNÍ OC-FUSION FUZE.OKCIPIT/OBRATEL </t>
  </si>
  <si>
    <t>0096272</t>
  </si>
  <si>
    <t>0096309</t>
  </si>
  <si>
    <t xml:space="preserve">IMPLANTÁT SPINÁLNÍ SYSTÉM EXPEDIUM                </t>
  </si>
  <si>
    <t>SYSTÉM HYDROCEPHALNÍ DRENÁŽNÍ - SHUNT CSF-NEPROGRA</t>
  </si>
  <si>
    <t>0096970</t>
  </si>
  <si>
    <t>IMPLANTÁT KOSTNÍ PRO VERTEBROPLASTIKU PERKUTÁNNÍ</t>
  </si>
  <si>
    <t>0099076</t>
  </si>
  <si>
    <t>HŘEB FEMORÁLNÍ PROXIMÁLNÍ, TI</t>
  </si>
  <si>
    <t>0162666</t>
  </si>
  <si>
    <t>SYSTÉM HYDROCEPHALNÍ DRENÁŽNÍ - SHUNT SILVERLINE</t>
  </si>
  <si>
    <t>0163075</t>
  </si>
  <si>
    <t xml:space="preserve">IMPLANTÁT MAXILLOFACIÁLNÍ STŘEDNÍ OBLIČEJOVÁ ETÁŽ </t>
  </si>
  <si>
    <t>0013054</t>
  </si>
  <si>
    <t>STAPLER KOŽNÍ, 35 NEREZ.OCEL. NÁPLNÍ PMW35,PMR35</t>
  </si>
  <si>
    <t>0067419</t>
  </si>
  <si>
    <t>0193604</t>
  </si>
  <si>
    <t>SYSTÉM NEUROSTIMULAČNÍ - SCS - PRIME ADVANCED SURE</t>
  </si>
  <si>
    <t>0048653</t>
  </si>
  <si>
    <t>PROSTŘEDEK HEMOSTATICKÝ - SURGICEL</t>
  </si>
  <si>
    <t>0062220</t>
  </si>
  <si>
    <t>SÍŤKA KÝLNÍ VICRYL VSTŘEBATELNÁ EXTRAPERITONEÁLNÍ</t>
  </si>
  <si>
    <t>0166185</t>
  </si>
  <si>
    <t>IMPLANTÁT PRO KYFOPLASTIKU PERKUTÁNNÍ VBS S/M/L 2B</t>
  </si>
  <si>
    <t>0068200</t>
  </si>
  <si>
    <t>0067885</t>
  </si>
  <si>
    <t>0006849</t>
  </si>
  <si>
    <t>ŠROUB KORTIKÁLNÍ PRO PENNIG                3510X</t>
  </si>
  <si>
    <t>0069961</t>
  </si>
  <si>
    <t>IMPLANTÁT SPINÁLNÍ SYSTÉM CDH X10 CROSSLINK TI HRU</t>
  </si>
  <si>
    <t>0049999</t>
  </si>
  <si>
    <t>EXTRAKTOR KOŽNÍCH SVOREK - PROXIMATE</t>
  </si>
  <si>
    <t>0091648</t>
  </si>
  <si>
    <t>VÝPLŇ DUTINY - ACTIFUSE  BIOAKTIVNÍ - 1,5ML</t>
  </si>
  <si>
    <t>0068306</t>
  </si>
  <si>
    <t>SYSTÉM NEUROSTIMULAČNÍ - SCS - ELEKTRODA</t>
  </si>
  <si>
    <t>0056056</t>
  </si>
  <si>
    <t>PROTÉZA CÉVNÍ PTFE VASCUGRAFT 01103182-011031</t>
  </si>
  <si>
    <t>0114293</t>
  </si>
  <si>
    <t>IMPLANTÁT SPINÁL.NÁHRAD.MEZIOBRATL. FUSION CAGE BE</t>
  </si>
  <si>
    <t>0114292</t>
  </si>
  <si>
    <t>IMPLANTÁT SPINÁL.NÁHRADA MEZIOBRATL. FUSION CAGE K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</si>
  <si>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</si>
  <si>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</si>
  <si>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</si>
  <si>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</si>
  <si>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</si>
  <si>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</si>
  <si>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</si>
  <si>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0113876</t>
  </si>
  <si>
    <t xml:space="preserve">IMPLANTÁT SPINÁLNÍ SAKROILIAKÁLNÍ IFUSE MIS BOČNÍ </t>
  </si>
  <si>
    <t>0114661</t>
  </si>
  <si>
    <t>IMPLANTÁT SPINÁL.NÁHRADA OBRATLOVÁ BIOLIGN HRUD/BE</t>
  </si>
  <si>
    <t>0114660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</si>
  <si>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</si>
  <si>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</si>
  <si>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</si>
  <si>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</si>
  <si>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</si>
  <si>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</si>
  <si>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</si>
  <si>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0114285</t>
  </si>
  <si>
    <t>0114853</t>
  </si>
  <si>
    <t>IMPLANTÁT SPINÁLNÍ FIXAČNÍ SYSTÉM VENUS HRUD/BED.Z</t>
  </si>
  <si>
    <t>0112846</t>
  </si>
  <si>
    <t>FIXÁTOR ZEVNÍ JEDNOROVINNÝ ZÁPĚSTÍ PENNIG II RADIU</t>
  </si>
  <si>
    <t>0114288</t>
  </si>
  <si>
    <t>0114289</t>
  </si>
  <si>
    <t>0068202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</si>
  <si>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</si>
  <si>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</si>
  <si>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</si>
  <si>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</si>
  <si>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</si>
  <si>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</si>
  <si>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</si>
  <si>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0161007</t>
  </si>
  <si>
    <t>IMPLANTÁT SPINÁL.SYSTÉM SYNAPSE FIXAČ.VÍCEÚROVŇOVÝ</t>
  </si>
  <si>
    <t>0114290</t>
  </si>
  <si>
    <t>IMPLANTÁT SPINÁLNÍ SYSTÉM FJQ KRČNÍ PŘEDNÍ PŘÍSTUP</t>
  </si>
  <si>
    <t>0200017</t>
  </si>
  <si>
    <t>IMPLANTÁT SPINÁLNÍ SYSTÉM HERO KRČNÍ PŘEDNÍ PŘÍSTU</t>
  </si>
  <si>
    <t>0200015</t>
  </si>
  <si>
    <t>0091649</t>
  </si>
  <si>
    <t>VÝPLŇ DUTINY - ACTIFUSE  BIOAKTIVNÍ - 2,5ML</t>
  </si>
  <si>
    <t>0194412</t>
  </si>
  <si>
    <t>SYSTÉM NEUROSTIMULAČNÍ - SCS - ELEKTRODA MÍŠNÍ - S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</si>
  <si>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</si>
  <si>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</si>
  <si>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</si>
  <si>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</si>
  <si>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</si>
  <si>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</si>
  <si>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0114272</t>
  </si>
  <si>
    <t>0046653</t>
  </si>
  <si>
    <t>OXYGENÁTOR-KANYLA VENÓZNÍ ME V XXXX</t>
  </si>
  <si>
    <t>0114863</t>
  </si>
  <si>
    <t>0114282</t>
  </si>
  <si>
    <t>IMPLANTÁT SPINÁLNÍ SYSTÉM CFS KRČNÍ ZADNÍ PŘÍSTUP</t>
  </si>
  <si>
    <t>0107352</t>
  </si>
  <si>
    <t>IMPLANTÁT MAXILLOFACIÁLNÍ CMF 1.5</t>
  </si>
  <si>
    <t>0107402</t>
  </si>
  <si>
    <t>0194560</t>
  </si>
  <si>
    <t>SYSTÉM NEUROSTIMULAČNÍ - SCS - DOBÍJITELNÝ INTELLI</t>
  </si>
  <si>
    <t>0069205</t>
  </si>
  <si>
    <t>SYSTÉM IMPLANTABILNÍ PUMPOVÝ PROGRAMOVATELNÝ SYNCH</t>
  </si>
  <si>
    <t>0161015</t>
  </si>
  <si>
    <t>0059978</t>
  </si>
  <si>
    <t>KLIPY EXTRA TITAN LT100,LT200</t>
  </si>
  <si>
    <t>0056063</t>
  </si>
  <si>
    <t>PROTÉZA CÉVNÍ PTFE VASCUGRAFT 01103087-88 0110</t>
  </si>
  <si>
    <t>0114296</t>
  </si>
  <si>
    <t>NÁHRADA KOLENNÍHO KLOUBU PHYSICA KR, CR, PS, CEMEN</t>
  </si>
  <si>
    <t>0115826</t>
  </si>
  <si>
    <t xml:space="preserve">IMPL.SPINÁL.SAKROILIAK. SKLOUBENÍ IFUSE MIS BOČNÍ </t>
  </si>
  <si>
    <t>0114291</t>
  </si>
  <si>
    <t>0095660</t>
  </si>
  <si>
    <t>0043202</t>
  </si>
  <si>
    <t>ŠTĚP DURÁLNÍ KOLAGENNÍ Z BOVINNÍ KUŽE DUREPAIR REG</t>
  </si>
  <si>
    <t>0142607</t>
  </si>
  <si>
    <t>0058607</t>
  </si>
  <si>
    <t>KARDIOSTEH PROLENE EH8020;74XX,8021,W8304,8335,87X</t>
  </si>
  <si>
    <t>0142100</t>
  </si>
  <si>
    <t>0069964</t>
  </si>
  <si>
    <t>0115103</t>
  </si>
  <si>
    <t>0005609</t>
  </si>
  <si>
    <t>NÁVLEK NA OPMI, TYP 79                      306079</t>
  </si>
  <si>
    <t>0114062</t>
  </si>
  <si>
    <t>NÁHRADA KOLENNÍHO KLOUBU ACS NECEMENT.</t>
  </si>
  <si>
    <t>0069853</t>
  </si>
  <si>
    <t>0115717</t>
  </si>
  <si>
    <t>PROSTŘEDEK HEMOSTATICKÝ SURGICEL</t>
  </si>
  <si>
    <t>0114532</t>
  </si>
  <si>
    <t>IMPLANTÁT SPINÁLNÍ CDH SOLERA 5.5-6.0 HRUDNÍ BEDER</t>
  </si>
  <si>
    <t>0114529</t>
  </si>
  <si>
    <t>0068211</t>
  </si>
  <si>
    <t>SYSTÉM HYDROCEPHALNÍ DRENÁŽNÍ-SHUNT</t>
  </si>
  <si>
    <t>0114280</t>
  </si>
  <si>
    <t>0069866</t>
  </si>
  <si>
    <t>0163082</t>
  </si>
  <si>
    <t>0114527</t>
  </si>
  <si>
    <t>0107405</t>
  </si>
  <si>
    <t>IMPLANTÁT MAXILLOFACIÁLNÍ CMF 2.0</t>
  </si>
  <si>
    <t>0095610</t>
  </si>
  <si>
    <t>SYSTÉM HYDROCEPHALNÍ DRENÁŽNÍ CSF HAKIM VALVES 82-</t>
  </si>
  <si>
    <t>0114856</t>
  </si>
  <si>
    <t>0052606</t>
  </si>
  <si>
    <t>STENT URETERÁLNÍ POLYURETAN,UNIVERSA SOFT</t>
  </si>
  <si>
    <t>29410</t>
  </si>
  <si>
    <t>ODBĚR MOZKOMÍŠNÍHO MOKU LUMBÁLNÍ NEBO SUBOKCIPITÁL</t>
  </si>
  <si>
    <t>56119</t>
  </si>
  <si>
    <t>DEKOMPRESIVNÍ KRANIEKTOMIE</t>
  </si>
  <si>
    <t>56133</t>
  </si>
  <si>
    <t>VENTRIKULOSTOMIE III. - STOOCKEY- SCARFF</t>
  </si>
  <si>
    <t>56163</t>
  </si>
  <si>
    <t>ZEVNÍ KOMOROVÁ DRENÁŽ NEBO ZAVEDENÍ ČIDLA NA MĚŘEN</t>
  </si>
  <si>
    <t>56169</t>
  </si>
  <si>
    <t>VENTRIKULOSKOPIE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</si>
  <si>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</si>
  <si>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</si>
  <si>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</si>
  <si>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</si>
  <si>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</si>
  <si>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</si>
  <si>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</si>
  <si>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</si>
  <si>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</si>
  <si>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</si>
  <si>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</si>
  <si>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</si>
  <si>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66133</t>
  </si>
  <si>
    <t>UDRŽOVÁNÍ PROPLACHOVÉ LAVÁŽE ZA JEDEN DEN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</si>
  <si>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</si>
  <si>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</si>
  <si>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</si>
  <si>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</si>
  <si>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</si>
  <si>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</si>
  <si>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</si>
  <si>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</si>
  <si>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</si>
  <si>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</si>
  <si>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</si>
  <si>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</si>
  <si>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</si>
  <si>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</si>
  <si>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66819</t>
  </si>
  <si>
    <t>APLIKACE ZEVNÍHO FIXATÉRU</t>
  </si>
  <si>
    <t>66829</t>
  </si>
  <si>
    <t>ZAVEDENÍ PROPLACHOVÉ LAVÁŽE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</si>
  <si>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</si>
  <si>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</si>
  <si>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</si>
  <si>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</si>
  <si>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</si>
  <si>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</si>
  <si>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</si>
  <si>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</si>
  <si>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</si>
  <si>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</si>
  <si>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</si>
  <si>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</si>
  <si>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</si>
  <si>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</si>
  <si>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</si>
  <si>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</si>
  <si>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53490</t>
  </si>
  <si>
    <t>ROZSÁHLÉ DEBRIDEMENT SLOŽITÝCH OTEVŘENÝCH ZLOMENIN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</si>
  <si>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</si>
  <si>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</si>
  <si>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</si>
  <si>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</si>
  <si>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</si>
  <si>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</si>
  <si>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</si>
  <si>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</si>
  <si>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51111</t>
  </si>
  <si>
    <t>OPERACE CYSTY NEBO HEMANGIOMU NEBO LIPOMU NEBO PIL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</si>
  <si>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</si>
  <si>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</si>
  <si>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</si>
  <si>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</si>
  <si>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</si>
  <si>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</si>
  <si>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</si>
  <si>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</si>
  <si>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</si>
  <si>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</si>
  <si>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51855</t>
  </si>
  <si>
    <t>FIXAČNÍ SÁDROVÁ DLAHA - CELÁ HORNÍ KONČETINA</t>
  </si>
  <si>
    <t>56145</t>
  </si>
  <si>
    <t>OŠETŘENÍ JEDNODUCHÉ - VPÁČENÉ ZLOMENINY LEBKY</t>
  </si>
  <si>
    <t>61151</t>
  </si>
  <si>
    <t>UZAVŘENÍ DEFEKTU KOŽNÍM LALOKEM MÍSTNÍM NAD 20 CM^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</si>
  <si>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</si>
  <si>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</si>
  <si>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</si>
  <si>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</si>
  <si>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</si>
  <si>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</si>
  <si>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</si>
  <si>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</si>
  <si>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</si>
  <si>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</si>
  <si>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</si>
  <si>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</si>
  <si>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</si>
  <si>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</si>
  <si>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62640</t>
  </si>
  <si>
    <t>ODBĚR DERMOEPIDERMÁLNÍHO ŠTĚPU: 1 - 5 % Z PLOCHY P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</si>
  <si>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</si>
  <si>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</si>
  <si>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</si>
  <si>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</si>
  <si>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</si>
  <si>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</si>
  <si>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</si>
  <si>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</si>
  <si>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</si>
  <si>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</si>
  <si>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</si>
  <si>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</si>
  <si>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</si>
  <si>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</si>
  <si>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62440</t>
  </si>
  <si>
    <t>ŠTĚP PŘI POPÁLENÍ (A OSTATNÍCH KOŽNÍCH ZTRÁTÁCH) D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</si>
  <si>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</si>
  <si>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</si>
  <si>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</si>
  <si>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</si>
  <si>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</si>
  <si>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</si>
  <si>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</si>
  <si>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</si>
  <si>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</si>
  <si>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</si>
  <si>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</si>
  <si>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</si>
  <si>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</si>
  <si>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</si>
  <si>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</si>
  <si>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</si>
  <si>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</si>
  <si>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</si>
  <si>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</si>
  <si>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</si>
  <si>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56446</t>
  </si>
  <si>
    <t>SPINÁLNÍ NAVIGACE ZALOŽENÁ NA PEROPERAČNÍ ISOFLUOR</t>
  </si>
  <si>
    <t>91981</t>
  </si>
  <si>
    <t>(DRG) DOBŘE DIFERENCOVANÝ ZHOUBNÝ NOVOTVAR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</si>
  <si>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</si>
  <si>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</si>
  <si>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</si>
  <si>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</si>
  <si>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</si>
  <si>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</si>
  <si>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</si>
  <si>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</si>
  <si>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91990</t>
  </si>
  <si>
    <t>(DRG) KLINICKÉ STADIUM ZHOUBNÉHO NOVOTVARU 0 (NOVO</t>
  </si>
  <si>
    <t>91711</t>
  </si>
  <si>
    <t>(DRG) ENDOSKOPICKÁ VENTRIKULOCISTERNOSTOMIE</t>
  </si>
  <si>
    <t>56149</t>
  </si>
  <si>
    <t>NEUROLÝZA SUBARACHNOIDÁLNÍ, LUMBÁLNÍ SUBARACHNOIDÁ</t>
  </si>
  <si>
    <t>56174</t>
  </si>
  <si>
    <t>ODSTRANĚNÍ TUMORU OČNICE Z KRANIOTOMIE NEBO DEKOMP</t>
  </si>
  <si>
    <t>56429</t>
  </si>
  <si>
    <t>0003708</t>
  </si>
  <si>
    <t>ZYVOXID</t>
  </si>
  <si>
    <t>0006480</t>
  </si>
  <si>
    <t>0029980</t>
  </si>
  <si>
    <t>FLEBOGAMMA DIF</t>
  </si>
  <si>
    <t>0064831</t>
  </si>
  <si>
    <t>0066137</t>
  </si>
  <si>
    <t>0094155</t>
  </si>
  <si>
    <t>0121238</t>
  </si>
  <si>
    <t>CEFTRIAXON KABI</t>
  </si>
  <si>
    <t>0156259</t>
  </si>
  <si>
    <t>VANCOMYCIN KABI</t>
  </si>
  <si>
    <t>0164407</t>
  </si>
  <si>
    <t>0134595</t>
  </si>
  <si>
    <t>0166265</t>
  </si>
  <si>
    <t>0195147</t>
  </si>
  <si>
    <t>AMIKACIN MEDOPHARM</t>
  </si>
  <si>
    <t>0183817</t>
  </si>
  <si>
    <t>ARCHIFAR</t>
  </si>
  <si>
    <t>0212531</t>
  </si>
  <si>
    <t>0172774</t>
  </si>
  <si>
    <t>0230686</t>
  </si>
  <si>
    <t>0235812</t>
  </si>
  <si>
    <t>KLACID</t>
  </si>
  <si>
    <t>0242332</t>
  </si>
  <si>
    <t>0243369</t>
  </si>
  <si>
    <t>0173857</t>
  </si>
  <si>
    <t>PIPERACILLIN/TAZOBACTAM OLIKLA</t>
  </si>
  <si>
    <t>0230424</t>
  </si>
  <si>
    <t>0243373</t>
  </si>
  <si>
    <t>0042607</t>
  </si>
  <si>
    <t>0107959</t>
  </si>
  <si>
    <t>Trombocyty z aferézy deleukotizované</t>
  </si>
  <si>
    <t>0407942</t>
  </si>
  <si>
    <t>Příplatek za ozáření</t>
  </si>
  <si>
    <t>0003769</t>
  </si>
  <si>
    <t>NÁHRADA KYČ.KL.CEMENTOVANÁ,DŘÍK MS-30    300029XX0</t>
  </si>
  <si>
    <t>0018001</t>
  </si>
  <si>
    <t>NÁHRADA KYČ.KL.CEMENT.,CENTRALIZÉR MS-30    3001XX</t>
  </si>
  <si>
    <t>0026140</t>
  </si>
  <si>
    <t>KANYLA TRACHEOSTOMICKÁ S NÍZKOTLAKOU MANŽETOU</t>
  </si>
  <si>
    <t>0043984</t>
  </si>
  <si>
    <t>ČIDLO PRO MĚŘENÍ NITROLEBNÍHO TLAKU NEUROVENT</t>
  </si>
  <si>
    <t>0054513</t>
  </si>
  <si>
    <t>0058371</t>
  </si>
  <si>
    <t>CHOLECYSTEKTOMIE PROSTÁ DRG 90818</t>
  </si>
  <si>
    <t>0071867</t>
  </si>
  <si>
    <t>JAMKA ALLOFIT,TITANOVÉ POUZDRO           4242-4251</t>
  </si>
  <si>
    <t>0098833</t>
  </si>
  <si>
    <t>NÁHRADA KYČELNÍHO KLOUBU SYSTÉM ALPHA</t>
  </si>
  <si>
    <t>0098839</t>
  </si>
  <si>
    <t>NÁHRADA KYČELNÍHO KLOUBU SYSTÉM COCR HEAD</t>
  </si>
  <si>
    <t>0193162</t>
  </si>
  <si>
    <t>IMPLANTÁT KRANIOFACIÁLNÍ ,  LE FORTE SYSTÉM</t>
  </si>
  <si>
    <t>0043968</t>
  </si>
  <si>
    <t>0113404</t>
  </si>
  <si>
    <t>UCPÁVKA DŘEŇOVÉ DUTINY INTRAMEDULÁRNÍ VSTŘEBATELNÁ</t>
  </si>
  <si>
    <t>0097490</t>
  </si>
  <si>
    <t>CEMENT KOSTNÍ REFOBACIN BONE CEMENT R GENTAMICIN 1</t>
  </si>
  <si>
    <t>0161012</t>
  </si>
  <si>
    <t>0059128</t>
  </si>
  <si>
    <t>KLIP PERMANENTNÍ MOZKOVÝ ANEURYSMATICKÝ FE780K</t>
  </si>
  <si>
    <t>0200016</t>
  </si>
  <si>
    <t>0200014</t>
  </si>
  <si>
    <t>0114271</t>
  </si>
  <si>
    <t>0068191</t>
  </si>
  <si>
    <t>0043986</t>
  </si>
  <si>
    <t>0095636</t>
  </si>
  <si>
    <t>SYSTÉM HYDROCEPHALNÍ DRENÁŽNÍ - SHUNT HAKIM BACTIS</t>
  </si>
  <si>
    <t>0059073</t>
  </si>
  <si>
    <t>KLIP DOČASNÝ MOZK.ANEURYSM.FE681K..691..721..51</t>
  </si>
  <si>
    <t>0049876</t>
  </si>
  <si>
    <t>0068192</t>
  </si>
  <si>
    <t>0049869</t>
  </si>
  <si>
    <t>0095635</t>
  </si>
  <si>
    <t>0162667</t>
  </si>
  <si>
    <t>0095655</t>
  </si>
  <si>
    <t>SYSTÉM HYDROCEPHALNÍ DRENÁŽNÍ - SHUNT HOLTER 82-62</t>
  </si>
  <si>
    <t>00651</t>
  </si>
  <si>
    <t>OD TYPU 51 - PRO NEMOCNICE TYPU 3, (KATEGORIE 6) -</t>
  </si>
  <si>
    <t>00655</t>
  </si>
  <si>
    <t>OD TYPU 55 - PRO NEMOCNICE TYPU 3, (KATEGORIE 6) -</t>
  </si>
  <si>
    <t>71022</t>
  </si>
  <si>
    <t>CÍLENÉ VYŠETŘENÍ OTORINOLARYNGOLOGEM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</si>
  <si>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</si>
  <si>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</si>
  <si>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</si>
  <si>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</si>
  <si>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</si>
  <si>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</si>
  <si>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</si>
  <si>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</si>
  <si>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71717</t>
  </si>
  <si>
    <t>TRACHEOTOMIE</t>
  </si>
  <si>
    <t>71747</t>
  </si>
  <si>
    <t>ČÁSTEČNÁ EXSTIRPACE KRČNÍCH UZLIN</t>
  </si>
  <si>
    <t>75323</t>
  </si>
  <si>
    <t>PENETRUJÍCÍ A PERFORUJÍCÍ PORANĚNÍ OKA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</si>
  <si>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</si>
  <si>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</si>
  <si>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</si>
  <si>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</si>
  <si>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</si>
  <si>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</si>
  <si>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</si>
  <si>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</si>
  <si>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</si>
  <si>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</si>
  <si>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</si>
  <si>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</si>
  <si>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</si>
  <si>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</si>
  <si>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</si>
  <si>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90818</t>
  </si>
  <si>
    <t>(DRG) CHOLECYSTEKTOMIE PROSTÁ LAPAROSKOPICKY</t>
  </si>
  <si>
    <t>51711</t>
  </si>
  <si>
    <t>VÝKON LAPAROSKOPICKÝ A TORAKOSKOPICKÝ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</si>
  <si>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</si>
  <si>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</si>
  <si>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</si>
  <si>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</si>
  <si>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</si>
  <si>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</si>
  <si>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75381</t>
  </si>
  <si>
    <t>REKOSTRUKCE SPODINY OČNICE</t>
  </si>
  <si>
    <t>71769</t>
  </si>
  <si>
    <t>EXSTIRPACE SUBMANDIBULÁRNÍ NEBO SUBLINGUÁLNÍ ŽLÁZY</t>
  </si>
  <si>
    <t>90905</t>
  </si>
  <si>
    <t>71840</t>
  </si>
  <si>
    <t>ENDONASÁLNÍ REKONSTRUKČNÍ OPERACE PŘI LIKVOREE</t>
  </si>
  <si>
    <t>91993</t>
  </si>
  <si>
    <t>(DRG) KLINICKÉ STADIUM ZHOUBNÉHO NOVOTVARU III</t>
  </si>
  <si>
    <t>6F6</t>
  </si>
  <si>
    <t>66612</t>
  </si>
  <si>
    <t>TOTÁLNÍ ENDOPROTÉZA KYČELNÍHO KLOUBU</t>
  </si>
  <si>
    <t>90917</t>
  </si>
  <si>
    <t>(DRG) TEP KYČLE ČÁSTEČNĚ CEMENTOVANÁ</t>
  </si>
  <si>
    <t>91829</t>
  </si>
  <si>
    <t>(DRG) TYP VÝKONU - IMPLANTACE</t>
  </si>
  <si>
    <t>91823</t>
  </si>
  <si>
    <t>(DRG) TECHNIKA ZAVEDENÍ ENDOPROTÉZY - OTEVŘENÝ PŘÍ</t>
  </si>
  <si>
    <t>91810</t>
  </si>
  <si>
    <t>(DRG) LOKALIZACE ENDOPROTÉZY - KYČELNÍ KLOUB</t>
  </si>
  <si>
    <t>91828</t>
  </si>
  <si>
    <t>(DRG) TYP UKOTVENÍ ENDOPROTÉZY - HYBRIDNÍ</t>
  </si>
  <si>
    <t>7F1</t>
  </si>
  <si>
    <t>71651</t>
  </si>
  <si>
    <t>SEPTOPLASTIKA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</si>
  <si>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</si>
  <si>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</si>
  <si>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</si>
  <si>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</si>
  <si>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</si>
  <si>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</si>
  <si>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</si>
  <si>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</si>
  <si>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</si>
  <si>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</si>
  <si>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</si>
  <si>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</si>
  <si>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</si>
  <si>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</si>
  <si>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</si>
  <si>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</si>
  <si>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</si>
  <si>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</si>
  <si>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</si>
  <si>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</si>
  <si>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</si>
  <si>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</si>
  <si>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</si>
  <si>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</si>
  <si>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</si>
  <si>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</si>
  <si>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</si>
  <si>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00043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</si>
  <si>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</si>
  <si>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</si>
  <si>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</si>
  <si>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</si>
  <si>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</si>
  <si>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</si>
  <si>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</si>
  <si>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</si>
  <si>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</si>
  <si>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</si>
  <si>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</si>
  <si>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</si>
  <si>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</si>
  <si>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</si>
  <si>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</si>
  <si>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</si>
  <si>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</si>
  <si>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</si>
  <si>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</si>
  <si>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</si>
  <si>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</si>
  <si>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</si>
  <si>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</si>
  <si>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</si>
  <si>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</si>
  <si>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</si>
  <si>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</si>
  <si>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</si>
  <si>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</si>
  <si>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</si>
  <si>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</si>
  <si>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</si>
  <si>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</si>
  <si>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</si>
  <si>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</si>
  <si>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</si>
  <si>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</si>
  <si>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</si>
  <si>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</si>
  <si>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</si>
  <si>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</si>
  <si>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</si>
  <si>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</si>
  <si>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</si>
  <si>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</si>
  <si>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</si>
  <si>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</si>
  <si>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</si>
  <si>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</si>
  <si>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</si>
  <si>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</si>
  <si>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</si>
  <si>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01412</t>
  </si>
  <si>
    <t xml:space="preserve">NETRAUMATICKÁ PORUCHA VĚDOMÍ A KÓMA S CC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</si>
  <si>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</si>
  <si>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</si>
  <si>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</si>
  <si>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</si>
  <si>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</si>
  <si>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</si>
  <si>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</si>
  <si>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</si>
  <si>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</si>
  <si>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</si>
  <si>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03301</t>
  </si>
  <si>
    <t xml:space="preserve">MALIGNÍ ONEMOCNĚNÍ UCHA, NOSU, ÚST A HRDLA BEZ CC                                                   </t>
  </si>
  <si>
    <t>03351</t>
  </si>
  <si>
    <t xml:space="preserve">JINÉ PORUCHY UŠÍ, NOSU, ÚST A HRDLA BEZ CC                                                          </t>
  </si>
  <si>
    <t>04411</t>
  </si>
  <si>
    <t xml:space="preserve">PŘÍZNAKY, SYMPTOMY A JINÉ DIAGNÓZY DÝCHACÍHO SYSTÉMU BEZ CC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</si>
  <si>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</si>
  <si>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</si>
  <si>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</si>
  <si>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</si>
  <si>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</si>
  <si>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</si>
  <si>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</si>
  <si>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</si>
  <si>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</si>
  <si>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</si>
  <si>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</si>
  <si>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</si>
  <si>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</si>
  <si>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</si>
  <si>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</si>
  <si>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</si>
  <si>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</si>
  <si>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</si>
  <si>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</si>
  <si>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</si>
  <si>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</si>
  <si>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</si>
  <si>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</si>
  <si>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</si>
  <si>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</si>
  <si>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</si>
  <si>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</si>
  <si>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</si>
  <si>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</si>
  <si>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</si>
  <si>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</si>
  <si>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09033</t>
  </si>
  <si>
    <t xml:space="preserve">JINÉ VÝKONY PŘI PORUCHÁCH A ONEMOCNĚNÍCH KŮŽE, PODKOŽNÍ TKÁNĚ                                       </t>
  </si>
  <si>
    <t>09333</t>
  </si>
  <si>
    <t xml:space="preserve">PORANĚNÍ KŮŽE, PODKOŽNÍ TKÁNĚ A PRSU S MCC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</si>
  <si>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</si>
  <si>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</si>
  <si>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</si>
  <si>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</si>
  <si>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</si>
  <si>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</si>
  <si>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10331</t>
  </si>
  <si>
    <t xml:space="preserve">JINÉ ENDOKRINNÍ PORUCHY BEZ CC                                                                      </t>
  </si>
  <si>
    <t>17012</t>
  </si>
  <si>
    <t xml:space="preserve">LYMFOM A LEUKÉMIE S VELKÝM VÝKONEM S CC                                                             </t>
  </si>
  <si>
    <t>17043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</si>
  <si>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</si>
  <si>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</si>
  <si>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</si>
  <si>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19011</t>
  </si>
  <si>
    <t xml:space="preserve">OPERAČNÍ VÝKONY S HLAVNÍ DIAGNÓZOU DUŠEVNÍ NEMOCI BEZ CC                                            </t>
  </si>
  <si>
    <t>21021</t>
  </si>
  <si>
    <t xml:space="preserve">JINÉ VÝKONY PŘI ÚRAZECH A KOMPLIKACÍCH BEZ CC               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</si>
  <si>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</si>
  <si>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</si>
  <si>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</si>
  <si>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</si>
  <si>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</si>
  <si>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</si>
  <si>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</si>
  <si>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25063</t>
  </si>
  <si>
    <t xml:space="preserve">DLOUHODOBÁ MECHANICKÁ VENTILACE PŘI POLYTRAUMATU S KRANIOTOMI                                       </t>
  </si>
  <si>
    <t>25073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</si>
  <si>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</si>
  <si>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</si>
  <si>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</si>
  <si>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25303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</si>
  <si>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</si>
  <si>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</si>
  <si>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</si>
  <si>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</si>
  <si>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</si>
  <si>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</si>
  <si>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</si>
  <si>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</si>
  <si>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</si>
  <si>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</si>
  <si>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407</t>
  </si>
  <si>
    <t>0002087</t>
  </si>
  <si>
    <t>18F-FDG</t>
  </si>
  <si>
    <t>47355</t>
  </si>
  <si>
    <t>HYBRIDNÍ VÝPOČETNÍ A POZITRONOVÁ EMISNÍ TOMOGRAFIE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</si>
  <si>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</si>
  <si>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</si>
  <si>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</si>
  <si>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</si>
  <si>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</si>
  <si>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</si>
  <si>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</si>
  <si>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</si>
  <si>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</si>
  <si>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</si>
  <si>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</si>
  <si>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</si>
  <si>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</si>
  <si>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</si>
  <si>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</si>
  <si>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</si>
  <si>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</si>
  <si>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</si>
  <si>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</si>
  <si>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</si>
  <si>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</si>
  <si>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</si>
  <si>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</si>
  <si>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</si>
  <si>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</si>
  <si>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</si>
  <si>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</si>
  <si>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</si>
  <si>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</si>
  <si>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</si>
  <si>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</si>
  <si>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</si>
  <si>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</si>
  <si>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</si>
  <si>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</si>
  <si>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</si>
  <si>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</si>
  <si>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</si>
  <si>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</si>
  <si>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</si>
  <si>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</si>
  <si>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</si>
  <si>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</si>
  <si>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</si>
  <si>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</si>
  <si>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</si>
  <si>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</si>
  <si>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</si>
  <si>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</si>
  <si>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</si>
  <si>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96885</t>
  </si>
  <si>
    <t>MOLEKULÁRNÍ MARKERY AKTIVACE HEMOSTÁZY</t>
  </si>
  <si>
    <t>96891</t>
  </si>
  <si>
    <t>TROMBELASTOGRAM</t>
  </si>
  <si>
    <t>96877</t>
  </si>
  <si>
    <t>DRVVT - KOREKCE</t>
  </si>
  <si>
    <t>96894</t>
  </si>
  <si>
    <t>STATIMOVÉ STANOVENÍ MOLEKULÁRNÍCH MARKERŮ HEMOSTÁZ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</si>
  <si>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</si>
  <si>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</si>
  <si>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</si>
  <si>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</si>
  <si>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</si>
  <si>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</si>
  <si>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</si>
  <si>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</si>
  <si>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</si>
  <si>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</si>
  <si>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</si>
  <si>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</si>
  <si>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</si>
  <si>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</si>
  <si>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</si>
  <si>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</si>
  <si>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</si>
  <si>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</si>
  <si>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</si>
  <si>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</si>
  <si>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</si>
  <si>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</si>
  <si>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</si>
  <si>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</si>
  <si>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</si>
  <si>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</si>
  <si>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</si>
  <si>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</si>
  <si>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</si>
  <si>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</si>
  <si>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</si>
  <si>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</si>
  <si>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81521</t>
  </si>
  <si>
    <t>LAKTÁT (KYSELINA MLÉČNÁ)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</si>
  <si>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</si>
  <si>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</si>
  <si>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</si>
  <si>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</si>
  <si>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</si>
  <si>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</si>
  <si>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</si>
  <si>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</si>
  <si>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</si>
  <si>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</si>
  <si>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</si>
  <si>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</si>
  <si>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</si>
  <si>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</si>
  <si>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</si>
  <si>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</si>
  <si>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</si>
  <si>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</si>
  <si>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</si>
  <si>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</si>
  <si>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</si>
  <si>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</si>
  <si>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</si>
  <si>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</si>
  <si>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</si>
  <si>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</si>
  <si>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</si>
  <si>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</si>
  <si>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</si>
  <si>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</si>
  <si>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</si>
  <si>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</si>
  <si>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</si>
  <si>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</si>
  <si>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</si>
  <si>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</si>
  <si>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</si>
  <si>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</si>
  <si>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</si>
  <si>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</si>
  <si>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</si>
  <si>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</si>
  <si>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</si>
  <si>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</si>
  <si>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</si>
  <si>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</si>
  <si>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</si>
  <si>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</si>
  <si>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</si>
  <si>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</si>
  <si>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</si>
  <si>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</si>
  <si>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</si>
  <si>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</si>
  <si>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</si>
  <si>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</si>
  <si>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</si>
  <si>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</si>
  <si>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</si>
  <si>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</si>
  <si>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</si>
  <si>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</si>
  <si>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</si>
  <si>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</si>
  <si>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</si>
  <si>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</si>
  <si>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</si>
  <si>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</si>
  <si>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</si>
  <si>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</si>
  <si>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</si>
  <si>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</si>
  <si>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</si>
  <si>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</si>
  <si>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</si>
  <si>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</si>
  <si>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</si>
  <si>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</si>
  <si>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</si>
  <si>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</si>
  <si>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</si>
  <si>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</si>
  <si>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</si>
  <si>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</si>
  <si>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</si>
  <si>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</si>
  <si>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</si>
  <si>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</si>
  <si>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</si>
  <si>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</si>
  <si>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</si>
  <si>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</si>
  <si>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</si>
  <si>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</si>
  <si>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</si>
  <si>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</si>
  <si>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</si>
  <si>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</si>
  <si>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</si>
  <si>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</si>
  <si>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</si>
  <si>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</si>
  <si>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</si>
  <si>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</si>
  <si>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</si>
  <si>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</si>
  <si>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</si>
  <si>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</si>
  <si>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</si>
  <si>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</si>
  <si>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</si>
  <si>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</si>
  <si>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</si>
  <si>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</si>
  <si>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</si>
  <si>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</si>
  <si>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</si>
  <si>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</si>
  <si>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</si>
  <si>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</si>
  <si>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</si>
  <si>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</si>
  <si>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</si>
  <si>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</si>
  <si>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</si>
  <si>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</si>
  <si>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</si>
  <si>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</si>
  <si>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</si>
  <si>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</si>
  <si>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</si>
  <si>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</si>
  <si>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</si>
  <si>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</si>
  <si>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</si>
  <si>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</si>
  <si>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</si>
  <si>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</si>
  <si>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</si>
  <si>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</si>
  <si>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</si>
  <si>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</si>
  <si>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</si>
  <si>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</si>
  <si>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</si>
  <si>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</si>
  <si>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</si>
  <si>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</si>
  <si>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</si>
  <si>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</si>
  <si>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81375</t>
  </si>
  <si>
    <t>KRYOGLOBULINY KVANTITATIVNĚ</t>
  </si>
  <si>
    <t>81165</t>
  </si>
  <si>
    <t>KREATINKINÁZA (CK) STATIM</t>
  </si>
  <si>
    <t>81233</t>
  </si>
  <si>
    <t>KARBONYLHEMOGLOBIN KVANTITATIVNĚ</t>
  </si>
  <si>
    <t>91169</t>
  </si>
  <si>
    <t>STANOVENÍ VOLNÝCH LEHKÝCH ŘETĚZCŮ LAMBDA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</si>
  <si>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</si>
  <si>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</si>
  <si>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</si>
  <si>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</si>
  <si>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</si>
  <si>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</si>
  <si>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81323</t>
  </si>
  <si>
    <t>ADENOSINDEAMINÁZA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</si>
  <si>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</si>
  <si>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</si>
  <si>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</si>
  <si>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</si>
  <si>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</si>
  <si>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</si>
  <si>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</si>
  <si>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</si>
  <si>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81753</t>
  </si>
  <si>
    <t>VYŠETŘENÍ AKTIVITY BIOTINIDÁZY V RÁMCI NOVOROZENEC</t>
  </si>
  <si>
    <t>81757</t>
  </si>
  <si>
    <t>SEMIKVANTITATIVNÍ FLUORIMETRICKÉ STANOVENÍ BIOTINI</t>
  </si>
  <si>
    <t>81733</t>
  </si>
  <si>
    <t>KVANTITATIVNÍ STANOVENÍ KRVE VE STOLICI NA ANALYZÁ</t>
  </si>
  <si>
    <t>81735</t>
  </si>
  <si>
    <t>STANOVENÍ PRESEPSINU (SUBTYP SOLUBILNÍHO CD 14)</t>
  </si>
  <si>
    <t>34</t>
  </si>
  <si>
    <t>0017039</t>
  </si>
  <si>
    <t>VISIPAQUE</t>
  </si>
  <si>
    <t>0042433</t>
  </si>
  <si>
    <t>0065978</t>
  </si>
  <si>
    <t>DOTAREM</t>
  </si>
  <si>
    <t>0095609</t>
  </si>
  <si>
    <t>MICROPAQUE CT</t>
  </si>
  <si>
    <t>0224707</t>
  </si>
  <si>
    <t>ULTRAVIST</t>
  </si>
  <si>
    <t>0224716</t>
  </si>
  <si>
    <t>0224709</t>
  </si>
  <si>
    <t>0207733</t>
  </si>
  <si>
    <t>GADOVIST</t>
  </si>
  <si>
    <t>0207745</t>
  </si>
  <si>
    <t>0224696</t>
  </si>
  <si>
    <t>0224708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</si>
  <si>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</si>
  <si>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</si>
  <si>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</si>
  <si>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</si>
  <si>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</si>
  <si>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</si>
  <si>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</si>
  <si>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</si>
  <si>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0046543</t>
  </si>
  <si>
    <t>MIKROKAT PERIF. KORON. NEURO: EXCELSIOR SL-10; NEU</t>
  </si>
  <si>
    <t>0048264</t>
  </si>
  <si>
    <t>DRÁT NEUROINTERVENČNÍ</t>
  </si>
  <si>
    <t>0048668</t>
  </si>
  <si>
    <t>DRÁT VODÍCÍ NITINOL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</si>
  <si>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</si>
  <si>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</si>
  <si>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</si>
  <si>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</si>
  <si>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</si>
  <si>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</si>
  <si>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</si>
  <si>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</si>
  <si>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0058736</t>
  </si>
  <si>
    <t>TĚLÍSKO EMBOLIZAČNÍ NESTER</t>
  </si>
  <si>
    <t>0059569</t>
  </si>
  <si>
    <t>SPIRÁLA EMBOLIZAČNÍ - PERIFER.,INTRAKR.-DETECHABLE</t>
  </si>
  <si>
    <t>0059982</t>
  </si>
  <si>
    <t>DRÁT ZAVÁDĚCÍ MIRAGE 103-0608-200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</si>
  <si>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</si>
  <si>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</si>
  <si>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</si>
  <si>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</si>
  <si>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</si>
  <si>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</si>
  <si>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</si>
  <si>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 S FIXAČNÍ SADOU DRAIN-LOK</t>
  </si>
  <si>
    <t>0141644</t>
  </si>
  <si>
    <t>STENT INTRAKRANIÁLNÍ - SOLITAIRE AB; SAMOEXPANDIBI</t>
  </si>
  <si>
    <t>0051244</t>
  </si>
  <si>
    <t>KATETR VODÍCÍ GUIDER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</si>
  <si>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</si>
  <si>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</si>
  <si>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</si>
  <si>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</si>
  <si>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</si>
  <si>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</si>
  <si>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</si>
  <si>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</si>
  <si>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</si>
  <si>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</si>
  <si>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0059986</t>
  </si>
  <si>
    <t>SYSTÉM BALÓN UZÁVĚROVÝ EQUINOX 104-4011..104-4470</t>
  </si>
  <si>
    <t>0152285</t>
  </si>
  <si>
    <t>STENT KAROTICKÝ - CASPER, SAMOEXPAND.; NITINOL; DV</t>
  </si>
  <si>
    <t>0192117</t>
  </si>
  <si>
    <t xml:space="preserve">KATETR DIAGNOSTICKÝ HYDROFILNÍ 4,5 F,BENTSON 1,2, </t>
  </si>
  <si>
    <t>0152781</t>
  </si>
  <si>
    <t>STENT INTRAKRANIÁLNÍ - PIPELINE FLEX; FLOW DIVERTO</t>
  </si>
  <si>
    <t>0049253</t>
  </si>
  <si>
    <t>INDEFLÁTOR - ZAŘÍZENÍ INSUFLAČNÍ</t>
  </si>
  <si>
    <t>0048262</t>
  </si>
  <si>
    <t>KATETR BALÓNKOVÝ PTA - ULTRA SOFT</t>
  </si>
  <si>
    <t>0152815</t>
  </si>
  <si>
    <t>MIKROKATETR - PERIFERNÍ; KORONÁRNÍ; NEUROVASKULARN</t>
  </si>
  <si>
    <t>0193099</t>
  </si>
  <si>
    <t xml:space="preserve">KATETR EMBOLIZAČNÍ OKLUZNÍ BALONKOVÝ - SCEPTER C; </t>
  </si>
  <si>
    <t>0053397</t>
  </si>
  <si>
    <t>DRÁT VODÍCÍ MICRO SORCERER/STEEL</t>
  </si>
  <si>
    <t>0193273</t>
  </si>
  <si>
    <t>KATETR BALÓNKOVÝ PTA - COYOTE ES MR</t>
  </si>
  <si>
    <t>0152139</t>
  </si>
  <si>
    <t>DRÁT VODÍCÍ PERIFERNÍ, KORONÁRNÍ - ACCOAT SELDINGE</t>
  </si>
  <si>
    <t>0152782</t>
  </si>
  <si>
    <t xml:space="preserve">STENT INTRAKRANIÁLNÍ - PIPELINE FLEX SHIELD; FLOW </t>
  </si>
  <si>
    <t>0055736</t>
  </si>
  <si>
    <t>KATETR GROSHONG JEDNOLUMEN.C.V. 7710807</t>
  </si>
  <si>
    <t>0152042</t>
  </si>
  <si>
    <t xml:space="preserve">SPIRÁLA EMBOLIZAČNÍ -INTRAKRANIÁLNÍ,TARGET XL 360 </t>
  </si>
  <si>
    <t>0151341</t>
  </si>
  <si>
    <t>SADA EMBOLIZAČNÍ - KATÉTR BALÓNKOVÝ OKLUZNÍ A MIKR</t>
  </si>
  <si>
    <t>0092237</t>
  </si>
  <si>
    <t>SADA GASTROSTOMICKÁ - PEG - FLOCARE PEG SET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</si>
  <si>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</si>
  <si>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</si>
  <si>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</si>
  <si>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</si>
  <si>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</si>
  <si>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</si>
  <si>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</si>
  <si>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</si>
  <si>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</si>
  <si>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</si>
  <si>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</si>
  <si>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</si>
  <si>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</si>
  <si>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</si>
  <si>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</si>
  <si>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</si>
  <si>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</si>
  <si>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</si>
  <si>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</si>
  <si>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</si>
  <si>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</si>
  <si>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</si>
  <si>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</si>
  <si>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</si>
  <si>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</si>
  <si>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</si>
  <si>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</si>
  <si>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</si>
  <si>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</si>
  <si>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</si>
  <si>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</si>
  <si>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</si>
  <si>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</si>
  <si>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</si>
  <si>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</si>
  <si>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</si>
  <si>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</si>
  <si>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</si>
  <si>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</si>
  <si>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</si>
  <si>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</si>
  <si>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</si>
  <si>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</si>
  <si>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</si>
  <si>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</si>
  <si>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</si>
  <si>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</si>
  <si>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</si>
  <si>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</si>
  <si>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</si>
  <si>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</si>
  <si>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</si>
  <si>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</si>
  <si>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</si>
  <si>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</si>
  <si>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07630</t>
  </si>
  <si>
    <t>(DRG) DRENÁŽ PLEURÁLNÍ DUTINY, PERKUTÁNNĚ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</si>
  <si>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</si>
  <si>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</si>
  <si>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</si>
  <si>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</si>
  <si>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</si>
  <si>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</si>
  <si>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</si>
  <si>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</si>
  <si>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</si>
  <si>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</si>
  <si>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</si>
  <si>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</si>
  <si>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</si>
  <si>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</si>
  <si>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</si>
  <si>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</si>
  <si>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</si>
  <si>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</si>
  <si>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</si>
  <si>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</si>
  <si>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</si>
  <si>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</si>
  <si>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</si>
  <si>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</si>
  <si>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</si>
  <si>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</si>
  <si>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</si>
  <si>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</si>
  <si>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</si>
  <si>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</si>
  <si>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</si>
  <si>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</si>
  <si>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</si>
  <si>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</si>
  <si>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</si>
  <si>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</si>
  <si>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</si>
  <si>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</si>
  <si>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</si>
  <si>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</si>
  <si>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</si>
  <si>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</si>
  <si>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</si>
  <si>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</si>
  <si>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</si>
  <si>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</si>
  <si>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</si>
  <si>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</si>
  <si>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</si>
  <si>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</si>
  <si>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</si>
  <si>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</si>
  <si>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</si>
  <si>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</si>
  <si>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</si>
  <si>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</si>
  <si>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</si>
  <si>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</si>
  <si>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</si>
  <si>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</si>
  <si>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</si>
  <si>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</si>
  <si>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</si>
  <si>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</si>
  <si>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</si>
  <si>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</si>
  <si>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</si>
  <si>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</si>
  <si>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</si>
  <si>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</si>
  <si>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</si>
  <si>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</si>
  <si>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</si>
  <si>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</si>
  <si>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</si>
  <si>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</si>
  <si>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</si>
  <si>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</si>
  <si>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</si>
  <si>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</si>
  <si>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</si>
  <si>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</si>
  <si>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</si>
  <si>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</si>
  <si>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</si>
  <si>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</si>
  <si>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</si>
  <si>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</si>
  <si>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</si>
  <si>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</si>
  <si>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</si>
  <si>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</si>
  <si>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</si>
  <si>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</si>
  <si>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94239</t>
  </si>
  <si>
    <t>FRAGMENTAČNÍ ANALÝZA LIDSKÉHO SOMATICKÉHO GENOMU</t>
  </si>
  <si>
    <t>87622</t>
  </si>
  <si>
    <t>KRYOPREZERVACE TKÁNĚ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</si>
  <si>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</si>
  <si>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</si>
  <si>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</si>
  <si>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</si>
  <si>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</si>
  <si>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</si>
  <si>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</si>
  <si>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</si>
  <si>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</si>
  <si>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</si>
  <si>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</si>
  <si>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</si>
  <si>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</si>
  <si>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</si>
  <si>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</si>
  <si>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</si>
  <si>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</si>
  <si>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</si>
  <si>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</si>
  <si>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</si>
  <si>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</si>
  <si>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</si>
  <si>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</si>
  <si>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</si>
  <si>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</si>
  <si>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</si>
  <si>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</si>
  <si>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</si>
  <si>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</si>
  <si>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</si>
  <si>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</si>
  <si>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</si>
  <si>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</si>
  <si>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</si>
  <si>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</si>
  <si>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</si>
  <si>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</si>
  <si>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</si>
  <si>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</si>
  <si>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</si>
  <si>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</si>
  <si>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</si>
  <si>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82135</t>
  </si>
  <si>
    <t>KONFIRMAČNÍ TEST PRŮKAZU ANTIGENŮ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</si>
  <si>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</si>
  <si>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</si>
  <si>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</si>
  <si>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</si>
  <si>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</si>
  <si>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</si>
  <si>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</si>
  <si>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</si>
  <si>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</si>
  <si>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</si>
  <si>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</si>
  <si>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</si>
  <si>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</si>
  <si>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</si>
  <si>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</si>
  <si>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</si>
  <si>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</si>
  <si>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</si>
  <si>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</si>
  <si>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</si>
  <si>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</si>
  <si>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</si>
  <si>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813</t>
  </si>
  <si>
    <t>82241</t>
  </si>
  <si>
    <t>DETEKCE IN VITRO STIMULACE T LYMFOCYTŮ SPECIFICKÝM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</si>
  <si>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</si>
  <si>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</si>
  <si>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</si>
  <si>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</si>
  <si>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</si>
  <si>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</si>
  <si>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91161</t>
  </si>
  <si>
    <t>STANOVENÍ C4 SLOŽKY KOMPLEMENTU</t>
  </si>
  <si>
    <t>91261</t>
  </si>
  <si>
    <t>STANOVENÍ ANTI ENA Ab ELISA</t>
  </si>
  <si>
    <t>91317</t>
  </si>
  <si>
    <t>PRŮKAZ ANTINUKLEÁRNÍCH PROTILÁTEK IF</t>
  </si>
  <si>
    <t>91451</t>
  </si>
  <si>
    <t>STANOVENÍ OPSONOFAGOCYTÁRNÍHO INDEXU INGESCÍ MIKRO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</si>
  <si>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</si>
  <si>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</si>
  <si>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</si>
  <si>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</si>
  <si>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</si>
  <si>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</si>
  <si>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91259</t>
  </si>
  <si>
    <t>STANOVENÍ ANTI NUKLEOHISTON Ab ELISA</t>
  </si>
  <si>
    <t>91189</t>
  </si>
  <si>
    <t>STANOVENÍ IgE</t>
  </si>
  <si>
    <t>91253</t>
  </si>
  <si>
    <t>STANOVENÍ ANTI ds-DNA Ab ELISA</t>
  </si>
  <si>
    <t>91115</t>
  </si>
  <si>
    <t>STANOVENÍ IgG3</t>
  </si>
  <si>
    <t>91159</t>
  </si>
  <si>
    <t>STANOVENÍ C3 SLOŽKY KOMPLEMENTU</t>
  </si>
  <si>
    <t>91113</t>
  </si>
  <si>
    <t>STANOVENÍ IgG2</t>
  </si>
  <si>
    <t>91157</t>
  </si>
  <si>
    <t>STANOVENÍ C2 SLOŽKY KOMPLEMENTU</t>
  </si>
  <si>
    <t>94195</t>
  </si>
  <si>
    <t>SYNTÉZA cDNA REVERZNÍ TRANSKRIPCÍ</t>
  </si>
  <si>
    <t>94225</t>
  </si>
  <si>
    <t>IZOLACE A BANKING LIDSKÝCH NUKLEOVÝCH KYSELIN (DNA</t>
  </si>
  <si>
    <t>94353</t>
  </si>
  <si>
    <t>STANOVENÍ ZNÁMÉ GENOVÉ VARIANTY LIDSKÉHO SOMATICKÉ</t>
  </si>
  <si>
    <t>44</t>
  </si>
  <si>
    <t>94337</t>
  </si>
  <si>
    <t>ANALÝZA LIDSKÉHO SOMATICKÉHO GENOMU METODOU KVANTI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</si>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</sst>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1" fillId="0" borderId="19" xfId="0" applyNumberFormat="1" applyFont="1" applyBorder="1"/>
    <xf numFmtId="166" fontId="72" fillId="0" borderId="154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71" fillId="0" borderId="155" xfId="0" applyNumberFormat="1" applyFont="1" applyBorder="1" applyAlignment="1">
      <alignment horizontal="right"/>
    </xf>
    <xf numFmtId="166" fontId="71" fillId="0" borderId="155" xfId="0" applyNumberFormat="1" applyFont="1" applyBorder="1" applyAlignment="1">
      <alignment horizontal="right"/>
    </xf>
    <xf numFmtId="166" fontId="72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9" xfId="0" applyNumberFormat="1" applyFont="1" applyBorder="1"/>
    <xf numFmtId="3" fontId="5" fillId="0" borderId="154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0.87575178256169817</c:v>
                </c:pt>
                <c:pt idx="1">
                  <c:v>0.85759262851855311</c:v>
                </c:pt>
                <c:pt idx="2">
                  <c:v>0.82980911200610774</c:v>
                </c:pt>
                <c:pt idx="3">
                  <c:v>0.68456116942832201</c:v>
                </c:pt>
                <c:pt idx="4">
                  <c:v>0.75878830856606616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0.73474178403755863</c:v>
                </c:pt>
                <c:pt idx="1">
                  <c:v>0.72162162162162158</c:v>
                </c:pt>
                <c:pt idx="2">
                  <c:v>0.70310786106032908</c:v>
                </c:pt>
                <c:pt idx="3">
                  <c:v>0.70104549307714048</c:v>
                </c:pt>
                <c:pt idx="4">
                  <c:v>0.73569261880687564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4" totalsRowShown="0">
  <autoFilter ref="C3:S8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1809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2116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2117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2132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3272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3298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3306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3364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3365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4001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4145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4798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2F9E2C3-6F75-4254-9094-A2E25C4046F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8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1809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344.2</v>
      </c>
      <c r="G3" s="47">
        <f>SUBTOTAL(9,G6:G1048576)</f>
        <v>74958.583989016683</v>
      </c>
      <c r="H3" s="48">
        <f>IF(M3=0,0,G3/M3)</f>
        <v>0.15455475098807525</v>
      </c>
      <c r="I3" s="47">
        <f>SUBTOTAL(9,I6:I1048576)</f>
        <v>2734.0000000000005</v>
      </c>
      <c r="J3" s="47">
        <f>SUBTOTAL(9,J6:J1048576)</f>
        <v>410038.37346329831</v>
      </c>
      <c r="K3" s="48">
        <f>IF(M3=0,0,J3/M3)</f>
        <v>0.84544524901192453</v>
      </c>
      <c r="L3" s="47">
        <f>SUBTOTAL(9,L6:L1048576)</f>
        <v>3078.2000000000003</v>
      </c>
      <c r="M3" s="49">
        <f>SUBTOTAL(9,M6:M1048576)</f>
        <v>484996.95745231508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607</v>
      </c>
      <c r="B6" s="723" t="s">
        <v>1509</v>
      </c>
      <c r="C6" s="723" t="s">
        <v>1510</v>
      </c>
      <c r="D6" s="723" t="s">
        <v>1511</v>
      </c>
      <c r="E6" s="723" t="s">
        <v>1512</v>
      </c>
      <c r="F6" s="727"/>
      <c r="G6" s="727"/>
      <c r="H6" s="747">
        <v>0</v>
      </c>
      <c r="I6" s="727">
        <v>9</v>
      </c>
      <c r="J6" s="727">
        <v>386.12</v>
      </c>
      <c r="K6" s="747">
        <v>1</v>
      </c>
      <c r="L6" s="727">
        <v>9</v>
      </c>
      <c r="M6" s="728">
        <v>386.12</v>
      </c>
    </row>
    <row r="7" spans="1:13" ht="14.45" customHeight="1" x14ac:dyDescent="0.2">
      <c r="A7" s="729" t="s">
        <v>607</v>
      </c>
      <c r="B7" s="730" t="s">
        <v>1513</v>
      </c>
      <c r="C7" s="730" t="s">
        <v>1514</v>
      </c>
      <c r="D7" s="730" t="s">
        <v>1515</v>
      </c>
      <c r="E7" s="730" t="s">
        <v>1516</v>
      </c>
      <c r="F7" s="734"/>
      <c r="G7" s="734"/>
      <c r="H7" s="748">
        <v>0</v>
      </c>
      <c r="I7" s="734">
        <v>1</v>
      </c>
      <c r="J7" s="734">
        <v>273.90000000000003</v>
      </c>
      <c r="K7" s="748">
        <v>1</v>
      </c>
      <c r="L7" s="734">
        <v>1</v>
      </c>
      <c r="M7" s="735">
        <v>273.90000000000003</v>
      </c>
    </row>
    <row r="8" spans="1:13" ht="14.45" customHeight="1" x14ac:dyDescent="0.2">
      <c r="A8" s="729" t="s">
        <v>607</v>
      </c>
      <c r="B8" s="730" t="s">
        <v>1517</v>
      </c>
      <c r="C8" s="730" t="s">
        <v>1518</v>
      </c>
      <c r="D8" s="730" t="s">
        <v>706</v>
      </c>
      <c r="E8" s="730" t="s">
        <v>707</v>
      </c>
      <c r="F8" s="734">
        <v>3</v>
      </c>
      <c r="G8" s="734">
        <v>397.05999999999995</v>
      </c>
      <c r="H8" s="748">
        <v>1</v>
      </c>
      <c r="I8" s="734"/>
      <c r="J8" s="734"/>
      <c r="K8" s="748">
        <v>0</v>
      </c>
      <c r="L8" s="734">
        <v>3</v>
      </c>
      <c r="M8" s="735">
        <v>397.05999999999995</v>
      </c>
    </row>
    <row r="9" spans="1:13" ht="14.45" customHeight="1" x14ac:dyDescent="0.2">
      <c r="A9" s="729" t="s">
        <v>607</v>
      </c>
      <c r="B9" s="730" t="s">
        <v>1519</v>
      </c>
      <c r="C9" s="730" t="s">
        <v>1520</v>
      </c>
      <c r="D9" s="730" t="s">
        <v>847</v>
      </c>
      <c r="E9" s="730" t="s">
        <v>1521</v>
      </c>
      <c r="F9" s="734"/>
      <c r="G9" s="734"/>
      <c r="H9" s="748">
        <v>0</v>
      </c>
      <c r="I9" s="734">
        <v>3</v>
      </c>
      <c r="J9" s="734">
        <v>376.5</v>
      </c>
      <c r="K9" s="748">
        <v>1</v>
      </c>
      <c r="L9" s="734">
        <v>3</v>
      </c>
      <c r="M9" s="735">
        <v>376.5</v>
      </c>
    </row>
    <row r="10" spans="1:13" ht="14.45" customHeight="1" x14ac:dyDescent="0.2">
      <c r="A10" s="729" t="s">
        <v>607</v>
      </c>
      <c r="B10" s="730" t="s">
        <v>1522</v>
      </c>
      <c r="C10" s="730" t="s">
        <v>1523</v>
      </c>
      <c r="D10" s="730" t="s">
        <v>738</v>
      </c>
      <c r="E10" s="730" t="s">
        <v>1524</v>
      </c>
      <c r="F10" s="734"/>
      <c r="G10" s="734"/>
      <c r="H10" s="748">
        <v>0</v>
      </c>
      <c r="I10" s="734">
        <v>4</v>
      </c>
      <c r="J10" s="734">
        <v>13199.56</v>
      </c>
      <c r="K10" s="748">
        <v>1</v>
      </c>
      <c r="L10" s="734">
        <v>4</v>
      </c>
      <c r="M10" s="735">
        <v>13199.56</v>
      </c>
    </row>
    <row r="11" spans="1:13" ht="14.45" customHeight="1" x14ac:dyDescent="0.2">
      <c r="A11" s="729" t="s">
        <v>607</v>
      </c>
      <c r="B11" s="730" t="s">
        <v>1522</v>
      </c>
      <c r="C11" s="730" t="s">
        <v>1525</v>
      </c>
      <c r="D11" s="730" t="s">
        <v>740</v>
      </c>
      <c r="E11" s="730" t="s">
        <v>1526</v>
      </c>
      <c r="F11" s="734"/>
      <c r="G11" s="734"/>
      <c r="H11" s="748">
        <v>0</v>
      </c>
      <c r="I11" s="734">
        <v>7</v>
      </c>
      <c r="J11" s="734">
        <v>2034.34</v>
      </c>
      <c r="K11" s="748">
        <v>1</v>
      </c>
      <c r="L11" s="734">
        <v>7</v>
      </c>
      <c r="M11" s="735">
        <v>2034.34</v>
      </c>
    </row>
    <row r="12" spans="1:13" ht="14.45" customHeight="1" x14ac:dyDescent="0.2">
      <c r="A12" s="729" t="s">
        <v>607</v>
      </c>
      <c r="B12" s="730" t="s">
        <v>1522</v>
      </c>
      <c r="C12" s="730" t="s">
        <v>1527</v>
      </c>
      <c r="D12" s="730" t="s">
        <v>740</v>
      </c>
      <c r="E12" s="730" t="s">
        <v>1528</v>
      </c>
      <c r="F12" s="734"/>
      <c r="G12" s="734"/>
      <c r="H12" s="748">
        <v>0</v>
      </c>
      <c r="I12" s="734">
        <v>25</v>
      </c>
      <c r="J12" s="734">
        <v>14671.75</v>
      </c>
      <c r="K12" s="748">
        <v>1</v>
      </c>
      <c r="L12" s="734">
        <v>25</v>
      </c>
      <c r="M12" s="735">
        <v>14671.75</v>
      </c>
    </row>
    <row r="13" spans="1:13" ht="14.45" customHeight="1" x14ac:dyDescent="0.2">
      <c r="A13" s="729" t="s">
        <v>607</v>
      </c>
      <c r="B13" s="730" t="s">
        <v>1522</v>
      </c>
      <c r="C13" s="730" t="s">
        <v>1529</v>
      </c>
      <c r="D13" s="730" t="s">
        <v>740</v>
      </c>
      <c r="E13" s="730" t="s">
        <v>1530</v>
      </c>
      <c r="F13" s="734"/>
      <c r="G13" s="734"/>
      <c r="H13" s="748">
        <v>0</v>
      </c>
      <c r="I13" s="734">
        <v>44</v>
      </c>
      <c r="J13" s="734">
        <v>17147.04</v>
      </c>
      <c r="K13" s="748">
        <v>1</v>
      </c>
      <c r="L13" s="734">
        <v>44</v>
      </c>
      <c r="M13" s="735">
        <v>17147.04</v>
      </c>
    </row>
    <row r="14" spans="1:13" ht="14.45" customHeight="1" x14ac:dyDescent="0.2">
      <c r="A14" s="729" t="s">
        <v>607</v>
      </c>
      <c r="B14" s="730" t="s">
        <v>1531</v>
      </c>
      <c r="C14" s="730" t="s">
        <v>1532</v>
      </c>
      <c r="D14" s="730" t="s">
        <v>1533</v>
      </c>
      <c r="E14" s="730" t="s">
        <v>1534</v>
      </c>
      <c r="F14" s="734"/>
      <c r="G14" s="734"/>
      <c r="H14" s="748">
        <v>0</v>
      </c>
      <c r="I14" s="734">
        <v>1</v>
      </c>
      <c r="J14" s="734">
        <v>140.12</v>
      </c>
      <c r="K14" s="748">
        <v>1</v>
      </c>
      <c r="L14" s="734">
        <v>1</v>
      </c>
      <c r="M14" s="735">
        <v>140.12</v>
      </c>
    </row>
    <row r="15" spans="1:13" ht="14.45" customHeight="1" x14ac:dyDescent="0.2">
      <c r="A15" s="729" t="s">
        <v>607</v>
      </c>
      <c r="B15" s="730" t="s">
        <v>1535</v>
      </c>
      <c r="C15" s="730" t="s">
        <v>1536</v>
      </c>
      <c r="D15" s="730" t="s">
        <v>751</v>
      </c>
      <c r="E15" s="730" t="s">
        <v>1537</v>
      </c>
      <c r="F15" s="734">
        <v>2</v>
      </c>
      <c r="G15" s="734">
        <v>79.45999999999998</v>
      </c>
      <c r="H15" s="748">
        <v>1</v>
      </c>
      <c r="I15" s="734"/>
      <c r="J15" s="734"/>
      <c r="K15" s="748">
        <v>0</v>
      </c>
      <c r="L15" s="734">
        <v>2</v>
      </c>
      <c r="M15" s="735">
        <v>79.45999999999998</v>
      </c>
    </row>
    <row r="16" spans="1:13" ht="14.45" customHeight="1" x14ac:dyDescent="0.2">
      <c r="A16" s="729" t="s">
        <v>607</v>
      </c>
      <c r="B16" s="730" t="s">
        <v>1538</v>
      </c>
      <c r="C16" s="730" t="s">
        <v>1539</v>
      </c>
      <c r="D16" s="730" t="s">
        <v>678</v>
      </c>
      <c r="E16" s="730" t="s">
        <v>673</v>
      </c>
      <c r="F16" s="734">
        <v>1</v>
      </c>
      <c r="G16" s="734">
        <v>52.75</v>
      </c>
      <c r="H16" s="748">
        <v>1</v>
      </c>
      <c r="I16" s="734"/>
      <c r="J16" s="734"/>
      <c r="K16" s="748">
        <v>0</v>
      </c>
      <c r="L16" s="734">
        <v>1</v>
      </c>
      <c r="M16" s="735">
        <v>52.75</v>
      </c>
    </row>
    <row r="17" spans="1:13" ht="14.45" customHeight="1" x14ac:dyDescent="0.2">
      <c r="A17" s="729" t="s">
        <v>607</v>
      </c>
      <c r="B17" s="730" t="s">
        <v>1540</v>
      </c>
      <c r="C17" s="730" t="s">
        <v>1541</v>
      </c>
      <c r="D17" s="730" t="s">
        <v>843</v>
      </c>
      <c r="E17" s="730" t="s">
        <v>1542</v>
      </c>
      <c r="F17" s="734"/>
      <c r="G17" s="734"/>
      <c r="H17" s="748">
        <v>0</v>
      </c>
      <c r="I17" s="734">
        <v>1</v>
      </c>
      <c r="J17" s="734">
        <v>76.450001356471731</v>
      </c>
      <c r="K17" s="748">
        <v>1</v>
      </c>
      <c r="L17" s="734">
        <v>1</v>
      </c>
      <c r="M17" s="735">
        <v>76.450001356471731</v>
      </c>
    </row>
    <row r="18" spans="1:13" ht="14.45" customHeight="1" x14ac:dyDescent="0.2">
      <c r="A18" s="729" t="s">
        <v>607</v>
      </c>
      <c r="B18" s="730" t="s">
        <v>1543</v>
      </c>
      <c r="C18" s="730" t="s">
        <v>1544</v>
      </c>
      <c r="D18" s="730" t="s">
        <v>1545</v>
      </c>
      <c r="E18" s="730" t="s">
        <v>1546</v>
      </c>
      <c r="F18" s="734"/>
      <c r="G18" s="734"/>
      <c r="H18" s="748">
        <v>0</v>
      </c>
      <c r="I18" s="734">
        <v>4</v>
      </c>
      <c r="J18" s="734">
        <v>231.04</v>
      </c>
      <c r="K18" s="748">
        <v>1</v>
      </c>
      <c r="L18" s="734">
        <v>4</v>
      </c>
      <c r="M18" s="735">
        <v>231.04</v>
      </c>
    </row>
    <row r="19" spans="1:13" ht="14.45" customHeight="1" x14ac:dyDescent="0.2">
      <c r="A19" s="729" t="s">
        <v>607</v>
      </c>
      <c r="B19" s="730" t="s">
        <v>1547</v>
      </c>
      <c r="C19" s="730" t="s">
        <v>1548</v>
      </c>
      <c r="D19" s="730" t="s">
        <v>852</v>
      </c>
      <c r="E19" s="730" t="s">
        <v>1549</v>
      </c>
      <c r="F19" s="734"/>
      <c r="G19" s="734"/>
      <c r="H19" s="748">
        <v>0</v>
      </c>
      <c r="I19" s="734">
        <v>5</v>
      </c>
      <c r="J19" s="734">
        <v>324.5</v>
      </c>
      <c r="K19" s="748">
        <v>1</v>
      </c>
      <c r="L19" s="734">
        <v>5</v>
      </c>
      <c r="M19" s="735">
        <v>324.5</v>
      </c>
    </row>
    <row r="20" spans="1:13" ht="14.45" customHeight="1" x14ac:dyDescent="0.2">
      <c r="A20" s="729" t="s">
        <v>607</v>
      </c>
      <c r="B20" s="730" t="s">
        <v>1550</v>
      </c>
      <c r="C20" s="730" t="s">
        <v>1551</v>
      </c>
      <c r="D20" s="730" t="s">
        <v>1552</v>
      </c>
      <c r="E20" s="730" t="s">
        <v>1553</v>
      </c>
      <c r="F20" s="734">
        <v>20</v>
      </c>
      <c r="G20" s="734">
        <v>2146.8000000000002</v>
      </c>
      <c r="H20" s="748">
        <v>1</v>
      </c>
      <c r="I20" s="734"/>
      <c r="J20" s="734"/>
      <c r="K20" s="748">
        <v>0</v>
      </c>
      <c r="L20" s="734">
        <v>20</v>
      </c>
      <c r="M20" s="735">
        <v>2146.8000000000002</v>
      </c>
    </row>
    <row r="21" spans="1:13" ht="14.45" customHeight="1" x14ac:dyDescent="0.2">
      <c r="A21" s="729" t="s">
        <v>607</v>
      </c>
      <c r="B21" s="730" t="s">
        <v>1554</v>
      </c>
      <c r="C21" s="730" t="s">
        <v>1555</v>
      </c>
      <c r="D21" s="730" t="s">
        <v>1556</v>
      </c>
      <c r="E21" s="730" t="s">
        <v>1557</v>
      </c>
      <c r="F21" s="734"/>
      <c r="G21" s="734"/>
      <c r="H21" s="748">
        <v>0</v>
      </c>
      <c r="I21" s="734">
        <v>53.000000000000007</v>
      </c>
      <c r="J21" s="734">
        <v>27917.749999999996</v>
      </c>
      <c r="K21" s="748">
        <v>1</v>
      </c>
      <c r="L21" s="734">
        <v>53.000000000000007</v>
      </c>
      <c r="M21" s="735">
        <v>27917.749999999996</v>
      </c>
    </row>
    <row r="22" spans="1:13" ht="14.45" customHeight="1" x14ac:dyDescent="0.2">
      <c r="A22" s="729" t="s">
        <v>607</v>
      </c>
      <c r="B22" s="730" t="s">
        <v>1558</v>
      </c>
      <c r="C22" s="730" t="s">
        <v>1559</v>
      </c>
      <c r="D22" s="730" t="s">
        <v>1064</v>
      </c>
      <c r="E22" s="730" t="s">
        <v>1560</v>
      </c>
      <c r="F22" s="734"/>
      <c r="G22" s="734"/>
      <c r="H22" s="748">
        <v>0</v>
      </c>
      <c r="I22" s="734">
        <v>4</v>
      </c>
      <c r="J22" s="734">
        <v>455</v>
      </c>
      <c r="K22" s="748">
        <v>1</v>
      </c>
      <c r="L22" s="734">
        <v>4</v>
      </c>
      <c r="M22" s="735">
        <v>455</v>
      </c>
    </row>
    <row r="23" spans="1:13" ht="14.45" customHeight="1" x14ac:dyDescent="0.2">
      <c r="A23" s="729" t="s">
        <v>607</v>
      </c>
      <c r="B23" s="730" t="s">
        <v>1561</v>
      </c>
      <c r="C23" s="730" t="s">
        <v>1562</v>
      </c>
      <c r="D23" s="730" t="s">
        <v>1563</v>
      </c>
      <c r="E23" s="730" t="s">
        <v>1564</v>
      </c>
      <c r="F23" s="734">
        <v>6.5</v>
      </c>
      <c r="G23" s="734">
        <v>4862</v>
      </c>
      <c r="H23" s="748">
        <v>1</v>
      </c>
      <c r="I23" s="734"/>
      <c r="J23" s="734"/>
      <c r="K23" s="748">
        <v>0</v>
      </c>
      <c r="L23" s="734">
        <v>6.5</v>
      </c>
      <c r="M23" s="735">
        <v>4862</v>
      </c>
    </row>
    <row r="24" spans="1:13" ht="14.45" customHeight="1" x14ac:dyDescent="0.2">
      <c r="A24" s="729" t="s">
        <v>607</v>
      </c>
      <c r="B24" s="730" t="s">
        <v>1565</v>
      </c>
      <c r="C24" s="730" t="s">
        <v>1566</v>
      </c>
      <c r="D24" s="730" t="s">
        <v>1567</v>
      </c>
      <c r="E24" s="730" t="s">
        <v>889</v>
      </c>
      <c r="F24" s="734">
        <v>1</v>
      </c>
      <c r="G24" s="734">
        <v>66.55</v>
      </c>
      <c r="H24" s="748">
        <v>1</v>
      </c>
      <c r="I24" s="734"/>
      <c r="J24" s="734"/>
      <c r="K24" s="748">
        <v>0</v>
      </c>
      <c r="L24" s="734">
        <v>1</v>
      </c>
      <c r="M24" s="735">
        <v>66.55</v>
      </c>
    </row>
    <row r="25" spans="1:13" ht="14.45" customHeight="1" x14ac:dyDescent="0.2">
      <c r="A25" s="729" t="s">
        <v>607</v>
      </c>
      <c r="B25" s="730" t="s">
        <v>1568</v>
      </c>
      <c r="C25" s="730" t="s">
        <v>1569</v>
      </c>
      <c r="D25" s="730" t="s">
        <v>927</v>
      </c>
      <c r="E25" s="730" t="s">
        <v>928</v>
      </c>
      <c r="F25" s="734"/>
      <c r="G25" s="734"/>
      <c r="H25" s="748">
        <v>0</v>
      </c>
      <c r="I25" s="734">
        <v>20</v>
      </c>
      <c r="J25" s="734">
        <v>442.59999999999997</v>
      </c>
      <c r="K25" s="748">
        <v>1</v>
      </c>
      <c r="L25" s="734">
        <v>20</v>
      </c>
      <c r="M25" s="735">
        <v>442.59999999999997</v>
      </c>
    </row>
    <row r="26" spans="1:13" ht="14.45" customHeight="1" x14ac:dyDescent="0.2">
      <c r="A26" s="729" t="s">
        <v>607</v>
      </c>
      <c r="B26" s="730" t="s">
        <v>1570</v>
      </c>
      <c r="C26" s="730" t="s">
        <v>1571</v>
      </c>
      <c r="D26" s="730" t="s">
        <v>922</v>
      </c>
      <c r="E26" s="730" t="s">
        <v>923</v>
      </c>
      <c r="F26" s="734"/>
      <c r="G26" s="734"/>
      <c r="H26" s="748">
        <v>0</v>
      </c>
      <c r="I26" s="734">
        <v>6</v>
      </c>
      <c r="J26" s="734">
        <v>4283.5199999999995</v>
      </c>
      <c r="K26" s="748">
        <v>1</v>
      </c>
      <c r="L26" s="734">
        <v>6</v>
      </c>
      <c r="M26" s="735">
        <v>4283.5199999999995</v>
      </c>
    </row>
    <row r="27" spans="1:13" ht="14.45" customHeight="1" x14ac:dyDescent="0.2">
      <c r="A27" s="729" t="s">
        <v>607</v>
      </c>
      <c r="B27" s="730" t="s">
        <v>1572</v>
      </c>
      <c r="C27" s="730" t="s">
        <v>1573</v>
      </c>
      <c r="D27" s="730" t="s">
        <v>1574</v>
      </c>
      <c r="E27" s="730" t="s">
        <v>1575</v>
      </c>
      <c r="F27" s="734"/>
      <c r="G27" s="734"/>
      <c r="H27" s="748">
        <v>0</v>
      </c>
      <c r="I27" s="734">
        <v>13.1</v>
      </c>
      <c r="J27" s="734">
        <v>1974.1700000000003</v>
      </c>
      <c r="K27" s="748">
        <v>1</v>
      </c>
      <c r="L27" s="734">
        <v>13.1</v>
      </c>
      <c r="M27" s="735">
        <v>1974.1700000000003</v>
      </c>
    </row>
    <row r="28" spans="1:13" ht="14.45" customHeight="1" x14ac:dyDescent="0.2">
      <c r="A28" s="729" t="s">
        <v>607</v>
      </c>
      <c r="B28" s="730" t="s">
        <v>1572</v>
      </c>
      <c r="C28" s="730" t="s">
        <v>1576</v>
      </c>
      <c r="D28" s="730" t="s">
        <v>1574</v>
      </c>
      <c r="E28" s="730" t="s">
        <v>1577</v>
      </c>
      <c r="F28" s="734"/>
      <c r="G28" s="734"/>
      <c r="H28" s="748">
        <v>0</v>
      </c>
      <c r="I28" s="734">
        <v>18.600000000000001</v>
      </c>
      <c r="J28" s="734">
        <v>4910.3999999999996</v>
      </c>
      <c r="K28" s="748">
        <v>1</v>
      </c>
      <c r="L28" s="734">
        <v>18.600000000000001</v>
      </c>
      <c r="M28" s="735">
        <v>4910.3999999999996</v>
      </c>
    </row>
    <row r="29" spans="1:13" ht="14.45" customHeight="1" x14ac:dyDescent="0.2">
      <c r="A29" s="729" t="s">
        <v>607</v>
      </c>
      <c r="B29" s="730" t="s">
        <v>1578</v>
      </c>
      <c r="C29" s="730" t="s">
        <v>1579</v>
      </c>
      <c r="D29" s="730" t="s">
        <v>1580</v>
      </c>
      <c r="E29" s="730" t="s">
        <v>1581</v>
      </c>
      <c r="F29" s="734"/>
      <c r="G29" s="734"/>
      <c r="H29" s="748">
        <v>0</v>
      </c>
      <c r="I29" s="734">
        <v>3</v>
      </c>
      <c r="J29" s="734">
        <v>148.89000000000001</v>
      </c>
      <c r="K29" s="748">
        <v>1</v>
      </c>
      <c r="L29" s="734">
        <v>3</v>
      </c>
      <c r="M29" s="735">
        <v>148.89000000000001</v>
      </c>
    </row>
    <row r="30" spans="1:13" ht="14.45" customHeight="1" x14ac:dyDescent="0.2">
      <c r="A30" s="729" t="s">
        <v>607</v>
      </c>
      <c r="B30" s="730" t="s">
        <v>1582</v>
      </c>
      <c r="C30" s="730" t="s">
        <v>1583</v>
      </c>
      <c r="D30" s="730" t="s">
        <v>1584</v>
      </c>
      <c r="E30" s="730" t="s">
        <v>1585</v>
      </c>
      <c r="F30" s="734"/>
      <c r="G30" s="734"/>
      <c r="H30" s="748">
        <v>0</v>
      </c>
      <c r="I30" s="734">
        <v>3.5</v>
      </c>
      <c r="J30" s="734">
        <v>2368.52</v>
      </c>
      <c r="K30" s="748">
        <v>1</v>
      </c>
      <c r="L30" s="734">
        <v>3.5</v>
      </c>
      <c r="M30" s="735">
        <v>2368.52</v>
      </c>
    </row>
    <row r="31" spans="1:13" ht="14.45" customHeight="1" x14ac:dyDescent="0.2">
      <c r="A31" s="729" t="s">
        <v>607</v>
      </c>
      <c r="B31" s="730" t="s">
        <v>1586</v>
      </c>
      <c r="C31" s="730" t="s">
        <v>1587</v>
      </c>
      <c r="D31" s="730" t="s">
        <v>920</v>
      </c>
      <c r="E31" s="730" t="s">
        <v>921</v>
      </c>
      <c r="F31" s="734"/>
      <c r="G31" s="734"/>
      <c r="H31" s="748">
        <v>0</v>
      </c>
      <c r="I31" s="734">
        <v>1</v>
      </c>
      <c r="J31" s="734">
        <v>1111</v>
      </c>
      <c r="K31" s="748">
        <v>1</v>
      </c>
      <c r="L31" s="734">
        <v>1</v>
      </c>
      <c r="M31" s="735">
        <v>1111</v>
      </c>
    </row>
    <row r="32" spans="1:13" ht="14.45" customHeight="1" x14ac:dyDescent="0.2">
      <c r="A32" s="729" t="s">
        <v>607</v>
      </c>
      <c r="B32" s="730" t="s">
        <v>1588</v>
      </c>
      <c r="C32" s="730" t="s">
        <v>1589</v>
      </c>
      <c r="D32" s="730" t="s">
        <v>1590</v>
      </c>
      <c r="E32" s="730" t="s">
        <v>1591</v>
      </c>
      <c r="F32" s="734"/>
      <c r="G32" s="734"/>
      <c r="H32" s="748">
        <v>0</v>
      </c>
      <c r="I32" s="734">
        <v>3.5</v>
      </c>
      <c r="J32" s="734">
        <v>1116.5</v>
      </c>
      <c r="K32" s="748">
        <v>1</v>
      </c>
      <c r="L32" s="734">
        <v>3.5</v>
      </c>
      <c r="M32" s="735">
        <v>1116.5</v>
      </c>
    </row>
    <row r="33" spans="1:13" ht="14.45" customHeight="1" x14ac:dyDescent="0.2">
      <c r="A33" s="729" t="s">
        <v>607</v>
      </c>
      <c r="B33" s="730" t="s">
        <v>1588</v>
      </c>
      <c r="C33" s="730" t="s">
        <v>1592</v>
      </c>
      <c r="D33" s="730" t="s">
        <v>1593</v>
      </c>
      <c r="E33" s="730" t="s">
        <v>1594</v>
      </c>
      <c r="F33" s="734"/>
      <c r="G33" s="734"/>
      <c r="H33" s="748">
        <v>0</v>
      </c>
      <c r="I33" s="734">
        <v>1</v>
      </c>
      <c r="J33" s="734">
        <v>1132.9099999999996</v>
      </c>
      <c r="K33" s="748">
        <v>1</v>
      </c>
      <c r="L33" s="734">
        <v>1</v>
      </c>
      <c r="M33" s="735">
        <v>1132.9099999999996</v>
      </c>
    </row>
    <row r="34" spans="1:13" ht="14.45" customHeight="1" x14ac:dyDescent="0.2">
      <c r="A34" s="729" t="s">
        <v>607</v>
      </c>
      <c r="B34" s="730" t="s">
        <v>1595</v>
      </c>
      <c r="C34" s="730" t="s">
        <v>1596</v>
      </c>
      <c r="D34" s="730" t="s">
        <v>641</v>
      </c>
      <c r="E34" s="730" t="s">
        <v>637</v>
      </c>
      <c r="F34" s="734"/>
      <c r="G34" s="734"/>
      <c r="H34" s="748">
        <v>0</v>
      </c>
      <c r="I34" s="734">
        <v>1</v>
      </c>
      <c r="J34" s="734">
        <v>53.94</v>
      </c>
      <c r="K34" s="748">
        <v>1</v>
      </c>
      <c r="L34" s="734">
        <v>1</v>
      </c>
      <c r="M34" s="735">
        <v>53.94</v>
      </c>
    </row>
    <row r="35" spans="1:13" ht="14.45" customHeight="1" x14ac:dyDescent="0.2">
      <c r="A35" s="729" t="s">
        <v>607</v>
      </c>
      <c r="B35" s="730" t="s">
        <v>1597</v>
      </c>
      <c r="C35" s="730" t="s">
        <v>1598</v>
      </c>
      <c r="D35" s="730" t="s">
        <v>1599</v>
      </c>
      <c r="E35" s="730" t="s">
        <v>1600</v>
      </c>
      <c r="F35" s="734"/>
      <c r="G35" s="734"/>
      <c r="H35" s="748">
        <v>0</v>
      </c>
      <c r="I35" s="734">
        <v>1</v>
      </c>
      <c r="J35" s="734">
        <v>171.69</v>
      </c>
      <c r="K35" s="748">
        <v>1</v>
      </c>
      <c r="L35" s="734">
        <v>1</v>
      </c>
      <c r="M35" s="735">
        <v>171.69</v>
      </c>
    </row>
    <row r="36" spans="1:13" ht="14.45" customHeight="1" x14ac:dyDescent="0.2">
      <c r="A36" s="729" t="s">
        <v>607</v>
      </c>
      <c r="B36" s="730" t="s">
        <v>1597</v>
      </c>
      <c r="C36" s="730" t="s">
        <v>1601</v>
      </c>
      <c r="D36" s="730" t="s">
        <v>1599</v>
      </c>
      <c r="E36" s="730" t="s">
        <v>1602</v>
      </c>
      <c r="F36" s="734"/>
      <c r="G36" s="734"/>
      <c r="H36" s="748">
        <v>0</v>
      </c>
      <c r="I36" s="734">
        <v>1</v>
      </c>
      <c r="J36" s="734">
        <v>772.06</v>
      </c>
      <c r="K36" s="748">
        <v>1</v>
      </c>
      <c r="L36" s="734">
        <v>1</v>
      </c>
      <c r="M36" s="735">
        <v>772.06</v>
      </c>
    </row>
    <row r="37" spans="1:13" ht="14.45" customHeight="1" x14ac:dyDescent="0.2">
      <c r="A37" s="729" t="s">
        <v>607</v>
      </c>
      <c r="B37" s="730" t="s">
        <v>1603</v>
      </c>
      <c r="C37" s="730" t="s">
        <v>1604</v>
      </c>
      <c r="D37" s="730" t="s">
        <v>1605</v>
      </c>
      <c r="E37" s="730" t="s">
        <v>1606</v>
      </c>
      <c r="F37" s="734"/>
      <c r="G37" s="734"/>
      <c r="H37" s="748">
        <v>0</v>
      </c>
      <c r="I37" s="734">
        <v>1</v>
      </c>
      <c r="J37" s="734">
        <v>107.98000000000003</v>
      </c>
      <c r="K37" s="748">
        <v>1</v>
      </c>
      <c r="L37" s="734">
        <v>1</v>
      </c>
      <c r="M37" s="735">
        <v>107.98000000000003</v>
      </c>
    </row>
    <row r="38" spans="1:13" ht="14.45" customHeight="1" x14ac:dyDescent="0.2">
      <c r="A38" s="729" t="s">
        <v>607</v>
      </c>
      <c r="B38" s="730" t="s">
        <v>1607</v>
      </c>
      <c r="C38" s="730" t="s">
        <v>1608</v>
      </c>
      <c r="D38" s="730" t="s">
        <v>824</v>
      </c>
      <c r="E38" s="730" t="s">
        <v>808</v>
      </c>
      <c r="F38" s="734">
        <v>8</v>
      </c>
      <c r="G38" s="734">
        <v>660.26400000000001</v>
      </c>
      <c r="H38" s="748">
        <v>1</v>
      </c>
      <c r="I38" s="734"/>
      <c r="J38" s="734"/>
      <c r="K38" s="748">
        <v>0</v>
      </c>
      <c r="L38" s="734">
        <v>8</v>
      </c>
      <c r="M38" s="735">
        <v>660.26400000000001</v>
      </c>
    </row>
    <row r="39" spans="1:13" ht="14.45" customHeight="1" x14ac:dyDescent="0.2">
      <c r="A39" s="729" t="s">
        <v>607</v>
      </c>
      <c r="B39" s="730" t="s">
        <v>1607</v>
      </c>
      <c r="C39" s="730" t="s">
        <v>1609</v>
      </c>
      <c r="D39" s="730" t="s">
        <v>824</v>
      </c>
      <c r="E39" s="730" t="s">
        <v>827</v>
      </c>
      <c r="F39" s="734"/>
      <c r="G39" s="734"/>
      <c r="H39" s="748">
        <v>0</v>
      </c>
      <c r="I39" s="734">
        <v>109</v>
      </c>
      <c r="J39" s="734">
        <v>3598.1990000000001</v>
      </c>
      <c r="K39" s="748">
        <v>1</v>
      </c>
      <c r="L39" s="734">
        <v>109</v>
      </c>
      <c r="M39" s="735">
        <v>3598.1990000000001</v>
      </c>
    </row>
    <row r="40" spans="1:13" ht="14.45" customHeight="1" x14ac:dyDescent="0.2">
      <c r="A40" s="729" t="s">
        <v>607</v>
      </c>
      <c r="B40" s="730" t="s">
        <v>1607</v>
      </c>
      <c r="C40" s="730" t="s">
        <v>1610</v>
      </c>
      <c r="D40" s="730" t="s">
        <v>824</v>
      </c>
      <c r="E40" s="730" t="s">
        <v>1611</v>
      </c>
      <c r="F40" s="734"/>
      <c r="G40" s="734"/>
      <c r="H40" s="748">
        <v>0</v>
      </c>
      <c r="I40" s="734">
        <v>7</v>
      </c>
      <c r="J40" s="734">
        <v>287.98</v>
      </c>
      <c r="K40" s="748">
        <v>1</v>
      </c>
      <c r="L40" s="734">
        <v>7</v>
      </c>
      <c r="M40" s="735">
        <v>287.98</v>
      </c>
    </row>
    <row r="41" spans="1:13" ht="14.45" customHeight="1" x14ac:dyDescent="0.2">
      <c r="A41" s="729" t="s">
        <v>607</v>
      </c>
      <c r="B41" s="730" t="s">
        <v>1607</v>
      </c>
      <c r="C41" s="730" t="s">
        <v>1612</v>
      </c>
      <c r="D41" s="730" t="s">
        <v>824</v>
      </c>
      <c r="E41" s="730" t="s">
        <v>1613</v>
      </c>
      <c r="F41" s="734"/>
      <c r="G41" s="734"/>
      <c r="H41" s="748">
        <v>0</v>
      </c>
      <c r="I41" s="734">
        <v>80</v>
      </c>
      <c r="J41" s="734">
        <v>3350.4000000000005</v>
      </c>
      <c r="K41" s="748">
        <v>1</v>
      </c>
      <c r="L41" s="734">
        <v>80</v>
      </c>
      <c r="M41" s="735">
        <v>3350.4000000000005</v>
      </c>
    </row>
    <row r="42" spans="1:13" ht="14.45" customHeight="1" x14ac:dyDescent="0.2">
      <c r="A42" s="729" t="s">
        <v>607</v>
      </c>
      <c r="B42" s="730" t="s">
        <v>1614</v>
      </c>
      <c r="C42" s="730" t="s">
        <v>1615</v>
      </c>
      <c r="D42" s="730" t="s">
        <v>1616</v>
      </c>
      <c r="E42" s="730" t="s">
        <v>1617</v>
      </c>
      <c r="F42" s="734"/>
      <c r="G42" s="734"/>
      <c r="H42" s="748">
        <v>0</v>
      </c>
      <c r="I42" s="734">
        <v>1</v>
      </c>
      <c r="J42" s="734">
        <v>114.03000000000004</v>
      </c>
      <c r="K42" s="748">
        <v>1</v>
      </c>
      <c r="L42" s="734">
        <v>1</v>
      </c>
      <c r="M42" s="735">
        <v>114.03000000000004</v>
      </c>
    </row>
    <row r="43" spans="1:13" ht="14.45" customHeight="1" x14ac:dyDescent="0.2">
      <c r="A43" s="729" t="s">
        <v>607</v>
      </c>
      <c r="B43" s="730" t="s">
        <v>1614</v>
      </c>
      <c r="C43" s="730" t="s">
        <v>1618</v>
      </c>
      <c r="D43" s="730" t="s">
        <v>1616</v>
      </c>
      <c r="E43" s="730" t="s">
        <v>1619</v>
      </c>
      <c r="F43" s="734"/>
      <c r="G43" s="734"/>
      <c r="H43" s="748">
        <v>0</v>
      </c>
      <c r="I43" s="734">
        <v>1</v>
      </c>
      <c r="J43" s="734">
        <v>126.2</v>
      </c>
      <c r="K43" s="748">
        <v>1</v>
      </c>
      <c r="L43" s="734">
        <v>1</v>
      </c>
      <c r="M43" s="735">
        <v>126.2</v>
      </c>
    </row>
    <row r="44" spans="1:13" ht="14.45" customHeight="1" x14ac:dyDescent="0.2">
      <c r="A44" s="729" t="s">
        <v>607</v>
      </c>
      <c r="B44" s="730" t="s">
        <v>1620</v>
      </c>
      <c r="C44" s="730" t="s">
        <v>1621</v>
      </c>
      <c r="D44" s="730" t="s">
        <v>1622</v>
      </c>
      <c r="E44" s="730" t="s">
        <v>1623</v>
      </c>
      <c r="F44" s="734"/>
      <c r="G44" s="734"/>
      <c r="H44" s="748">
        <v>0</v>
      </c>
      <c r="I44" s="734">
        <v>11</v>
      </c>
      <c r="J44" s="734">
        <v>100.78</v>
      </c>
      <c r="K44" s="748">
        <v>1</v>
      </c>
      <c r="L44" s="734">
        <v>11</v>
      </c>
      <c r="M44" s="735">
        <v>100.78</v>
      </c>
    </row>
    <row r="45" spans="1:13" ht="14.45" customHeight="1" x14ac:dyDescent="0.2">
      <c r="A45" s="729" t="s">
        <v>607</v>
      </c>
      <c r="B45" s="730" t="s">
        <v>1624</v>
      </c>
      <c r="C45" s="730" t="s">
        <v>1625</v>
      </c>
      <c r="D45" s="730" t="s">
        <v>890</v>
      </c>
      <c r="E45" s="730" t="s">
        <v>1626</v>
      </c>
      <c r="F45" s="734"/>
      <c r="G45" s="734"/>
      <c r="H45" s="748">
        <v>0</v>
      </c>
      <c r="I45" s="734">
        <v>1</v>
      </c>
      <c r="J45" s="734">
        <v>22.09</v>
      </c>
      <c r="K45" s="748">
        <v>1</v>
      </c>
      <c r="L45" s="734">
        <v>1</v>
      </c>
      <c r="M45" s="735">
        <v>22.09</v>
      </c>
    </row>
    <row r="46" spans="1:13" ht="14.45" customHeight="1" x14ac:dyDescent="0.2">
      <c r="A46" s="729" t="s">
        <v>607</v>
      </c>
      <c r="B46" s="730" t="s">
        <v>1624</v>
      </c>
      <c r="C46" s="730" t="s">
        <v>1627</v>
      </c>
      <c r="D46" s="730" t="s">
        <v>890</v>
      </c>
      <c r="E46" s="730" t="s">
        <v>1628</v>
      </c>
      <c r="F46" s="734"/>
      <c r="G46" s="734"/>
      <c r="H46" s="748">
        <v>0</v>
      </c>
      <c r="I46" s="734">
        <v>3</v>
      </c>
      <c r="J46" s="734">
        <v>136.47</v>
      </c>
      <c r="K46" s="748">
        <v>1</v>
      </c>
      <c r="L46" s="734">
        <v>3</v>
      </c>
      <c r="M46" s="735">
        <v>136.47</v>
      </c>
    </row>
    <row r="47" spans="1:13" ht="14.45" customHeight="1" x14ac:dyDescent="0.2">
      <c r="A47" s="729" t="s">
        <v>607</v>
      </c>
      <c r="B47" s="730" t="s">
        <v>1629</v>
      </c>
      <c r="C47" s="730" t="s">
        <v>1630</v>
      </c>
      <c r="D47" s="730" t="s">
        <v>670</v>
      </c>
      <c r="E47" s="730" t="s">
        <v>1631</v>
      </c>
      <c r="F47" s="734"/>
      <c r="G47" s="734"/>
      <c r="H47" s="748">
        <v>0</v>
      </c>
      <c r="I47" s="734">
        <v>5</v>
      </c>
      <c r="J47" s="734">
        <v>361.49999999999989</v>
      </c>
      <c r="K47" s="748">
        <v>1</v>
      </c>
      <c r="L47" s="734">
        <v>5</v>
      </c>
      <c r="M47" s="735">
        <v>361.49999999999989</v>
      </c>
    </row>
    <row r="48" spans="1:13" ht="14.45" customHeight="1" x14ac:dyDescent="0.2">
      <c r="A48" s="729" t="s">
        <v>612</v>
      </c>
      <c r="B48" s="730" t="s">
        <v>1509</v>
      </c>
      <c r="C48" s="730" t="s">
        <v>1510</v>
      </c>
      <c r="D48" s="730" t="s">
        <v>1511</v>
      </c>
      <c r="E48" s="730" t="s">
        <v>1512</v>
      </c>
      <c r="F48" s="734"/>
      <c r="G48" s="734"/>
      <c r="H48" s="748">
        <v>0</v>
      </c>
      <c r="I48" s="734">
        <v>1</v>
      </c>
      <c r="J48" s="734">
        <v>42.85</v>
      </c>
      <c r="K48" s="748">
        <v>1</v>
      </c>
      <c r="L48" s="734">
        <v>1</v>
      </c>
      <c r="M48" s="735">
        <v>42.85</v>
      </c>
    </row>
    <row r="49" spans="1:13" ht="14.45" customHeight="1" x14ac:dyDescent="0.2">
      <c r="A49" s="729" t="s">
        <v>612</v>
      </c>
      <c r="B49" s="730" t="s">
        <v>1519</v>
      </c>
      <c r="C49" s="730" t="s">
        <v>1520</v>
      </c>
      <c r="D49" s="730" t="s">
        <v>847</v>
      </c>
      <c r="E49" s="730" t="s">
        <v>1521</v>
      </c>
      <c r="F49" s="734"/>
      <c r="G49" s="734"/>
      <c r="H49" s="748">
        <v>0</v>
      </c>
      <c r="I49" s="734">
        <v>2</v>
      </c>
      <c r="J49" s="734">
        <v>251</v>
      </c>
      <c r="K49" s="748">
        <v>1</v>
      </c>
      <c r="L49" s="734">
        <v>2</v>
      </c>
      <c r="M49" s="735">
        <v>251</v>
      </c>
    </row>
    <row r="50" spans="1:13" ht="14.45" customHeight="1" x14ac:dyDescent="0.2">
      <c r="A50" s="729" t="s">
        <v>612</v>
      </c>
      <c r="B50" s="730" t="s">
        <v>1632</v>
      </c>
      <c r="C50" s="730" t="s">
        <v>1633</v>
      </c>
      <c r="D50" s="730" t="s">
        <v>1634</v>
      </c>
      <c r="E50" s="730" t="s">
        <v>1635</v>
      </c>
      <c r="F50" s="734">
        <v>1</v>
      </c>
      <c r="G50" s="734">
        <v>100</v>
      </c>
      <c r="H50" s="748">
        <v>1</v>
      </c>
      <c r="I50" s="734"/>
      <c r="J50" s="734"/>
      <c r="K50" s="748">
        <v>0</v>
      </c>
      <c r="L50" s="734">
        <v>1</v>
      </c>
      <c r="M50" s="735">
        <v>100</v>
      </c>
    </row>
    <row r="51" spans="1:13" ht="14.45" customHeight="1" x14ac:dyDescent="0.2">
      <c r="A51" s="729" t="s">
        <v>612</v>
      </c>
      <c r="B51" s="730" t="s">
        <v>1522</v>
      </c>
      <c r="C51" s="730" t="s">
        <v>1523</v>
      </c>
      <c r="D51" s="730" t="s">
        <v>738</v>
      </c>
      <c r="E51" s="730" t="s">
        <v>1524</v>
      </c>
      <c r="F51" s="734"/>
      <c r="G51" s="734"/>
      <c r="H51" s="748">
        <v>0</v>
      </c>
      <c r="I51" s="734">
        <v>2</v>
      </c>
      <c r="J51" s="734">
        <v>6599.78</v>
      </c>
      <c r="K51" s="748">
        <v>1</v>
      </c>
      <c r="L51" s="734">
        <v>2</v>
      </c>
      <c r="M51" s="735">
        <v>6599.78</v>
      </c>
    </row>
    <row r="52" spans="1:13" ht="14.45" customHeight="1" x14ac:dyDescent="0.2">
      <c r="A52" s="729" t="s">
        <v>612</v>
      </c>
      <c r="B52" s="730" t="s">
        <v>1522</v>
      </c>
      <c r="C52" s="730" t="s">
        <v>1636</v>
      </c>
      <c r="D52" s="730" t="s">
        <v>982</v>
      </c>
      <c r="E52" s="730" t="s">
        <v>1637</v>
      </c>
      <c r="F52" s="734"/>
      <c r="G52" s="734"/>
      <c r="H52" s="748">
        <v>0</v>
      </c>
      <c r="I52" s="734">
        <v>1</v>
      </c>
      <c r="J52" s="734">
        <v>1895.7400000000005</v>
      </c>
      <c r="K52" s="748">
        <v>1</v>
      </c>
      <c r="L52" s="734">
        <v>1</v>
      </c>
      <c r="M52" s="735">
        <v>1895.7400000000005</v>
      </c>
    </row>
    <row r="53" spans="1:13" ht="14.45" customHeight="1" x14ac:dyDescent="0.2">
      <c r="A53" s="729" t="s">
        <v>612</v>
      </c>
      <c r="B53" s="730" t="s">
        <v>1522</v>
      </c>
      <c r="C53" s="730" t="s">
        <v>1638</v>
      </c>
      <c r="D53" s="730" t="s">
        <v>740</v>
      </c>
      <c r="E53" s="730" t="s">
        <v>1639</v>
      </c>
      <c r="F53" s="734"/>
      <c r="G53" s="734"/>
      <c r="H53" s="748">
        <v>0</v>
      </c>
      <c r="I53" s="734">
        <v>1</v>
      </c>
      <c r="J53" s="734">
        <v>721.16</v>
      </c>
      <c r="K53" s="748">
        <v>1</v>
      </c>
      <c r="L53" s="734">
        <v>1</v>
      </c>
      <c r="M53" s="735">
        <v>721.16</v>
      </c>
    </row>
    <row r="54" spans="1:13" ht="14.45" customHeight="1" x14ac:dyDescent="0.2">
      <c r="A54" s="729" t="s">
        <v>612</v>
      </c>
      <c r="B54" s="730" t="s">
        <v>1522</v>
      </c>
      <c r="C54" s="730" t="s">
        <v>1525</v>
      </c>
      <c r="D54" s="730" t="s">
        <v>740</v>
      </c>
      <c r="E54" s="730" t="s">
        <v>1526</v>
      </c>
      <c r="F54" s="734"/>
      <c r="G54" s="734"/>
      <c r="H54" s="748">
        <v>0</v>
      </c>
      <c r="I54" s="734">
        <v>2</v>
      </c>
      <c r="J54" s="734">
        <v>581.24</v>
      </c>
      <c r="K54" s="748">
        <v>1</v>
      </c>
      <c r="L54" s="734">
        <v>2</v>
      </c>
      <c r="M54" s="735">
        <v>581.24</v>
      </c>
    </row>
    <row r="55" spans="1:13" ht="14.45" customHeight="1" x14ac:dyDescent="0.2">
      <c r="A55" s="729" t="s">
        <v>612</v>
      </c>
      <c r="B55" s="730" t="s">
        <v>1522</v>
      </c>
      <c r="C55" s="730" t="s">
        <v>1527</v>
      </c>
      <c r="D55" s="730" t="s">
        <v>740</v>
      </c>
      <c r="E55" s="730" t="s">
        <v>1528</v>
      </c>
      <c r="F55" s="734"/>
      <c r="G55" s="734"/>
      <c r="H55" s="748">
        <v>0</v>
      </c>
      <c r="I55" s="734">
        <v>10</v>
      </c>
      <c r="J55" s="734">
        <v>6242.5</v>
      </c>
      <c r="K55" s="748">
        <v>1</v>
      </c>
      <c r="L55" s="734">
        <v>10</v>
      </c>
      <c r="M55" s="735">
        <v>6242.5</v>
      </c>
    </row>
    <row r="56" spans="1:13" ht="14.45" customHeight="1" x14ac:dyDescent="0.2">
      <c r="A56" s="729" t="s">
        <v>612</v>
      </c>
      <c r="B56" s="730" t="s">
        <v>1522</v>
      </c>
      <c r="C56" s="730" t="s">
        <v>1529</v>
      </c>
      <c r="D56" s="730" t="s">
        <v>740</v>
      </c>
      <c r="E56" s="730" t="s">
        <v>1530</v>
      </c>
      <c r="F56" s="734"/>
      <c r="G56" s="734"/>
      <c r="H56" s="748">
        <v>0</v>
      </c>
      <c r="I56" s="734">
        <v>47</v>
      </c>
      <c r="J56" s="734">
        <v>18765.14</v>
      </c>
      <c r="K56" s="748">
        <v>1</v>
      </c>
      <c r="L56" s="734">
        <v>47</v>
      </c>
      <c r="M56" s="735">
        <v>18765.14</v>
      </c>
    </row>
    <row r="57" spans="1:13" ht="14.45" customHeight="1" x14ac:dyDescent="0.2">
      <c r="A57" s="729" t="s">
        <v>612</v>
      </c>
      <c r="B57" s="730" t="s">
        <v>1640</v>
      </c>
      <c r="C57" s="730" t="s">
        <v>1641</v>
      </c>
      <c r="D57" s="730" t="s">
        <v>1642</v>
      </c>
      <c r="E57" s="730" t="s">
        <v>1643</v>
      </c>
      <c r="F57" s="734"/>
      <c r="G57" s="734"/>
      <c r="H57" s="748">
        <v>0</v>
      </c>
      <c r="I57" s="734">
        <v>1</v>
      </c>
      <c r="J57" s="734">
        <v>58.61</v>
      </c>
      <c r="K57" s="748">
        <v>1</v>
      </c>
      <c r="L57" s="734">
        <v>1</v>
      </c>
      <c r="M57" s="735">
        <v>58.61</v>
      </c>
    </row>
    <row r="58" spans="1:13" ht="14.45" customHeight="1" x14ac:dyDescent="0.2">
      <c r="A58" s="729" t="s">
        <v>612</v>
      </c>
      <c r="B58" s="730" t="s">
        <v>1535</v>
      </c>
      <c r="C58" s="730" t="s">
        <v>1644</v>
      </c>
      <c r="D58" s="730" t="s">
        <v>751</v>
      </c>
      <c r="E58" s="730" t="s">
        <v>1645</v>
      </c>
      <c r="F58" s="734"/>
      <c r="G58" s="734"/>
      <c r="H58" s="748">
        <v>0</v>
      </c>
      <c r="I58" s="734">
        <v>3</v>
      </c>
      <c r="J58" s="734">
        <v>119.19000092605256</v>
      </c>
      <c r="K58" s="748">
        <v>1</v>
      </c>
      <c r="L58" s="734">
        <v>3</v>
      </c>
      <c r="M58" s="735">
        <v>119.19000092605256</v>
      </c>
    </row>
    <row r="59" spans="1:13" ht="14.45" customHeight="1" x14ac:dyDescent="0.2">
      <c r="A59" s="729" t="s">
        <v>612</v>
      </c>
      <c r="B59" s="730" t="s">
        <v>1646</v>
      </c>
      <c r="C59" s="730" t="s">
        <v>1647</v>
      </c>
      <c r="D59" s="730" t="s">
        <v>954</v>
      </c>
      <c r="E59" s="730" t="s">
        <v>955</v>
      </c>
      <c r="F59" s="734"/>
      <c r="G59" s="734"/>
      <c r="H59" s="748">
        <v>0</v>
      </c>
      <c r="I59" s="734">
        <v>1</v>
      </c>
      <c r="J59" s="734">
        <v>207.22999999999993</v>
      </c>
      <c r="K59" s="748">
        <v>1</v>
      </c>
      <c r="L59" s="734">
        <v>1</v>
      </c>
      <c r="M59" s="735">
        <v>207.22999999999993</v>
      </c>
    </row>
    <row r="60" spans="1:13" ht="14.45" customHeight="1" x14ac:dyDescent="0.2">
      <c r="A60" s="729" t="s">
        <v>612</v>
      </c>
      <c r="B60" s="730" t="s">
        <v>1646</v>
      </c>
      <c r="C60" s="730" t="s">
        <v>1648</v>
      </c>
      <c r="D60" s="730" t="s">
        <v>954</v>
      </c>
      <c r="E60" s="730" t="s">
        <v>956</v>
      </c>
      <c r="F60" s="734"/>
      <c r="G60" s="734"/>
      <c r="H60" s="748">
        <v>0</v>
      </c>
      <c r="I60" s="734">
        <v>1</v>
      </c>
      <c r="J60" s="734">
        <v>93.779999999999987</v>
      </c>
      <c r="K60" s="748">
        <v>1</v>
      </c>
      <c r="L60" s="734">
        <v>1</v>
      </c>
      <c r="M60" s="735">
        <v>93.779999999999987</v>
      </c>
    </row>
    <row r="61" spans="1:13" ht="14.45" customHeight="1" x14ac:dyDescent="0.2">
      <c r="A61" s="729" t="s">
        <v>612</v>
      </c>
      <c r="B61" s="730" t="s">
        <v>1649</v>
      </c>
      <c r="C61" s="730" t="s">
        <v>1650</v>
      </c>
      <c r="D61" s="730" t="s">
        <v>1019</v>
      </c>
      <c r="E61" s="730" t="s">
        <v>1020</v>
      </c>
      <c r="F61" s="734">
        <v>1</v>
      </c>
      <c r="G61" s="734">
        <v>64.8</v>
      </c>
      <c r="H61" s="748">
        <v>1</v>
      </c>
      <c r="I61" s="734"/>
      <c r="J61" s="734"/>
      <c r="K61" s="748">
        <v>0</v>
      </c>
      <c r="L61" s="734">
        <v>1</v>
      </c>
      <c r="M61" s="735">
        <v>64.8</v>
      </c>
    </row>
    <row r="62" spans="1:13" ht="14.45" customHeight="1" x14ac:dyDescent="0.2">
      <c r="A62" s="729" t="s">
        <v>612</v>
      </c>
      <c r="B62" s="730" t="s">
        <v>1651</v>
      </c>
      <c r="C62" s="730" t="s">
        <v>1652</v>
      </c>
      <c r="D62" s="730" t="s">
        <v>1653</v>
      </c>
      <c r="E62" s="730" t="s">
        <v>1654</v>
      </c>
      <c r="F62" s="734"/>
      <c r="G62" s="734"/>
      <c r="H62" s="748">
        <v>0</v>
      </c>
      <c r="I62" s="734">
        <v>1</v>
      </c>
      <c r="J62" s="734">
        <v>8.6199999999999974</v>
      </c>
      <c r="K62" s="748">
        <v>1</v>
      </c>
      <c r="L62" s="734">
        <v>1</v>
      </c>
      <c r="M62" s="735">
        <v>8.6199999999999974</v>
      </c>
    </row>
    <row r="63" spans="1:13" ht="14.45" customHeight="1" x14ac:dyDescent="0.2">
      <c r="A63" s="729" t="s">
        <v>612</v>
      </c>
      <c r="B63" s="730" t="s">
        <v>1651</v>
      </c>
      <c r="C63" s="730" t="s">
        <v>1655</v>
      </c>
      <c r="D63" s="730" t="s">
        <v>1653</v>
      </c>
      <c r="E63" s="730" t="s">
        <v>1631</v>
      </c>
      <c r="F63" s="734"/>
      <c r="G63" s="734"/>
      <c r="H63" s="748">
        <v>0</v>
      </c>
      <c r="I63" s="734">
        <v>1</v>
      </c>
      <c r="J63" s="734">
        <v>15.069999999999999</v>
      </c>
      <c r="K63" s="748">
        <v>1</v>
      </c>
      <c r="L63" s="734">
        <v>1</v>
      </c>
      <c r="M63" s="735">
        <v>15.069999999999999</v>
      </c>
    </row>
    <row r="64" spans="1:13" ht="14.45" customHeight="1" x14ac:dyDescent="0.2">
      <c r="A64" s="729" t="s">
        <v>612</v>
      </c>
      <c r="B64" s="730" t="s">
        <v>1540</v>
      </c>
      <c r="C64" s="730" t="s">
        <v>1541</v>
      </c>
      <c r="D64" s="730" t="s">
        <v>843</v>
      </c>
      <c r="E64" s="730" t="s">
        <v>1542</v>
      </c>
      <c r="F64" s="734"/>
      <c r="G64" s="734"/>
      <c r="H64" s="748">
        <v>0</v>
      </c>
      <c r="I64" s="734">
        <v>1</v>
      </c>
      <c r="J64" s="734">
        <v>76.45</v>
      </c>
      <c r="K64" s="748">
        <v>1</v>
      </c>
      <c r="L64" s="734">
        <v>1</v>
      </c>
      <c r="M64" s="735">
        <v>76.45</v>
      </c>
    </row>
    <row r="65" spans="1:13" ht="14.45" customHeight="1" x14ac:dyDescent="0.2">
      <c r="A65" s="729" t="s">
        <v>612</v>
      </c>
      <c r="B65" s="730" t="s">
        <v>1656</v>
      </c>
      <c r="C65" s="730" t="s">
        <v>1657</v>
      </c>
      <c r="D65" s="730" t="s">
        <v>1658</v>
      </c>
      <c r="E65" s="730" t="s">
        <v>958</v>
      </c>
      <c r="F65" s="734"/>
      <c r="G65" s="734"/>
      <c r="H65" s="748">
        <v>0</v>
      </c>
      <c r="I65" s="734">
        <v>1</v>
      </c>
      <c r="J65" s="734">
        <v>213.24</v>
      </c>
      <c r="K65" s="748">
        <v>1</v>
      </c>
      <c r="L65" s="734">
        <v>1</v>
      </c>
      <c r="M65" s="735">
        <v>213.24</v>
      </c>
    </row>
    <row r="66" spans="1:13" ht="14.45" customHeight="1" x14ac:dyDescent="0.2">
      <c r="A66" s="729" t="s">
        <v>612</v>
      </c>
      <c r="B66" s="730" t="s">
        <v>1543</v>
      </c>
      <c r="C66" s="730" t="s">
        <v>1659</v>
      </c>
      <c r="D66" s="730" t="s">
        <v>1660</v>
      </c>
      <c r="E66" s="730" t="s">
        <v>1661</v>
      </c>
      <c r="F66" s="734"/>
      <c r="G66" s="734"/>
      <c r="H66" s="748">
        <v>0</v>
      </c>
      <c r="I66" s="734">
        <v>1</v>
      </c>
      <c r="J66" s="734">
        <v>173.28000000000003</v>
      </c>
      <c r="K66" s="748">
        <v>1</v>
      </c>
      <c r="L66" s="734">
        <v>1</v>
      </c>
      <c r="M66" s="735">
        <v>173.28000000000003</v>
      </c>
    </row>
    <row r="67" spans="1:13" ht="14.45" customHeight="1" x14ac:dyDescent="0.2">
      <c r="A67" s="729" t="s">
        <v>612</v>
      </c>
      <c r="B67" s="730" t="s">
        <v>1662</v>
      </c>
      <c r="C67" s="730" t="s">
        <v>1663</v>
      </c>
      <c r="D67" s="730" t="s">
        <v>977</v>
      </c>
      <c r="E67" s="730" t="s">
        <v>978</v>
      </c>
      <c r="F67" s="734"/>
      <c r="G67" s="734"/>
      <c r="H67" s="748">
        <v>0</v>
      </c>
      <c r="I67" s="734">
        <v>1</v>
      </c>
      <c r="J67" s="734">
        <v>77.66</v>
      </c>
      <c r="K67" s="748">
        <v>1</v>
      </c>
      <c r="L67" s="734">
        <v>1</v>
      </c>
      <c r="M67" s="735">
        <v>77.66</v>
      </c>
    </row>
    <row r="68" spans="1:13" ht="14.45" customHeight="1" x14ac:dyDescent="0.2">
      <c r="A68" s="729" t="s">
        <v>612</v>
      </c>
      <c r="B68" s="730" t="s">
        <v>1662</v>
      </c>
      <c r="C68" s="730" t="s">
        <v>1664</v>
      </c>
      <c r="D68" s="730" t="s">
        <v>977</v>
      </c>
      <c r="E68" s="730" t="s">
        <v>980</v>
      </c>
      <c r="F68" s="734"/>
      <c r="G68" s="734"/>
      <c r="H68" s="748">
        <v>0</v>
      </c>
      <c r="I68" s="734">
        <v>1</v>
      </c>
      <c r="J68" s="734">
        <v>92.090000000000046</v>
      </c>
      <c r="K68" s="748">
        <v>1</v>
      </c>
      <c r="L68" s="734">
        <v>1</v>
      </c>
      <c r="M68" s="735">
        <v>92.090000000000046</v>
      </c>
    </row>
    <row r="69" spans="1:13" ht="14.45" customHeight="1" x14ac:dyDescent="0.2">
      <c r="A69" s="729" t="s">
        <v>612</v>
      </c>
      <c r="B69" s="730" t="s">
        <v>1550</v>
      </c>
      <c r="C69" s="730" t="s">
        <v>1551</v>
      </c>
      <c r="D69" s="730" t="s">
        <v>1552</v>
      </c>
      <c r="E69" s="730" t="s">
        <v>1553</v>
      </c>
      <c r="F69" s="734">
        <v>70</v>
      </c>
      <c r="G69" s="734">
        <v>3858.0999999999995</v>
      </c>
      <c r="H69" s="748">
        <v>1</v>
      </c>
      <c r="I69" s="734"/>
      <c r="J69" s="734"/>
      <c r="K69" s="748">
        <v>0</v>
      </c>
      <c r="L69" s="734">
        <v>70</v>
      </c>
      <c r="M69" s="735">
        <v>3858.0999999999995</v>
      </c>
    </row>
    <row r="70" spans="1:13" ht="14.45" customHeight="1" x14ac:dyDescent="0.2">
      <c r="A70" s="729" t="s">
        <v>612</v>
      </c>
      <c r="B70" s="730" t="s">
        <v>1554</v>
      </c>
      <c r="C70" s="730" t="s">
        <v>1555</v>
      </c>
      <c r="D70" s="730" t="s">
        <v>1556</v>
      </c>
      <c r="E70" s="730" t="s">
        <v>1557</v>
      </c>
      <c r="F70" s="734"/>
      <c r="G70" s="734"/>
      <c r="H70" s="748">
        <v>0</v>
      </c>
      <c r="I70" s="734">
        <v>46.199999999999996</v>
      </c>
      <c r="J70" s="734">
        <v>24352.194000000003</v>
      </c>
      <c r="K70" s="748">
        <v>1</v>
      </c>
      <c r="L70" s="734">
        <v>46.199999999999996</v>
      </c>
      <c r="M70" s="735">
        <v>24352.194000000003</v>
      </c>
    </row>
    <row r="71" spans="1:13" ht="14.45" customHeight="1" x14ac:dyDescent="0.2">
      <c r="A71" s="729" t="s">
        <v>612</v>
      </c>
      <c r="B71" s="730" t="s">
        <v>1558</v>
      </c>
      <c r="C71" s="730" t="s">
        <v>1665</v>
      </c>
      <c r="D71" s="730" t="s">
        <v>1666</v>
      </c>
      <c r="E71" s="730" t="s">
        <v>1667</v>
      </c>
      <c r="F71" s="734">
        <v>2</v>
      </c>
      <c r="G71" s="734">
        <v>818.02</v>
      </c>
      <c r="H71" s="748">
        <v>1</v>
      </c>
      <c r="I71" s="734"/>
      <c r="J71" s="734"/>
      <c r="K71" s="748">
        <v>0</v>
      </c>
      <c r="L71" s="734">
        <v>2</v>
      </c>
      <c r="M71" s="735">
        <v>818.02</v>
      </c>
    </row>
    <row r="72" spans="1:13" ht="14.45" customHeight="1" x14ac:dyDescent="0.2">
      <c r="A72" s="729" t="s">
        <v>612</v>
      </c>
      <c r="B72" s="730" t="s">
        <v>1558</v>
      </c>
      <c r="C72" s="730" t="s">
        <v>1559</v>
      </c>
      <c r="D72" s="730" t="s">
        <v>1064</v>
      </c>
      <c r="E72" s="730" t="s">
        <v>1560</v>
      </c>
      <c r="F72" s="734"/>
      <c r="G72" s="734"/>
      <c r="H72" s="748">
        <v>0</v>
      </c>
      <c r="I72" s="734">
        <v>1</v>
      </c>
      <c r="J72" s="734">
        <v>113.75</v>
      </c>
      <c r="K72" s="748">
        <v>1</v>
      </c>
      <c r="L72" s="734">
        <v>1</v>
      </c>
      <c r="M72" s="735">
        <v>113.75</v>
      </c>
    </row>
    <row r="73" spans="1:13" ht="14.45" customHeight="1" x14ac:dyDescent="0.2">
      <c r="A73" s="729" t="s">
        <v>612</v>
      </c>
      <c r="B73" s="730" t="s">
        <v>1565</v>
      </c>
      <c r="C73" s="730" t="s">
        <v>1566</v>
      </c>
      <c r="D73" s="730" t="s">
        <v>1567</v>
      </c>
      <c r="E73" s="730" t="s">
        <v>889</v>
      </c>
      <c r="F73" s="734">
        <v>2</v>
      </c>
      <c r="G73" s="734">
        <v>133.07999999999998</v>
      </c>
      <c r="H73" s="748">
        <v>1</v>
      </c>
      <c r="I73" s="734"/>
      <c r="J73" s="734"/>
      <c r="K73" s="748">
        <v>0</v>
      </c>
      <c r="L73" s="734">
        <v>2</v>
      </c>
      <c r="M73" s="735">
        <v>133.07999999999998</v>
      </c>
    </row>
    <row r="74" spans="1:13" ht="14.45" customHeight="1" x14ac:dyDescent="0.2">
      <c r="A74" s="729" t="s">
        <v>612</v>
      </c>
      <c r="B74" s="730" t="s">
        <v>1568</v>
      </c>
      <c r="C74" s="730" t="s">
        <v>1569</v>
      </c>
      <c r="D74" s="730" t="s">
        <v>927</v>
      </c>
      <c r="E74" s="730" t="s">
        <v>928</v>
      </c>
      <c r="F74" s="734"/>
      <c r="G74" s="734"/>
      <c r="H74" s="748">
        <v>0</v>
      </c>
      <c r="I74" s="734">
        <v>45</v>
      </c>
      <c r="J74" s="734">
        <v>949.5</v>
      </c>
      <c r="K74" s="748">
        <v>1</v>
      </c>
      <c r="L74" s="734">
        <v>45</v>
      </c>
      <c r="M74" s="735">
        <v>949.5</v>
      </c>
    </row>
    <row r="75" spans="1:13" ht="14.45" customHeight="1" x14ac:dyDescent="0.2">
      <c r="A75" s="729" t="s">
        <v>612</v>
      </c>
      <c r="B75" s="730" t="s">
        <v>1668</v>
      </c>
      <c r="C75" s="730" t="s">
        <v>1669</v>
      </c>
      <c r="D75" s="730" t="s">
        <v>1670</v>
      </c>
      <c r="E75" s="730" t="s">
        <v>923</v>
      </c>
      <c r="F75" s="734"/>
      <c r="G75" s="734"/>
      <c r="H75" s="748">
        <v>0</v>
      </c>
      <c r="I75" s="734">
        <v>0.2</v>
      </c>
      <c r="J75" s="734">
        <v>28.006</v>
      </c>
      <c r="K75" s="748">
        <v>1</v>
      </c>
      <c r="L75" s="734">
        <v>0.2</v>
      </c>
      <c r="M75" s="735">
        <v>28.006</v>
      </c>
    </row>
    <row r="76" spans="1:13" ht="14.45" customHeight="1" x14ac:dyDescent="0.2">
      <c r="A76" s="729" t="s">
        <v>612</v>
      </c>
      <c r="B76" s="730" t="s">
        <v>1668</v>
      </c>
      <c r="C76" s="730" t="s">
        <v>1671</v>
      </c>
      <c r="D76" s="730" t="s">
        <v>1066</v>
      </c>
      <c r="E76" s="730" t="s">
        <v>923</v>
      </c>
      <c r="F76" s="734"/>
      <c r="G76" s="734"/>
      <c r="H76" s="748">
        <v>0</v>
      </c>
      <c r="I76" s="734">
        <v>4.8</v>
      </c>
      <c r="J76" s="734">
        <v>692.07999999999993</v>
      </c>
      <c r="K76" s="748">
        <v>1</v>
      </c>
      <c r="L76" s="734">
        <v>4.8</v>
      </c>
      <c r="M76" s="735">
        <v>692.07999999999993</v>
      </c>
    </row>
    <row r="77" spans="1:13" ht="14.45" customHeight="1" x14ac:dyDescent="0.2">
      <c r="A77" s="729" t="s">
        <v>612</v>
      </c>
      <c r="B77" s="730" t="s">
        <v>1572</v>
      </c>
      <c r="C77" s="730" t="s">
        <v>1576</v>
      </c>
      <c r="D77" s="730" t="s">
        <v>1574</v>
      </c>
      <c r="E77" s="730" t="s">
        <v>1577</v>
      </c>
      <c r="F77" s="734"/>
      <c r="G77" s="734"/>
      <c r="H77" s="748">
        <v>0</v>
      </c>
      <c r="I77" s="734">
        <v>10.199999999999999</v>
      </c>
      <c r="J77" s="734">
        <v>2692.8</v>
      </c>
      <c r="K77" s="748">
        <v>1</v>
      </c>
      <c r="L77" s="734">
        <v>10.199999999999999</v>
      </c>
      <c r="M77" s="735">
        <v>2692.8</v>
      </c>
    </row>
    <row r="78" spans="1:13" ht="14.45" customHeight="1" x14ac:dyDescent="0.2">
      <c r="A78" s="729" t="s">
        <v>612</v>
      </c>
      <c r="B78" s="730" t="s">
        <v>1672</v>
      </c>
      <c r="C78" s="730" t="s">
        <v>1673</v>
      </c>
      <c r="D78" s="730" t="s">
        <v>1073</v>
      </c>
      <c r="E78" s="730" t="s">
        <v>1674</v>
      </c>
      <c r="F78" s="734"/>
      <c r="G78" s="734"/>
      <c r="H78" s="748">
        <v>0</v>
      </c>
      <c r="I78" s="734">
        <v>1</v>
      </c>
      <c r="J78" s="734">
        <v>188.46</v>
      </c>
      <c r="K78" s="748">
        <v>1</v>
      </c>
      <c r="L78" s="734">
        <v>1</v>
      </c>
      <c r="M78" s="735">
        <v>188.46</v>
      </c>
    </row>
    <row r="79" spans="1:13" ht="14.45" customHeight="1" x14ac:dyDescent="0.2">
      <c r="A79" s="729" t="s">
        <v>612</v>
      </c>
      <c r="B79" s="730" t="s">
        <v>1672</v>
      </c>
      <c r="C79" s="730" t="s">
        <v>1675</v>
      </c>
      <c r="D79" s="730" t="s">
        <v>1073</v>
      </c>
      <c r="E79" s="730" t="s">
        <v>1075</v>
      </c>
      <c r="F79" s="734">
        <v>3</v>
      </c>
      <c r="G79" s="734">
        <v>565.37998901670403</v>
      </c>
      <c r="H79" s="748">
        <v>1</v>
      </c>
      <c r="I79" s="734"/>
      <c r="J79" s="734"/>
      <c r="K79" s="748">
        <v>0</v>
      </c>
      <c r="L79" s="734">
        <v>3</v>
      </c>
      <c r="M79" s="735">
        <v>565.37998901670403</v>
      </c>
    </row>
    <row r="80" spans="1:13" ht="14.45" customHeight="1" x14ac:dyDescent="0.2">
      <c r="A80" s="729" t="s">
        <v>612</v>
      </c>
      <c r="B80" s="730" t="s">
        <v>1586</v>
      </c>
      <c r="C80" s="730" t="s">
        <v>1676</v>
      </c>
      <c r="D80" s="730" t="s">
        <v>1677</v>
      </c>
      <c r="E80" s="730" t="s">
        <v>1678</v>
      </c>
      <c r="F80" s="734"/>
      <c r="G80" s="734"/>
      <c r="H80" s="748">
        <v>0</v>
      </c>
      <c r="I80" s="734">
        <v>4</v>
      </c>
      <c r="J80" s="734">
        <v>23902.080000000002</v>
      </c>
      <c r="K80" s="748">
        <v>1</v>
      </c>
      <c r="L80" s="734">
        <v>4</v>
      </c>
      <c r="M80" s="735">
        <v>23902.080000000002</v>
      </c>
    </row>
    <row r="81" spans="1:13" ht="14.45" customHeight="1" x14ac:dyDescent="0.2">
      <c r="A81" s="729" t="s">
        <v>612</v>
      </c>
      <c r="B81" s="730" t="s">
        <v>1586</v>
      </c>
      <c r="C81" s="730" t="s">
        <v>1587</v>
      </c>
      <c r="D81" s="730" t="s">
        <v>920</v>
      </c>
      <c r="E81" s="730" t="s">
        <v>921</v>
      </c>
      <c r="F81" s="734"/>
      <c r="G81" s="734"/>
      <c r="H81" s="748">
        <v>0</v>
      </c>
      <c r="I81" s="734">
        <v>1.6</v>
      </c>
      <c r="J81" s="734">
        <v>1777.6</v>
      </c>
      <c r="K81" s="748">
        <v>1</v>
      </c>
      <c r="L81" s="734">
        <v>1.6</v>
      </c>
      <c r="M81" s="735">
        <v>1777.6</v>
      </c>
    </row>
    <row r="82" spans="1:13" ht="14.45" customHeight="1" x14ac:dyDescent="0.2">
      <c r="A82" s="729" t="s">
        <v>612</v>
      </c>
      <c r="B82" s="730" t="s">
        <v>1679</v>
      </c>
      <c r="C82" s="730" t="s">
        <v>1680</v>
      </c>
      <c r="D82" s="730" t="s">
        <v>1004</v>
      </c>
      <c r="E82" s="730" t="s">
        <v>673</v>
      </c>
      <c r="F82" s="734"/>
      <c r="G82" s="734"/>
      <c r="H82" s="748">
        <v>0</v>
      </c>
      <c r="I82" s="734">
        <v>1</v>
      </c>
      <c r="J82" s="734">
        <v>224.53</v>
      </c>
      <c r="K82" s="748">
        <v>1</v>
      </c>
      <c r="L82" s="734">
        <v>1</v>
      </c>
      <c r="M82" s="735">
        <v>224.53</v>
      </c>
    </row>
    <row r="83" spans="1:13" ht="14.45" customHeight="1" x14ac:dyDescent="0.2">
      <c r="A83" s="729" t="s">
        <v>612</v>
      </c>
      <c r="B83" s="730" t="s">
        <v>1607</v>
      </c>
      <c r="C83" s="730" t="s">
        <v>1608</v>
      </c>
      <c r="D83" s="730" t="s">
        <v>824</v>
      </c>
      <c r="E83" s="730" t="s">
        <v>808</v>
      </c>
      <c r="F83" s="734">
        <v>18</v>
      </c>
      <c r="G83" s="734">
        <v>1485.5940000000001</v>
      </c>
      <c r="H83" s="748">
        <v>1</v>
      </c>
      <c r="I83" s="734"/>
      <c r="J83" s="734"/>
      <c r="K83" s="748">
        <v>0</v>
      </c>
      <c r="L83" s="734">
        <v>18</v>
      </c>
      <c r="M83" s="735">
        <v>1485.5940000000001</v>
      </c>
    </row>
    <row r="84" spans="1:13" ht="14.45" customHeight="1" x14ac:dyDescent="0.2">
      <c r="A84" s="729" t="s">
        <v>612</v>
      </c>
      <c r="B84" s="730" t="s">
        <v>1607</v>
      </c>
      <c r="C84" s="730" t="s">
        <v>1609</v>
      </c>
      <c r="D84" s="730" t="s">
        <v>824</v>
      </c>
      <c r="E84" s="730" t="s">
        <v>827</v>
      </c>
      <c r="F84" s="734"/>
      <c r="G84" s="734"/>
      <c r="H84" s="748">
        <v>0</v>
      </c>
      <c r="I84" s="734">
        <v>55</v>
      </c>
      <c r="J84" s="734">
        <v>1822.35</v>
      </c>
      <c r="K84" s="748">
        <v>1</v>
      </c>
      <c r="L84" s="734">
        <v>55</v>
      </c>
      <c r="M84" s="735">
        <v>1822.35</v>
      </c>
    </row>
    <row r="85" spans="1:13" ht="14.45" customHeight="1" x14ac:dyDescent="0.2">
      <c r="A85" s="729" t="s">
        <v>612</v>
      </c>
      <c r="B85" s="730" t="s">
        <v>1607</v>
      </c>
      <c r="C85" s="730" t="s">
        <v>1610</v>
      </c>
      <c r="D85" s="730" t="s">
        <v>824</v>
      </c>
      <c r="E85" s="730" t="s">
        <v>1611</v>
      </c>
      <c r="F85" s="734"/>
      <c r="G85" s="734"/>
      <c r="H85" s="748">
        <v>0</v>
      </c>
      <c r="I85" s="734">
        <v>3</v>
      </c>
      <c r="J85" s="734">
        <v>123.64000000000001</v>
      </c>
      <c r="K85" s="748">
        <v>1</v>
      </c>
      <c r="L85" s="734">
        <v>3</v>
      </c>
      <c r="M85" s="735">
        <v>123.64000000000001</v>
      </c>
    </row>
    <row r="86" spans="1:13" ht="14.45" customHeight="1" x14ac:dyDescent="0.2">
      <c r="A86" s="729" t="s">
        <v>612</v>
      </c>
      <c r="B86" s="730" t="s">
        <v>1607</v>
      </c>
      <c r="C86" s="730" t="s">
        <v>1612</v>
      </c>
      <c r="D86" s="730" t="s">
        <v>824</v>
      </c>
      <c r="E86" s="730" t="s">
        <v>1613</v>
      </c>
      <c r="F86" s="734"/>
      <c r="G86" s="734"/>
      <c r="H86" s="748">
        <v>0</v>
      </c>
      <c r="I86" s="734">
        <v>39</v>
      </c>
      <c r="J86" s="734">
        <v>1633.3200000000002</v>
      </c>
      <c r="K86" s="748">
        <v>1</v>
      </c>
      <c r="L86" s="734">
        <v>39</v>
      </c>
      <c r="M86" s="735">
        <v>1633.3200000000002</v>
      </c>
    </row>
    <row r="87" spans="1:13" ht="14.45" customHeight="1" x14ac:dyDescent="0.2">
      <c r="A87" s="729" t="s">
        <v>612</v>
      </c>
      <c r="B87" s="730" t="s">
        <v>1614</v>
      </c>
      <c r="C87" s="730" t="s">
        <v>1615</v>
      </c>
      <c r="D87" s="730" t="s">
        <v>1616</v>
      </c>
      <c r="E87" s="730" t="s">
        <v>1617</v>
      </c>
      <c r="F87" s="734"/>
      <c r="G87" s="734"/>
      <c r="H87" s="748">
        <v>0</v>
      </c>
      <c r="I87" s="734">
        <v>1</v>
      </c>
      <c r="J87" s="734">
        <v>114.03000000000002</v>
      </c>
      <c r="K87" s="748">
        <v>1</v>
      </c>
      <c r="L87" s="734">
        <v>1</v>
      </c>
      <c r="M87" s="735">
        <v>114.03000000000002</v>
      </c>
    </row>
    <row r="88" spans="1:13" ht="14.45" customHeight="1" x14ac:dyDescent="0.2">
      <c r="A88" s="729" t="s">
        <v>612</v>
      </c>
      <c r="B88" s="730" t="s">
        <v>1614</v>
      </c>
      <c r="C88" s="730" t="s">
        <v>1618</v>
      </c>
      <c r="D88" s="730" t="s">
        <v>1616</v>
      </c>
      <c r="E88" s="730" t="s">
        <v>1619</v>
      </c>
      <c r="F88" s="734"/>
      <c r="G88" s="734"/>
      <c r="H88" s="748">
        <v>0</v>
      </c>
      <c r="I88" s="734">
        <v>1</v>
      </c>
      <c r="J88" s="734">
        <v>126.20000000000003</v>
      </c>
      <c r="K88" s="748">
        <v>1</v>
      </c>
      <c r="L88" s="734">
        <v>1</v>
      </c>
      <c r="M88" s="735">
        <v>126.20000000000003</v>
      </c>
    </row>
    <row r="89" spans="1:13" ht="14.45" customHeight="1" x14ac:dyDescent="0.2">
      <c r="A89" s="729" t="s">
        <v>612</v>
      </c>
      <c r="B89" s="730" t="s">
        <v>1614</v>
      </c>
      <c r="C89" s="730" t="s">
        <v>1681</v>
      </c>
      <c r="D89" s="730" t="s">
        <v>1616</v>
      </c>
      <c r="E89" s="730" t="s">
        <v>1682</v>
      </c>
      <c r="F89" s="734"/>
      <c r="G89" s="734"/>
      <c r="H89" s="748">
        <v>0</v>
      </c>
      <c r="I89" s="734">
        <v>1</v>
      </c>
      <c r="J89" s="734">
        <v>254.95000000000002</v>
      </c>
      <c r="K89" s="748">
        <v>1</v>
      </c>
      <c r="L89" s="734">
        <v>1</v>
      </c>
      <c r="M89" s="735">
        <v>254.95000000000002</v>
      </c>
    </row>
    <row r="90" spans="1:13" ht="14.45" customHeight="1" x14ac:dyDescent="0.2">
      <c r="A90" s="729" t="s">
        <v>612</v>
      </c>
      <c r="B90" s="730" t="s">
        <v>1683</v>
      </c>
      <c r="C90" s="730" t="s">
        <v>1684</v>
      </c>
      <c r="D90" s="730" t="s">
        <v>1685</v>
      </c>
      <c r="E90" s="730" t="s">
        <v>1686</v>
      </c>
      <c r="F90" s="734"/>
      <c r="G90" s="734"/>
      <c r="H90" s="748">
        <v>0</v>
      </c>
      <c r="I90" s="734">
        <v>1</v>
      </c>
      <c r="J90" s="734">
        <v>717</v>
      </c>
      <c r="K90" s="748">
        <v>1</v>
      </c>
      <c r="L90" s="734">
        <v>1</v>
      </c>
      <c r="M90" s="735">
        <v>717</v>
      </c>
    </row>
    <row r="91" spans="1:13" ht="14.45" customHeight="1" x14ac:dyDescent="0.2">
      <c r="A91" s="729" t="s">
        <v>612</v>
      </c>
      <c r="B91" s="730" t="s">
        <v>1687</v>
      </c>
      <c r="C91" s="730" t="s">
        <v>1688</v>
      </c>
      <c r="D91" s="730" t="s">
        <v>1027</v>
      </c>
      <c r="E91" s="730" t="s">
        <v>1028</v>
      </c>
      <c r="F91" s="734"/>
      <c r="G91" s="734"/>
      <c r="H91" s="748">
        <v>0</v>
      </c>
      <c r="I91" s="734">
        <v>1</v>
      </c>
      <c r="J91" s="734">
        <v>97.569999999999979</v>
      </c>
      <c r="K91" s="748">
        <v>1</v>
      </c>
      <c r="L91" s="734">
        <v>1</v>
      </c>
      <c r="M91" s="735">
        <v>97.569999999999979</v>
      </c>
    </row>
    <row r="92" spans="1:13" ht="14.45" customHeight="1" x14ac:dyDescent="0.2">
      <c r="A92" s="729" t="s">
        <v>612</v>
      </c>
      <c r="B92" s="730" t="s">
        <v>1620</v>
      </c>
      <c r="C92" s="730" t="s">
        <v>1621</v>
      </c>
      <c r="D92" s="730" t="s">
        <v>1622</v>
      </c>
      <c r="E92" s="730" t="s">
        <v>1623</v>
      </c>
      <c r="F92" s="734"/>
      <c r="G92" s="734"/>
      <c r="H92" s="748">
        <v>0</v>
      </c>
      <c r="I92" s="734">
        <v>17</v>
      </c>
      <c r="J92" s="734">
        <v>155.18</v>
      </c>
      <c r="K92" s="748">
        <v>1</v>
      </c>
      <c r="L92" s="734">
        <v>17</v>
      </c>
      <c r="M92" s="735">
        <v>155.18</v>
      </c>
    </row>
    <row r="93" spans="1:13" ht="14.45" customHeight="1" x14ac:dyDescent="0.2">
      <c r="A93" s="729" t="s">
        <v>612</v>
      </c>
      <c r="B93" s="730" t="s">
        <v>1624</v>
      </c>
      <c r="C93" s="730" t="s">
        <v>1627</v>
      </c>
      <c r="D93" s="730" t="s">
        <v>890</v>
      </c>
      <c r="E93" s="730" t="s">
        <v>1628</v>
      </c>
      <c r="F93" s="734"/>
      <c r="G93" s="734"/>
      <c r="H93" s="748">
        <v>0</v>
      </c>
      <c r="I93" s="734">
        <v>1</v>
      </c>
      <c r="J93" s="734">
        <v>45.490000000000009</v>
      </c>
      <c r="K93" s="748">
        <v>1</v>
      </c>
      <c r="L93" s="734">
        <v>1</v>
      </c>
      <c r="M93" s="735">
        <v>45.490000000000009</v>
      </c>
    </row>
    <row r="94" spans="1:13" ht="14.45" customHeight="1" x14ac:dyDescent="0.2">
      <c r="A94" s="729" t="s">
        <v>612</v>
      </c>
      <c r="B94" s="730" t="s">
        <v>1689</v>
      </c>
      <c r="C94" s="730" t="s">
        <v>1690</v>
      </c>
      <c r="D94" s="730" t="s">
        <v>1691</v>
      </c>
      <c r="E94" s="730" t="s">
        <v>1692</v>
      </c>
      <c r="F94" s="734"/>
      <c r="G94" s="734"/>
      <c r="H94" s="748">
        <v>0</v>
      </c>
      <c r="I94" s="734">
        <v>1</v>
      </c>
      <c r="J94" s="734">
        <v>91.430000000000021</v>
      </c>
      <c r="K94" s="748">
        <v>1</v>
      </c>
      <c r="L94" s="734">
        <v>1</v>
      </c>
      <c r="M94" s="735">
        <v>91.430000000000021</v>
      </c>
    </row>
    <row r="95" spans="1:13" ht="14.45" customHeight="1" x14ac:dyDescent="0.2">
      <c r="A95" s="729" t="s">
        <v>612</v>
      </c>
      <c r="B95" s="730" t="s">
        <v>1693</v>
      </c>
      <c r="C95" s="730" t="s">
        <v>1694</v>
      </c>
      <c r="D95" s="730" t="s">
        <v>1052</v>
      </c>
      <c r="E95" s="730" t="s">
        <v>1053</v>
      </c>
      <c r="F95" s="734"/>
      <c r="G95" s="734"/>
      <c r="H95" s="748">
        <v>0</v>
      </c>
      <c r="I95" s="734">
        <v>4</v>
      </c>
      <c r="J95" s="734">
        <v>199.03999999999996</v>
      </c>
      <c r="K95" s="748">
        <v>1</v>
      </c>
      <c r="L95" s="734">
        <v>4</v>
      </c>
      <c r="M95" s="735">
        <v>199.03999999999996</v>
      </c>
    </row>
    <row r="96" spans="1:13" ht="14.45" customHeight="1" x14ac:dyDescent="0.2">
      <c r="A96" s="729" t="s">
        <v>612</v>
      </c>
      <c r="B96" s="730" t="s">
        <v>1695</v>
      </c>
      <c r="C96" s="730" t="s">
        <v>1696</v>
      </c>
      <c r="D96" s="730" t="s">
        <v>1058</v>
      </c>
      <c r="E96" s="730" t="s">
        <v>673</v>
      </c>
      <c r="F96" s="734"/>
      <c r="G96" s="734"/>
      <c r="H96" s="748">
        <v>0</v>
      </c>
      <c r="I96" s="734">
        <v>2</v>
      </c>
      <c r="J96" s="734">
        <v>59.44</v>
      </c>
      <c r="K96" s="748">
        <v>1</v>
      </c>
      <c r="L96" s="734">
        <v>2</v>
      </c>
      <c r="M96" s="735">
        <v>59.44</v>
      </c>
    </row>
    <row r="97" spans="1:13" ht="14.45" customHeight="1" x14ac:dyDescent="0.2">
      <c r="A97" s="729" t="s">
        <v>615</v>
      </c>
      <c r="B97" s="730" t="s">
        <v>1547</v>
      </c>
      <c r="C97" s="730" t="s">
        <v>1697</v>
      </c>
      <c r="D97" s="730" t="s">
        <v>1081</v>
      </c>
      <c r="E97" s="730" t="s">
        <v>1698</v>
      </c>
      <c r="F97" s="734"/>
      <c r="G97" s="734"/>
      <c r="H97" s="748">
        <v>0</v>
      </c>
      <c r="I97" s="734">
        <v>55</v>
      </c>
      <c r="J97" s="734">
        <v>2045.2499999999995</v>
      </c>
      <c r="K97" s="748">
        <v>1</v>
      </c>
      <c r="L97" s="734">
        <v>55</v>
      </c>
      <c r="M97" s="735">
        <v>2045.2499999999995</v>
      </c>
    </row>
    <row r="98" spans="1:13" ht="14.45" customHeight="1" x14ac:dyDescent="0.2">
      <c r="A98" s="729" t="s">
        <v>615</v>
      </c>
      <c r="B98" s="730" t="s">
        <v>1607</v>
      </c>
      <c r="C98" s="730" t="s">
        <v>1609</v>
      </c>
      <c r="D98" s="730" t="s">
        <v>824</v>
      </c>
      <c r="E98" s="730" t="s">
        <v>827</v>
      </c>
      <c r="F98" s="734"/>
      <c r="G98" s="734"/>
      <c r="H98" s="748">
        <v>0</v>
      </c>
      <c r="I98" s="734">
        <v>6</v>
      </c>
      <c r="J98" s="734">
        <v>203.46199999999999</v>
      </c>
      <c r="K98" s="748">
        <v>1</v>
      </c>
      <c r="L98" s="734">
        <v>6</v>
      </c>
      <c r="M98" s="735">
        <v>203.46199999999999</v>
      </c>
    </row>
    <row r="99" spans="1:13" ht="14.45" customHeight="1" x14ac:dyDescent="0.2">
      <c r="A99" s="729" t="s">
        <v>618</v>
      </c>
      <c r="B99" s="730" t="s">
        <v>1509</v>
      </c>
      <c r="C99" s="730" t="s">
        <v>1699</v>
      </c>
      <c r="D99" s="730" t="s">
        <v>1511</v>
      </c>
      <c r="E99" s="730" t="s">
        <v>1700</v>
      </c>
      <c r="F99" s="734"/>
      <c r="G99" s="734"/>
      <c r="H99" s="748">
        <v>0</v>
      </c>
      <c r="I99" s="734">
        <v>1011</v>
      </c>
      <c r="J99" s="734">
        <v>16749.652000000002</v>
      </c>
      <c r="K99" s="748">
        <v>1</v>
      </c>
      <c r="L99" s="734">
        <v>1011</v>
      </c>
      <c r="M99" s="735">
        <v>16749.652000000002</v>
      </c>
    </row>
    <row r="100" spans="1:13" ht="14.45" customHeight="1" x14ac:dyDescent="0.2">
      <c r="A100" s="729" t="s">
        <v>618</v>
      </c>
      <c r="B100" s="730" t="s">
        <v>1701</v>
      </c>
      <c r="C100" s="730" t="s">
        <v>1702</v>
      </c>
      <c r="D100" s="730" t="s">
        <v>1217</v>
      </c>
      <c r="E100" s="730" t="s">
        <v>1218</v>
      </c>
      <c r="F100" s="734"/>
      <c r="G100" s="734"/>
      <c r="H100" s="748">
        <v>0</v>
      </c>
      <c r="I100" s="734">
        <v>1</v>
      </c>
      <c r="J100" s="734">
        <v>123.17</v>
      </c>
      <c r="K100" s="748">
        <v>1</v>
      </c>
      <c r="L100" s="734">
        <v>1</v>
      </c>
      <c r="M100" s="735">
        <v>123.17</v>
      </c>
    </row>
    <row r="101" spans="1:13" ht="14.45" customHeight="1" x14ac:dyDescent="0.2">
      <c r="A101" s="729" t="s">
        <v>618</v>
      </c>
      <c r="B101" s="730" t="s">
        <v>1513</v>
      </c>
      <c r="C101" s="730" t="s">
        <v>1514</v>
      </c>
      <c r="D101" s="730" t="s">
        <v>1515</v>
      </c>
      <c r="E101" s="730" t="s">
        <v>1516</v>
      </c>
      <c r="F101" s="734"/>
      <c r="G101" s="734"/>
      <c r="H101" s="748">
        <v>0</v>
      </c>
      <c r="I101" s="734">
        <v>2</v>
      </c>
      <c r="J101" s="734">
        <v>547.79999999999995</v>
      </c>
      <c r="K101" s="748">
        <v>1</v>
      </c>
      <c r="L101" s="734">
        <v>2</v>
      </c>
      <c r="M101" s="735">
        <v>547.79999999999995</v>
      </c>
    </row>
    <row r="102" spans="1:13" ht="14.45" customHeight="1" x14ac:dyDescent="0.2">
      <c r="A102" s="729" t="s">
        <v>618</v>
      </c>
      <c r="B102" s="730" t="s">
        <v>1517</v>
      </c>
      <c r="C102" s="730" t="s">
        <v>1518</v>
      </c>
      <c r="D102" s="730" t="s">
        <v>706</v>
      </c>
      <c r="E102" s="730" t="s">
        <v>707</v>
      </c>
      <c r="F102" s="734">
        <v>3</v>
      </c>
      <c r="G102" s="734">
        <v>397.05</v>
      </c>
      <c r="H102" s="748">
        <v>1</v>
      </c>
      <c r="I102" s="734"/>
      <c r="J102" s="734"/>
      <c r="K102" s="748">
        <v>0</v>
      </c>
      <c r="L102" s="734">
        <v>3</v>
      </c>
      <c r="M102" s="735">
        <v>397.05</v>
      </c>
    </row>
    <row r="103" spans="1:13" ht="14.45" customHeight="1" x14ac:dyDescent="0.2">
      <c r="A103" s="729" t="s">
        <v>618</v>
      </c>
      <c r="B103" s="730" t="s">
        <v>1519</v>
      </c>
      <c r="C103" s="730" t="s">
        <v>1520</v>
      </c>
      <c r="D103" s="730" t="s">
        <v>847</v>
      </c>
      <c r="E103" s="730" t="s">
        <v>1521</v>
      </c>
      <c r="F103" s="734"/>
      <c r="G103" s="734"/>
      <c r="H103" s="748">
        <v>0</v>
      </c>
      <c r="I103" s="734">
        <v>6</v>
      </c>
      <c r="J103" s="734">
        <v>752.99999999999989</v>
      </c>
      <c r="K103" s="748">
        <v>1</v>
      </c>
      <c r="L103" s="734">
        <v>6</v>
      </c>
      <c r="M103" s="735">
        <v>752.99999999999989</v>
      </c>
    </row>
    <row r="104" spans="1:13" ht="14.45" customHeight="1" x14ac:dyDescent="0.2">
      <c r="A104" s="729" t="s">
        <v>618</v>
      </c>
      <c r="B104" s="730" t="s">
        <v>1632</v>
      </c>
      <c r="C104" s="730" t="s">
        <v>1703</v>
      </c>
      <c r="D104" s="730" t="s">
        <v>1240</v>
      </c>
      <c r="E104" s="730" t="s">
        <v>1241</v>
      </c>
      <c r="F104" s="734">
        <v>1</v>
      </c>
      <c r="G104" s="734">
        <v>56.23</v>
      </c>
      <c r="H104" s="748">
        <v>1</v>
      </c>
      <c r="I104" s="734"/>
      <c r="J104" s="734"/>
      <c r="K104" s="748">
        <v>0</v>
      </c>
      <c r="L104" s="734">
        <v>1</v>
      </c>
      <c r="M104" s="735">
        <v>56.23</v>
      </c>
    </row>
    <row r="105" spans="1:13" ht="14.45" customHeight="1" x14ac:dyDescent="0.2">
      <c r="A105" s="729" t="s">
        <v>618</v>
      </c>
      <c r="B105" s="730" t="s">
        <v>1632</v>
      </c>
      <c r="C105" s="730" t="s">
        <v>1704</v>
      </c>
      <c r="D105" s="730" t="s">
        <v>1705</v>
      </c>
      <c r="E105" s="730" t="s">
        <v>1241</v>
      </c>
      <c r="F105" s="734"/>
      <c r="G105" s="734"/>
      <c r="H105" s="748">
        <v>0</v>
      </c>
      <c r="I105" s="734">
        <v>2</v>
      </c>
      <c r="J105" s="734">
        <v>140.77999999999997</v>
      </c>
      <c r="K105" s="748">
        <v>1</v>
      </c>
      <c r="L105" s="734">
        <v>2</v>
      </c>
      <c r="M105" s="735">
        <v>140.77999999999997</v>
      </c>
    </row>
    <row r="106" spans="1:13" ht="14.45" customHeight="1" x14ac:dyDescent="0.2">
      <c r="A106" s="729" t="s">
        <v>618</v>
      </c>
      <c r="B106" s="730" t="s">
        <v>1632</v>
      </c>
      <c r="C106" s="730" t="s">
        <v>1706</v>
      </c>
      <c r="D106" s="730" t="s">
        <v>1705</v>
      </c>
      <c r="E106" s="730" t="s">
        <v>1309</v>
      </c>
      <c r="F106" s="734"/>
      <c r="G106" s="734"/>
      <c r="H106" s="748">
        <v>0</v>
      </c>
      <c r="I106" s="734">
        <v>2</v>
      </c>
      <c r="J106" s="734">
        <v>194.62000000000006</v>
      </c>
      <c r="K106" s="748">
        <v>1</v>
      </c>
      <c r="L106" s="734">
        <v>2</v>
      </c>
      <c r="M106" s="735">
        <v>194.62000000000006</v>
      </c>
    </row>
    <row r="107" spans="1:13" ht="14.45" customHeight="1" x14ac:dyDescent="0.2">
      <c r="A107" s="729" t="s">
        <v>618</v>
      </c>
      <c r="B107" s="730" t="s">
        <v>1522</v>
      </c>
      <c r="C107" s="730" t="s">
        <v>1523</v>
      </c>
      <c r="D107" s="730" t="s">
        <v>738</v>
      </c>
      <c r="E107" s="730" t="s">
        <v>1524</v>
      </c>
      <c r="F107" s="734"/>
      <c r="G107" s="734"/>
      <c r="H107" s="748">
        <v>0</v>
      </c>
      <c r="I107" s="734">
        <v>2</v>
      </c>
      <c r="J107" s="734">
        <v>6599.78</v>
      </c>
      <c r="K107" s="748">
        <v>1</v>
      </c>
      <c r="L107" s="734">
        <v>2</v>
      </c>
      <c r="M107" s="735">
        <v>6599.78</v>
      </c>
    </row>
    <row r="108" spans="1:13" ht="14.45" customHeight="1" x14ac:dyDescent="0.2">
      <c r="A108" s="729" t="s">
        <v>618</v>
      </c>
      <c r="B108" s="730" t="s">
        <v>1522</v>
      </c>
      <c r="C108" s="730" t="s">
        <v>1707</v>
      </c>
      <c r="D108" s="730" t="s">
        <v>982</v>
      </c>
      <c r="E108" s="730" t="s">
        <v>1708</v>
      </c>
      <c r="F108" s="734"/>
      <c r="G108" s="734"/>
      <c r="H108" s="748">
        <v>0</v>
      </c>
      <c r="I108" s="734">
        <v>3</v>
      </c>
      <c r="J108" s="734">
        <v>3318.4800000000005</v>
      </c>
      <c r="K108" s="748">
        <v>1</v>
      </c>
      <c r="L108" s="734">
        <v>3</v>
      </c>
      <c r="M108" s="735">
        <v>3318.4800000000005</v>
      </c>
    </row>
    <row r="109" spans="1:13" ht="14.45" customHeight="1" x14ac:dyDescent="0.2">
      <c r="A109" s="729" t="s">
        <v>618</v>
      </c>
      <c r="B109" s="730" t="s">
        <v>1522</v>
      </c>
      <c r="C109" s="730" t="s">
        <v>1638</v>
      </c>
      <c r="D109" s="730" t="s">
        <v>740</v>
      </c>
      <c r="E109" s="730" t="s">
        <v>1639</v>
      </c>
      <c r="F109" s="734"/>
      <c r="G109" s="734"/>
      <c r="H109" s="748">
        <v>0</v>
      </c>
      <c r="I109" s="734">
        <v>2</v>
      </c>
      <c r="J109" s="734">
        <v>1442.32</v>
      </c>
      <c r="K109" s="748">
        <v>1</v>
      </c>
      <c r="L109" s="734">
        <v>2</v>
      </c>
      <c r="M109" s="735">
        <v>1442.32</v>
      </c>
    </row>
    <row r="110" spans="1:13" ht="14.45" customHeight="1" x14ac:dyDescent="0.2">
      <c r="A110" s="729" t="s">
        <v>618</v>
      </c>
      <c r="B110" s="730" t="s">
        <v>1522</v>
      </c>
      <c r="C110" s="730" t="s">
        <v>1527</v>
      </c>
      <c r="D110" s="730" t="s">
        <v>740</v>
      </c>
      <c r="E110" s="730" t="s">
        <v>1528</v>
      </c>
      <c r="F110" s="734"/>
      <c r="G110" s="734"/>
      <c r="H110" s="748">
        <v>0</v>
      </c>
      <c r="I110" s="734">
        <v>12</v>
      </c>
      <c r="J110" s="734">
        <v>7491</v>
      </c>
      <c r="K110" s="748">
        <v>1</v>
      </c>
      <c r="L110" s="734">
        <v>12</v>
      </c>
      <c r="M110" s="735">
        <v>7491</v>
      </c>
    </row>
    <row r="111" spans="1:13" ht="14.45" customHeight="1" x14ac:dyDescent="0.2">
      <c r="A111" s="729" t="s">
        <v>618</v>
      </c>
      <c r="B111" s="730" t="s">
        <v>1522</v>
      </c>
      <c r="C111" s="730" t="s">
        <v>1709</v>
      </c>
      <c r="D111" s="730" t="s">
        <v>740</v>
      </c>
      <c r="E111" s="730" t="s">
        <v>1710</v>
      </c>
      <c r="F111" s="734"/>
      <c r="G111" s="734"/>
      <c r="H111" s="748">
        <v>0</v>
      </c>
      <c r="I111" s="734">
        <v>1</v>
      </c>
      <c r="J111" s="734">
        <v>913.55</v>
      </c>
      <c r="K111" s="748">
        <v>1</v>
      </c>
      <c r="L111" s="734">
        <v>1</v>
      </c>
      <c r="M111" s="735">
        <v>913.55</v>
      </c>
    </row>
    <row r="112" spans="1:13" ht="14.45" customHeight="1" x14ac:dyDescent="0.2">
      <c r="A112" s="729" t="s">
        <v>618</v>
      </c>
      <c r="B112" s="730" t="s">
        <v>1522</v>
      </c>
      <c r="C112" s="730" t="s">
        <v>1529</v>
      </c>
      <c r="D112" s="730" t="s">
        <v>740</v>
      </c>
      <c r="E112" s="730" t="s">
        <v>1530</v>
      </c>
      <c r="F112" s="734"/>
      <c r="G112" s="734"/>
      <c r="H112" s="748">
        <v>0</v>
      </c>
      <c r="I112" s="734">
        <v>27</v>
      </c>
      <c r="J112" s="734">
        <v>10939.109999999999</v>
      </c>
      <c r="K112" s="748">
        <v>1</v>
      </c>
      <c r="L112" s="734">
        <v>27</v>
      </c>
      <c r="M112" s="735">
        <v>10939.109999999999</v>
      </c>
    </row>
    <row r="113" spans="1:13" ht="14.45" customHeight="1" x14ac:dyDescent="0.2">
      <c r="A113" s="729" t="s">
        <v>618</v>
      </c>
      <c r="B113" s="730" t="s">
        <v>1711</v>
      </c>
      <c r="C113" s="730" t="s">
        <v>1712</v>
      </c>
      <c r="D113" s="730" t="s">
        <v>1713</v>
      </c>
      <c r="E113" s="730" t="s">
        <v>1714</v>
      </c>
      <c r="F113" s="734"/>
      <c r="G113" s="734"/>
      <c r="H113" s="748">
        <v>0</v>
      </c>
      <c r="I113" s="734">
        <v>1</v>
      </c>
      <c r="J113" s="734">
        <v>1184.6999999999998</v>
      </c>
      <c r="K113" s="748">
        <v>1</v>
      </c>
      <c r="L113" s="734">
        <v>1</v>
      </c>
      <c r="M113" s="735">
        <v>1184.6999999999998</v>
      </c>
    </row>
    <row r="114" spans="1:13" ht="14.45" customHeight="1" x14ac:dyDescent="0.2">
      <c r="A114" s="729" t="s">
        <v>618</v>
      </c>
      <c r="B114" s="730" t="s">
        <v>1531</v>
      </c>
      <c r="C114" s="730" t="s">
        <v>1532</v>
      </c>
      <c r="D114" s="730" t="s">
        <v>1533</v>
      </c>
      <c r="E114" s="730" t="s">
        <v>1534</v>
      </c>
      <c r="F114" s="734"/>
      <c r="G114" s="734"/>
      <c r="H114" s="748">
        <v>0</v>
      </c>
      <c r="I114" s="734">
        <v>20</v>
      </c>
      <c r="J114" s="734">
        <v>986.40000000000009</v>
      </c>
      <c r="K114" s="748">
        <v>1</v>
      </c>
      <c r="L114" s="734">
        <v>20</v>
      </c>
      <c r="M114" s="735">
        <v>986.40000000000009</v>
      </c>
    </row>
    <row r="115" spans="1:13" ht="14.45" customHeight="1" x14ac:dyDescent="0.2">
      <c r="A115" s="729" t="s">
        <v>618</v>
      </c>
      <c r="B115" s="730" t="s">
        <v>1535</v>
      </c>
      <c r="C115" s="730" t="s">
        <v>1715</v>
      </c>
      <c r="D115" s="730" t="s">
        <v>1203</v>
      </c>
      <c r="E115" s="730" t="s">
        <v>1716</v>
      </c>
      <c r="F115" s="734"/>
      <c r="G115" s="734"/>
      <c r="H115" s="748">
        <v>0</v>
      </c>
      <c r="I115" s="734">
        <v>10</v>
      </c>
      <c r="J115" s="734">
        <v>605.85000000000014</v>
      </c>
      <c r="K115" s="748">
        <v>1</v>
      </c>
      <c r="L115" s="734">
        <v>10</v>
      </c>
      <c r="M115" s="735">
        <v>605.85000000000014</v>
      </c>
    </row>
    <row r="116" spans="1:13" ht="14.45" customHeight="1" x14ac:dyDescent="0.2">
      <c r="A116" s="729" t="s">
        <v>618</v>
      </c>
      <c r="B116" s="730" t="s">
        <v>1535</v>
      </c>
      <c r="C116" s="730" t="s">
        <v>1644</v>
      </c>
      <c r="D116" s="730" t="s">
        <v>751</v>
      </c>
      <c r="E116" s="730" t="s">
        <v>1645</v>
      </c>
      <c r="F116" s="734"/>
      <c r="G116" s="734"/>
      <c r="H116" s="748">
        <v>0</v>
      </c>
      <c r="I116" s="734">
        <v>5</v>
      </c>
      <c r="J116" s="734">
        <v>198.65000463026288</v>
      </c>
      <c r="K116" s="748">
        <v>1</v>
      </c>
      <c r="L116" s="734">
        <v>5</v>
      </c>
      <c r="M116" s="735">
        <v>198.65000463026288</v>
      </c>
    </row>
    <row r="117" spans="1:13" ht="14.45" customHeight="1" x14ac:dyDescent="0.2">
      <c r="A117" s="729" t="s">
        <v>618</v>
      </c>
      <c r="B117" s="730" t="s">
        <v>1646</v>
      </c>
      <c r="C117" s="730" t="s">
        <v>1717</v>
      </c>
      <c r="D117" s="730" t="s">
        <v>954</v>
      </c>
      <c r="E117" s="730" t="s">
        <v>1110</v>
      </c>
      <c r="F117" s="734"/>
      <c r="G117" s="734"/>
      <c r="H117" s="748">
        <v>0</v>
      </c>
      <c r="I117" s="734">
        <v>3</v>
      </c>
      <c r="J117" s="734">
        <v>874.2</v>
      </c>
      <c r="K117" s="748">
        <v>1</v>
      </c>
      <c r="L117" s="734">
        <v>3</v>
      </c>
      <c r="M117" s="735">
        <v>874.2</v>
      </c>
    </row>
    <row r="118" spans="1:13" ht="14.45" customHeight="1" x14ac:dyDescent="0.2">
      <c r="A118" s="729" t="s">
        <v>618</v>
      </c>
      <c r="B118" s="730" t="s">
        <v>1646</v>
      </c>
      <c r="C118" s="730" t="s">
        <v>1647</v>
      </c>
      <c r="D118" s="730" t="s">
        <v>954</v>
      </c>
      <c r="E118" s="730" t="s">
        <v>955</v>
      </c>
      <c r="F118" s="734"/>
      <c r="G118" s="734"/>
      <c r="H118" s="748">
        <v>0</v>
      </c>
      <c r="I118" s="734">
        <v>1</v>
      </c>
      <c r="J118" s="734">
        <v>207.22999999999996</v>
      </c>
      <c r="K118" s="748">
        <v>1</v>
      </c>
      <c r="L118" s="734">
        <v>1</v>
      </c>
      <c r="M118" s="735">
        <v>207.22999999999996</v>
      </c>
    </row>
    <row r="119" spans="1:13" ht="14.45" customHeight="1" x14ac:dyDescent="0.2">
      <c r="A119" s="729" t="s">
        <v>618</v>
      </c>
      <c r="B119" s="730" t="s">
        <v>1646</v>
      </c>
      <c r="C119" s="730" t="s">
        <v>1718</v>
      </c>
      <c r="D119" s="730" t="s">
        <v>954</v>
      </c>
      <c r="E119" s="730" t="s">
        <v>1111</v>
      </c>
      <c r="F119" s="734"/>
      <c r="G119" s="734"/>
      <c r="H119" s="748">
        <v>0</v>
      </c>
      <c r="I119" s="734">
        <v>1</v>
      </c>
      <c r="J119" s="734">
        <v>249.58999999999997</v>
      </c>
      <c r="K119" s="748">
        <v>1</v>
      </c>
      <c r="L119" s="734">
        <v>1</v>
      </c>
      <c r="M119" s="735">
        <v>249.58999999999997</v>
      </c>
    </row>
    <row r="120" spans="1:13" ht="14.45" customHeight="1" x14ac:dyDescent="0.2">
      <c r="A120" s="729" t="s">
        <v>618</v>
      </c>
      <c r="B120" s="730" t="s">
        <v>1646</v>
      </c>
      <c r="C120" s="730" t="s">
        <v>1719</v>
      </c>
      <c r="D120" s="730" t="s">
        <v>1108</v>
      </c>
      <c r="E120" s="730" t="s">
        <v>1109</v>
      </c>
      <c r="F120" s="734"/>
      <c r="G120" s="734"/>
      <c r="H120" s="748">
        <v>0</v>
      </c>
      <c r="I120" s="734">
        <v>13</v>
      </c>
      <c r="J120" s="734">
        <v>1148.4200000000003</v>
      </c>
      <c r="K120" s="748">
        <v>1</v>
      </c>
      <c r="L120" s="734">
        <v>13</v>
      </c>
      <c r="M120" s="735">
        <v>1148.4200000000003</v>
      </c>
    </row>
    <row r="121" spans="1:13" ht="14.45" customHeight="1" x14ac:dyDescent="0.2">
      <c r="A121" s="729" t="s">
        <v>618</v>
      </c>
      <c r="B121" s="730" t="s">
        <v>1720</v>
      </c>
      <c r="C121" s="730" t="s">
        <v>1721</v>
      </c>
      <c r="D121" s="730" t="s">
        <v>1114</v>
      </c>
      <c r="E121" s="730" t="s">
        <v>1115</v>
      </c>
      <c r="F121" s="734"/>
      <c r="G121" s="734"/>
      <c r="H121" s="748">
        <v>0</v>
      </c>
      <c r="I121" s="734">
        <v>3</v>
      </c>
      <c r="J121" s="734">
        <v>522.68999999999994</v>
      </c>
      <c r="K121" s="748">
        <v>1</v>
      </c>
      <c r="L121" s="734">
        <v>3</v>
      </c>
      <c r="M121" s="735">
        <v>522.68999999999994</v>
      </c>
    </row>
    <row r="122" spans="1:13" ht="14.45" customHeight="1" x14ac:dyDescent="0.2">
      <c r="A122" s="729" t="s">
        <v>618</v>
      </c>
      <c r="B122" s="730" t="s">
        <v>1651</v>
      </c>
      <c r="C122" s="730" t="s">
        <v>1722</v>
      </c>
      <c r="D122" s="730" t="s">
        <v>1653</v>
      </c>
      <c r="E122" s="730" t="s">
        <v>1723</v>
      </c>
      <c r="F122" s="734"/>
      <c r="G122" s="734"/>
      <c r="H122" s="748">
        <v>0</v>
      </c>
      <c r="I122" s="734">
        <v>1</v>
      </c>
      <c r="J122" s="734">
        <v>21.109999999999996</v>
      </c>
      <c r="K122" s="748">
        <v>1</v>
      </c>
      <c r="L122" s="734">
        <v>1</v>
      </c>
      <c r="M122" s="735">
        <v>21.109999999999996</v>
      </c>
    </row>
    <row r="123" spans="1:13" ht="14.45" customHeight="1" x14ac:dyDescent="0.2">
      <c r="A123" s="729" t="s">
        <v>618</v>
      </c>
      <c r="B123" s="730" t="s">
        <v>1651</v>
      </c>
      <c r="C123" s="730" t="s">
        <v>1724</v>
      </c>
      <c r="D123" s="730" t="s">
        <v>1653</v>
      </c>
      <c r="E123" s="730" t="s">
        <v>1725</v>
      </c>
      <c r="F123" s="734"/>
      <c r="G123" s="734"/>
      <c r="H123" s="748">
        <v>0</v>
      </c>
      <c r="I123" s="734">
        <v>1</v>
      </c>
      <c r="J123" s="734">
        <v>54.19</v>
      </c>
      <c r="K123" s="748">
        <v>1</v>
      </c>
      <c r="L123" s="734">
        <v>1</v>
      </c>
      <c r="M123" s="735">
        <v>54.19</v>
      </c>
    </row>
    <row r="124" spans="1:13" ht="14.45" customHeight="1" x14ac:dyDescent="0.2">
      <c r="A124" s="729" t="s">
        <v>618</v>
      </c>
      <c r="B124" s="730" t="s">
        <v>1656</v>
      </c>
      <c r="C124" s="730" t="s">
        <v>1726</v>
      </c>
      <c r="D124" s="730" t="s">
        <v>1658</v>
      </c>
      <c r="E124" s="730" t="s">
        <v>1727</v>
      </c>
      <c r="F124" s="734"/>
      <c r="G124" s="734"/>
      <c r="H124" s="748">
        <v>0</v>
      </c>
      <c r="I124" s="734">
        <v>1</v>
      </c>
      <c r="J124" s="734">
        <v>158.97999999999999</v>
      </c>
      <c r="K124" s="748">
        <v>1</v>
      </c>
      <c r="L124" s="734">
        <v>1</v>
      </c>
      <c r="M124" s="735">
        <v>158.97999999999999</v>
      </c>
    </row>
    <row r="125" spans="1:13" ht="14.45" customHeight="1" x14ac:dyDescent="0.2">
      <c r="A125" s="729" t="s">
        <v>618</v>
      </c>
      <c r="B125" s="730" t="s">
        <v>1656</v>
      </c>
      <c r="C125" s="730" t="s">
        <v>1728</v>
      </c>
      <c r="D125" s="730" t="s">
        <v>1658</v>
      </c>
      <c r="E125" s="730" t="s">
        <v>1729</v>
      </c>
      <c r="F125" s="734"/>
      <c r="G125" s="734"/>
      <c r="H125" s="748">
        <v>0</v>
      </c>
      <c r="I125" s="734">
        <v>1</v>
      </c>
      <c r="J125" s="734">
        <v>254.25</v>
      </c>
      <c r="K125" s="748">
        <v>1</v>
      </c>
      <c r="L125" s="734">
        <v>1</v>
      </c>
      <c r="M125" s="735">
        <v>254.25</v>
      </c>
    </row>
    <row r="126" spans="1:13" ht="14.45" customHeight="1" x14ac:dyDescent="0.2">
      <c r="A126" s="729" t="s">
        <v>618</v>
      </c>
      <c r="B126" s="730" t="s">
        <v>1730</v>
      </c>
      <c r="C126" s="730" t="s">
        <v>1731</v>
      </c>
      <c r="D126" s="730" t="s">
        <v>1732</v>
      </c>
      <c r="E126" s="730" t="s">
        <v>1733</v>
      </c>
      <c r="F126" s="734"/>
      <c r="G126" s="734"/>
      <c r="H126" s="748">
        <v>0</v>
      </c>
      <c r="I126" s="734">
        <v>1</v>
      </c>
      <c r="J126" s="734">
        <v>176.86</v>
      </c>
      <c r="K126" s="748">
        <v>1</v>
      </c>
      <c r="L126" s="734">
        <v>1</v>
      </c>
      <c r="M126" s="735">
        <v>176.86</v>
      </c>
    </row>
    <row r="127" spans="1:13" ht="14.45" customHeight="1" x14ac:dyDescent="0.2">
      <c r="A127" s="729" t="s">
        <v>618</v>
      </c>
      <c r="B127" s="730" t="s">
        <v>1543</v>
      </c>
      <c r="C127" s="730" t="s">
        <v>1544</v>
      </c>
      <c r="D127" s="730" t="s">
        <v>1545</v>
      </c>
      <c r="E127" s="730" t="s">
        <v>1546</v>
      </c>
      <c r="F127" s="734"/>
      <c r="G127" s="734"/>
      <c r="H127" s="748">
        <v>0</v>
      </c>
      <c r="I127" s="734">
        <v>1</v>
      </c>
      <c r="J127" s="734">
        <v>57.780000000000015</v>
      </c>
      <c r="K127" s="748">
        <v>1</v>
      </c>
      <c r="L127" s="734">
        <v>1</v>
      </c>
      <c r="M127" s="735">
        <v>57.780000000000015</v>
      </c>
    </row>
    <row r="128" spans="1:13" ht="14.45" customHeight="1" x14ac:dyDescent="0.2">
      <c r="A128" s="729" t="s">
        <v>618</v>
      </c>
      <c r="B128" s="730" t="s">
        <v>1734</v>
      </c>
      <c r="C128" s="730" t="s">
        <v>1735</v>
      </c>
      <c r="D128" s="730" t="s">
        <v>1187</v>
      </c>
      <c r="E128" s="730" t="s">
        <v>1736</v>
      </c>
      <c r="F128" s="734"/>
      <c r="G128" s="734"/>
      <c r="H128" s="748">
        <v>0</v>
      </c>
      <c r="I128" s="734">
        <v>1</v>
      </c>
      <c r="J128" s="734">
        <v>99.23</v>
      </c>
      <c r="K128" s="748">
        <v>1</v>
      </c>
      <c r="L128" s="734">
        <v>1</v>
      </c>
      <c r="M128" s="735">
        <v>99.23</v>
      </c>
    </row>
    <row r="129" spans="1:13" ht="14.45" customHeight="1" x14ac:dyDescent="0.2">
      <c r="A129" s="729" t="s">
        <v>618</v>
      </c>
      <c r="B129" s="730" t="s">
        <v>1547</v>
      </c>
      <c r="C129" s="730" t="s">
        <v>1548</v>
      </c>
      <c r="D129" s="730" t="s">
        <v>852</v>
      </c>
      <c r="E129" s="730" t="s">
        <v>1549</v>
      </c>
      <c r="F129" s="734"/>
      <c r="G129" s="734"/>
      <c r="H129" s="748">
        <v>0</v>
      </c>
      <c r="I129" s="734">
        <v>5</v>
      </c>
      <c r="J129" s="734">
        <v>324.49999999999989</v>
      </c>
      <c r="K129" s="748">
        <v>1</v>
      </c>
      <c r="L129" s="734">
        <v>5</v>
      </c>
      <c r="M129" s="735">
        <v>324.49999999999989</v>
      </c>
    </row>
    <row r="130" spans="1:13" ht="14.45" customHeight="1" x14ac:dyDescent="0.2">
      <c r="A130" s="729" t="s">
        <v>618</v>
      </c>
      <c r="B130" s="730" t="s">
        <v>1547</v>
      </c>
      <c r="C130" s="730" t="s">
        <v>1737</v>
      </c>
      <c r="D130" s="730" t="s">
        <v>852</v>
      </c>
      <c r="E130" s="730" t="s">
        <v>1738</v>
      </c>
      <c r="F130" s="734"/>
      <c r="G130" s="734"/>
      <c r="H130" s="748">
        <v>0</v>
      </c>
      <c r="I130" s="734">
        <v>10</v>
      </c>
      <c r="J130" s="734">
        <v>1706.6999999999998</v>
      </c>
      <c r="K130" s="748">
        <v>1</v>
      </c>
      <c r="L130" s="734">
        <v>10</v>
      </c>
      <c r="M130" s="735">
        <v>1706.6999999999998</v>
      </c>
    </row>
    <row r="131" spans="1:13" ht="14.45" customHeight="1" x14ac:dyDescent="0.2">
      <c r="A131" s="729" t="s">
        <v>618</v>
      </c>
      <c r="B131" s="730" t="s">
        <v>1547</v>
      </c>
      <c r="C131" s="730" t="s">
        <v>1739</v>
      </c>
      <c r="D131" s="730" t="s">
        <v>852</v>
      </c>
      <c r="E131" s="730" t="s">
        <v>1740</v>
      </c>
      <c r="F131" s="734"/>
      <c r="G131" s="734"/>
      <c r="H131" s="748">
        <v>0</v>
      </c>
      <c r="I131" s="734">
        <v>20</v>
      </c>
      <c r="J131" s="734">
        <v>6270.9</v>
      </c>
      <c r="K131" s="748">
        <v>1</v>
      </c>
      <c r="L131" s="734">
        <v>20</v>
      </c>
      <c r="M131" s="735">
        <v>6270.9</v>
      </c>
    </row>
    <row r="132" spans="1:13" ht="14.45" customHeight="1" x14ac:dyDescent="0.2">
      <c r="A132" s="729" t="s">
        <v>618</v>
      </c>
      <c r="B132" s="730" t="s">
        <v>1662</v>
      </c>
      <c r="C132" s="730" t="s">
        <v>1741</v>
      </c>
      <c r="D132" s="730" t="s">
        <v>977</v>
      </c>
      <c r="E132" s="730" t="s">
        <v>1180</v>
      </c>
      <c r="F132" s="734"/>
      <c r="G132" s="734"/>
      <c r="H132" s="748">
        <v>0</v>
      </c>
      <c r="I132" s="734">
        <v>1</v>
      </c>
      <c r="J132" s="734">
        <v>78.500000000000014</v>
      </c>
      <c r="K132" s="748">
        <v>1</v>
      </c>
      <c r="L132" s="734">
        <v>1</v>
      </c>
      <c r="M132" s="735">
        <v>78.500000000000014</v>
      </c>
    </row>
    <row r="133" spans="1:13" ht="14.45" customHeight="1" x14ac:dyDescent="0.2">
      <c r="A133" s="729" t="s">
        <v>618</v>
      </c>
      <c r="B133" s="730" t="s">
        <v>1550</v>
      </c>
      <c r="C133" s="730" t="s">
        <v>1551</v>
      </c>
      <c r="D133" s="730" t="s">
        <v>1552</v>
      </c>
      <c r="E133" s="730" t="s">
        <v>1553</v>
      </c>
      <c r="F133" s="734">
        <v>150</v>
      </c>
      <c r="G133" s="734">
        <v>10774.559999999998</v>
      </c>
      <c r="H133" s="748">
        <v>1</v>
      </c>
      <c r="I133" s="734"/>
      <c r="J133" s="734"/>
      <c r="K133" s="748">
        <v>0</v>
      </c>
      <c r="L133" s="734">
        <v>150</v>
      </c>
      <c r="M133" s="735">
        <v>10774.559999999998</v>
      </c>
    </row>
    <row r="134" spans="1:13" ht="14.45" customHeight="1" x14ac:dyDescent="0.2">
      <c r="A134" s="729" t="s">
        <v>618</v>
      </c>
      <c r="B134" s="730" t="s">
        <v>1554</v>
      </c>
      <c r="C134" s="730" t="s">
        <v>1555</v>
      </c>
      <c r="D134" s="730" t="s">
        <v>1556</v>
      </c>
      <c r="E134" s="730" t="s">
        <v>1557</v>
      </c>
      <c r="F134" s="734"/>
      <c r="G134" s="734"/>
      <c r="H134" s="748">
        <v>0</v>
      </c>
      <c r="I134" s="734">
        <v>59.3</v>
      </c>
      <c r="J134" s="734">
        <v>31236.275000000001</v>
      </c>
      <c r="K134" s="748">
        <v>1</v>
      </c>
      <c r="L134" s="734">
        <v>59.3</v>
      </c>
      <c r="M134" s="735">
        <v>31236.275000000001</v>
      </c>
    </row>
    <row r="135" spans="1:13" ht="14.45" customHeight="1" x14ac:dyDescent="0.2">
      <c r="A135" s="729" t="s">
        <v>618</v>
      </c>
      <c r="B135" s="730" t="s">
        <v>1558</v>
      </c>
      <c r="C135" s="730" t="s">
        <v>1665</v>
      </c>
      <c r="D135" s="730" t="s">
        <v>1666</v>
      </c>
      <c r="E135" s="730" t="s">
        <v>1667</v>
      </c>
      <c r="F135" s="734">
        <v>18.5</v>
      </c>
      <c r="G135" s="734">
        <v>7671.4999999999991</v>
      </c>
      <c r="H135" s="748">
        <v>1</v>
      </c>
      <c r="I135" s="734"/>
      <c r="J135" s="734"/>
      <c r="K135" s="748">
        <v>0</v>
      </c>
      <c r="L135" s="734">
        <v>18.5</v>
      </c>
      <c r="M135" s="735">
        <v>7671.4999999999991</v>
      </c>
    </row>
    <row r="136" spans="1:13" ht="14.45" customHeight="1" x14ac:dyDescent="0.2">
      <c r="A136" s="729" t="s">
        <v>618</v>
      </c>
      <c r="B136" s="730" t="s">
        <v>1558</v>
      </c>
      <c r="C136" s="730" t="s">
        <v>1559</v>
      </c>
      <c r="D136" s="730" t="s">
        <v>1064</v>
      </c>
      <c r="E136" s="730" t="s">
        <v>1560</v>
      </c>
      <c r="F136" s="734"/>
      <c r="G136" s="734"/>
      <c r="H136" s="748">
        <v>0</v>
      </c>
      <c r="I136" s="734">
        <v>3</v>
      </c>
      <c r="J136" s="734">
        <v>341.25</v>
      </c>
      <c r="K136" s="748">
        <v>1</v>
      </c>
      <c r="L136" s="734">
        <v>3</v>
      </c>
      <c r="M136" s="735">
        <v>341.25</v>
      </c>
    </row>
    <row r="137" spans="1:13" ht="14.45" customHeight="1" x14ac:dyDescent="0.2">
      <c r="A137" s="729" t="s">
        <v>618</v>
      </c>
      <c r="B137" s="730" t="s">
        <v>1561</v>
      </c>
      <c r="C137" s="730" t="s">
        <v>1562</v>
      </c>
      <c r="D137" s="730" t="s">
        <v>1563</v>
      </c>
      <c r="E137" s="730" t="s">
        <v>1564</v>
      </c>
      <c r="F137" s="734">
        <v>7</v>
      </c>
      <c r="G137" s="734">
        <v>5236</v>
      </c>
      <c r="H137" s="748">
        <v>1</v>
      </c>
      <c r="I137" s="734"/>
      <c r="J137" s="734"/>
      <c r="K137" s="748">
        <v>0</v>
      </c>
      <c r="L137" s="734">
        <v>7</v>
      </c>
      <c r="M137" s="735">
        <v>5236</v>
      </c>
    </row>
    <row r="138" spans="1:13" ht="14.45" customHeight="1" x14ac:dyDescent="0.2">
      <c r="A138" s="729" t="s">
        <v>618</v>
      </c>
      <c r="B138" s="730" t="s">
        <v>1565</v>
      </c>
      <c r="C138" s="730" t="s">
        <v>1742</v>
      </c>
      <c r="D138" s="730" t="s">
        <v>1743</v>
      </c>
      <c r="E138" s="730" t="s">
        <v>1744</v>
      </c>
      <c r="F138" s="734"/>
      <c r="G138" s="734"/>
      <c r="H138" s="748">
        <v>0</v>
      </c>
      <c r="I138" s="734">
        <v>2</v>
      </c>
      <c r="J138" s="734">
        <v>392.04</v>
      </c>
      <c r="K138" s="748">
        <v>1</v>
      </c>
      <c r="L138" s="734">
        <v>2</v>
      </c>
      <c r="M138" s="735">
        <v>392.04</v>
      </c>
    </row>
    <row r="139" spans="1:13" ht="14.45" customHeight="1" x14ac:dyDescent="0.2">
      <c r="A139" s="729" t="s">
        <v>618</v>
      </c>
      <c r="B139" s="730" t="s">
        <v>1568</v>
      </c>
      <c r="C139" s="730" t="s">
        <v>1569</v>
      </c>
      <c r="D139" s="730" t="s">
        <v>927</v>
      </c>
      <c r="E139" s="730" t="s">
        <v>928</v>
      </c>
      <c r="F139" s="734"/>
      <c r="G139" s="734"/>
      <c r="H139" s="748">
        <v>0</v>
      </c>
      <c r="I139" s="734">
        <v>260</v>
      </c>
      <c r="J139" s="734">
        <v>5599.2999999999993</v>
      </c>
      <c r="K139" s="748">
        <v>1</v>
      </c>
      <c r="L139" s="734">
        <v>260</v>
      </c>
      <c r="M139" s="735">
        <v>5599.2999999999993</v>
      </c>
    </row>
    <row r="140" spans="1:13" ht="14.45" customHeight="1" x14ac:dyDescent="0.2">
      <c r="A140" s="729" t="s">
        <v>618</v>
      </c>
      <c r="B140" s="730" t="s">
        <v>1668</v>
      </c>
      <c r="C140" s="730" t="s">
        <v>1671</v>
      </c>
      <c r="D140" s="730" t="s">
        <v>1066</v>
      </c>
      <c r="E140" s="730" t="s">
        <v>923</v>
      </c>
      <c r="F140" s="734"/>
      <c r="G140" s="734"/>
      <c r="H140" s="748">
        <v>0</v>
      </c>
      <c r="I140" s="734">
        <v>2</v>
      </c>
      <c r="J140" s="734">
        <v>280.06</v>
      </c>
      <c r="K140" s="748">
        <v>1</v>
      </c>
      <c r="L140" s="734">
        <v>2</v>
      </c>
      <c r="M140" s="735">
        <v>280.06</v>
      </c>
    </row>
    <row r="141" spans="1:13" ht="14.45" customHeight="1" x14ac:dyDescent="0.2">
      <c r="A141" s="729" t="s">
        <v>618</v>
      </c>
      <c r="B141" s="730" t="s">
        <v>1570</v>
      </c>
      <c r="C141" s="730" t="s">
        <v>1571</v>
      </c>
      <c r="D141" s="730" t="s">
        <v>922</v>
      </c>
      <c r="E141" s="730" t="s">
        <v>923</v>
      </c>
      <c r="F141" s="734"/>
      <c r="G141" s="734"/>
      <c r="H141" s="748">
        <v>0</v>
      </c>
      <c r="I141" s="734">
        <v>10</v>
      </c>
      <c r="J141" s="734">
        <v>7170.9600000000009</v>
      </c>
      <c r="K141" s="748">
        <v>1</v>
      </c>
      <c r="L141" s="734">
        <v>10</v>
      </c>
      <c r="M141" s="735">
        <v>7170.9600000000009</v>
      </c>
    </row>
    <row r="142" spans="1:13" ht="14.45" customHeight="1" x14ac:dyDescent="0.2">
      <c r="A142" s="729" t="s">
        <v>618</v>
      </c>
      <c r="B142" s="730" t="s">
        <v>1572</v>
      </c>
      <c r="C142" s="730" t="s">
        <v>1573</v>
      </c>
      <c r="D142" s="730" t="s">
        <v>1574</v>
      </c>
      <c r="E142" s="730" t="s">
        <v>1575</v>
      </c>
      <c r="F142" s="734"/>
      <c r="G142" s="734"/>
      <c r="H142" s="748">
        <v>0</v>
      </c>
      <c r="I142" s="734">
        <v>17</v>
      </c>
      <c r="J142" s="734">
        <v>2561.8999999999996</v>
      </c>
      <c r="K142" s="748">
        <v>1</v>
      </c>
      <c r="L142" s="734">
        <v>17</v>
      </c>
      <c r="M142" s="735">
        <v>2561.8999999999996</v>
      </c>
    </row>
    <row r="143" spans="1:13" ht="14.45" customHeight="1" x14ac:dyDescent="0.2">
      <c r="A143" s="729" t="s">
        <v>618</v>
      </c>
      <c r="B143" s="730" t="s">
        <v>1572</v>
      </c>
      <c r="C143" s="730" t="s">
        <v>1576</v>
      </c>
      <c r="D143" s="730" t="s">
        <v>1574</v>
      </c>
      <c r="E143" s="730" t="s">
        <v>1577</v>
      </c>
      <c r="F143" s="734"/>
      <c r="G143" s="734"/>
      <c r="H143" s="748">
        <v>0</v>
      </c>
      <c r="I143" s="734">
        <v>22.499999999999996</v>
      </c>
      <c r="J143" s="734">
        <v>5940.0000000000009</v>
      </c>
      <c r="K143" s="748">
        <v>1</v>
      </c>
      <c r="L143" s="734">
        <v>22.499999999999996</v>
      </c>
      <c r="M143" s="735">
        <v>5940.0000000000009</v>
      </c>
    </row>
    <row r="144" spans="1:13" ht="14.45" customHeight="1" x14ac:dyDescent="0.2">
      <c r="A144" s="729" t="s">
        <v>618</v>
      </c>
      <c r="B144" s="730" t="s">
        <v>1745</v>
      </c>
      <c r="C144" s="730" t="s">
        <v>1746</v>
      </c>
      <c r="D144" s="730" t="s">
        <v>1747</v>
      </c>
      <c r="E144" s="730" t="s">
        <v>1748</v>
      </c>
      <c r="F144" s="734">
        <v>6</v>
      </c>
      <c r="G144" s="734">
        <v>3266.34</v>
      </c>
      <c r="H144" s="748">
        <v>1</v>
      </c>
      <c r="I144" s="734"/>
      <c r="J144" s="734"/>
      <c r="K144" s="748">
        <v>0</v>
      </c>
      <c r="L144" s="734">
        <v>6</v>
      </c>
      <c r="M144" s="735">
        <v>3266.34</v>
      </c>
    </row>
    <row r="145" spans="1:13" ht="14.45" customHeight="1" x14ac:dyDescent="0.2">
      <c r="A145" s="729" t="s">
        <v>618</v>
      </c>
      <c r="B145" s="730" t="s">
        <v>1749</v>
      </c>
      <c r="C145" s="730" t="s">
        <v>1750</v>
      </c>
      <c r="D145" s="730" t="s">
        <v>1405</v>
      </c>
      <c r="E145" s="730" t="s">
        <v>1404</v>
      </c>
      <c r="F145" s="734">
        <v>2.6999999999999997</v>
      </c>
      <c r="G145" s="734">
        <v>11146.085999999999</v>
      </c>
      <c r="H145" s="748">
        <v>1</v>
      </c>
      <c r="I145" s="734"/>
      <c r="J145" s="734"/>
      <c r="K145" s="748">
        <v>0</v>
      </c>
      <c r="L145" s="734">
        <v>2.6999999999999997</v>
      </c>
      <c r="M145" s="735">
        <v>11146.085999999999</v>
      </c>
    </row>
    <row r="146" spans="1:13" ht="14.45" customHeight="1" x14ac:dyDescent="0.2">
      <c r="A146" s="729" t="s">
        <v>618</v>
      </c>
      <c r="B146" s="730" t="s">
        <v>1749</v>
      </c>
      <c r="C146" s="730" t="s">
        <v>1751</v>
      </c>
      <c r="D146" s="730" t="s">
        <v>1403</v>
      </c>
      <c r="E146" s="730" t="s">
        <v>1404</v>
      </c>
      <c r="F146" s="734">
        <v>4.3</v>
      </c>
      <c r="G146" s="734">
        <v>17962.988000000001</v>
      </c>
      <c r="H146" s="748">
        <v>1</v>
      </c>
      <c r="I146" s="734"/>
      <c r="J146" s="734"/>
      <c r="K146" s="748">
        <v>0</v>
      </c>
      <c r="L146" s="734">
        <v>4.3</v>
      </c>
      <c r="M146" s="735">
        <v>17962.988000000001</v>
      </c>
    </row>
    <row r="147" spans="1:13" ht="14.45" customHeight="1" x14ac:dyDescent="0.2">
      <c r="A147" s="729" t="s">
        <v>618</v>
      </c>
      <c r="B147" s="730" t="s">
        <v>1578</v>
      </c>
      <c r="C147" s="730" t="s">
        <v>1752</v>
      </c>
      <c r="D147" s="730" t="s">
        <v>1753</v>
      </c>
      <c r="E147" s="730" t="s">
        <v>1754</v>
      </c>
      <c r="F147" s="734"/>
      <c r="G147" s="734"/>
      <c r="H147" s="748">
        <v>0</v>
      </c>
      <c r="I147" s="734">
        <v>4</v>
      </c>
      <c r="J147" s="734">
        <v>2684</v>
      </c>
      <c r="K147" s="748">
        <v>1</v>
      </c>
      <c r="L147" s="734">
        <v>4</v>
      </c>
      <c r="M147" s="735">
        <v>2684</v>
      </c>
    </row>
    <row r="148" spans="1:13" ht="14.45" customHeight="1" x14ac:dyDescent="0.2">
      <c r="A148" s="729" t="s">
        <v>618</v>
      </c>
      <c r="B148" s="730" t="s">
        <v>1755</v>
      </c>
      <c r="C148" s="730" t="s">
        <v>1756</v>
      </c>
      <c r="D148" s="730" t="s">
        <v>1757</v>
      </c>
      <c r="E148" s="730" t="s">
        <v>1758</v>
      </c>
      <c r="F148" s="734"/>
      <c r="G148" s="734"/>
      <c r="H148" s="748">
        <v>0</v>
      </c>
      <c r="I148" s="734">
        <v>26</v>
      </c>
      <c r="J148" s="734">
        <v>1374.88</v>
      </c>
      <c r="K148" s="748">
        <v>1</v>
      </c>
      <c r="L148" s="734">
        <v>26</v>
      </c>
      <c r="M148" s="735">
        <v>1374.88</v>
      </c>
    </row>
    <row r="149" spans="1:13" ht="14.45" customHeight="1" x14ac:dyDescent="0.2">
      <c r="A149" s="729" t="s">
        <v>618</v>
      </c>
      <c r="B149" s="730" t="s">
        <v>1582</v>
      </c>
      <c r="C149" s="730" t="s">
        <v>1583</v>
      </c>
      <c r="D149" s="730" t="s">
        <v>1584</v>
      </c>
      <c r="E149" s="730" t="s">
        <v>1585</v>
      </c>
      <c r="F149" s="734"/>
      <c r="G149" s="734"/>
      <c r="H149" s="748">
        <v>0</v>
      </c>
      <c r="I149" s="734">
        <v>7.5</v>
      </c>
      <c r="J149" s="734">
        <v>5111.6929999999993</v>
      </c>
      <c r="K149" s="748">
        <v>1</v>
      </c>
      <c r="L149" s="734">
        <v>7.5</v>
      </c>
      <c r="M149" s="735">
        <v>5111.6929999999993</v>
      </c>
    </row>
    <row r="150" spans="1:13" ht="14.45" customHeight="1" x14ac:dyDescent="0.2">
      <c r="A150" s="729" t="s">
        <v>618</v>
      </c>
      <c r="B150" s="730" t="s">
        <v>1672</v>
      </c>
      <c r="C150" s="730" t="s">
        <v>1675</v>
      </c>
      <c r="D150" s="730" t="s">
        <v>1073</v>
      </c>
      <c r="E150" s="730" t="s">
        <v>1075</v>
      </c>
      <c r="F150" s="734">
        <v>3.2</v>
      </c>
      <c r="G150" s="734">
        <v>603.072</v>
      </c>
      <c r="H150" s="748">
        <v>1</v>
      </c>
      <c r="I150" s="734"/>
      <c r="J150" s="734"/>
      <c r="K150" s="748">
        <v>0</v>
      </c>
      <c r="L150" s="734">
        <v>3.2</v>
      </c>
      <c r="M150" s="735">
        <v>603.072</v>
      </c>
    </row>
    <row r="151" spans="1:13" ht="14.45" customHeight="1" x14ac:dyDescent="0.2">
      <c r="A151" s="729" t="s">
        <v>618</v>
      </c>
      <c r="B151" s="730" t="s">
        <v>1586</v>
      </c>
      <c r="C151" s="730" t="s">
        <v>1587</v>
      </c>
      <c r="D151" s="730" t="s">
        <v>920</v>
      </c>
      <c r="E151" s="730" t="s">
        <v>921</v>
      </c>
      <c r="F151" s="734"/>
      <c r="G151" s="734"/>
      <c r="H151" s="748">
        <v>0</v>
      </c>
      <c r="I151" s="734">
        <v>3</v>
      </c>
      <c r="J151" s="734">
        <v>3333</v>
      </c>
      <c r="K151" s="748">
        <v>1</v>
      </c>
      <c r="L151" s="734">
        <v>3</v>
      </c>
      <c r="M151" s="735">
        <v>3333</v>
      </c>
    </row>
    <row r="152" spans="1:13" ht="14.45" customHeight="1" x14ac:dyDescent="0.2">
      <c r="A152" s="729" t="s">
        <v>618</v>
      </c>
      <c r="B152" s="730" t="s">
        <v>1588</v>
      </c>
      <c r="C152" s="730" t="s">
        <v>1589</v>
      </c>
      <c r="D152" s="730" t="s">
        <v>1590</v>
      </c>
      <c r="E152" s="730" t="s">
        <v>1591</v>
      </c>
      <c r="F152" s="734"/>
      <c r="G152" s="734"/>
      <c r="H152" s="748">
        <v>0</v>
      </c>
      <c r="I152" s="734">
        <v>8</v>
      </c>
      <c r="J152" s="734">
        <v>2551.9997897186945</v>
      </c>
      <c r="K152" s="748">
        <v>1</v>
      </c>
      <c r="L152" s="734">
        <v>8</v>
      </c>
      <c r="M152" s="735">
        <v>2551.9997897186945</v>
      </c>
    </row>
    <row r="153" spans="1:13" ht="14.45" customHeight="1" x14ac:dyDescent="0.2">
      <c r="A153" s="729" t="s">
        <v>618</v>
      </c>
      <c r="B153" s="730" t="s">
        <v>1588</v>
      </c>
      <c r="C153" s="730" t="s">
        <v>1592</v>
      </c>
      <c r="D153" s="730" t="s">
        <v>1593</v>
      </c>
      <c r="E153" s="730" t="s">
        <v>1594</v>
      </c>
      <c r="F153" s="734"/>
      <c r="G153" s="734"/>
      <c r="H153" s="748">
        <v>0</v>
      </c>
      <c r="I153" s="734">
        <v>2</v>
      </c>
      <c r="J153" s="734">
        <v>2265.8200000000002</v>
      </c>
      <c r="K153" s="748">
        <v>1</v>
      </c>
      <c r="L153" s="734">
        <v>2</v>
      </c>
      <c r="M153" s="735">
        <v>2265.8200000000002</v>
      </c>
    </row>
    <row r="154" spans="1:13" ht="14.45" customHeight="1" x14ac:dyDescent="0.2">
      <c r="A154" s="729" t="s">
        <v>618</v>
      </c>
      <c r="B154" s="730" t="s">
        <v>1759</v>
      </c>
      <c r="C154" s="730" t="s">
        <v>1760</v>
      </c>
      <c r="D154" s="730" t="s">
        <v>1298</v>
      </c>
      <c r="E154" s="730" t="s">
        <v>1299</v>
      </c>
      <c r="F154" s="734"/>
      <c r="G154" s="734"/>
      <c r="H154" s="748">
        <v>0</v>
      </c>
      <c r="I154" s="734">
        <v>1</v>
      </c>
      <c r="J154" s="734">
        <v>495</v>
      </c>
      <c r="K154" s="748">
        <v>1</v>
      </c>
      <c r="L154" s="734">
        <v>1</v>
      </c>
      <c r="M154" s="735">
        <v>495</v>
      </c>
    </row>
    <row r="155" spans="1:13" ht="14.45" customHeight="1" x14ac:dyDescent="0.2">
      <c r="A155" s="729" t="s">
        <v>618</v>
      </c>
      <c r="B155" s="730" t="s">
        <v>1595</v>
      </c>
      <c r="C155" s="730" t="s">
        <v>1596</v>
      </c>
      <c r="D155" s="730" t="s">
        <v>641</v>
      </c>
      <c r="E155" s="730" t="s">
        <v>637</v>
      </c>
      <c r="F155" s="734"/>
      <c r="G155" s="734"/>
      <c r="H155" s="748">
        <v>0</v>
      </c>
      <c r="I155" s="734">
        <v>6</v>
      </c>
      <c r="J155" s="734">
        <v>324.74</v>
      </c>
      <c r="K155" s="748">
        <v>1</v>
      </c>
      <c r="L155" s="734">
        <v>6</v>
      </c>
      <c r="M155" s="735">
        <v>324.74</v>
      </c>
    </row>
    <row r="156" spans="1:13" ht="14.45" customHeight="1" x14ac:dyDescent="0.2">
      <c r="A156" s="729" t="s">
        <v>618</v>
      </c>
      <c r="B156" s="730" t="s">
        <v>1761</v>
      </c>
      <c r="C156" s="730" t="s">
        <v>1762</v>
      </c>
      <c r="D156" s="730" t="s">
        <v>1763</v>
      </c>
      <c r="E156" s="730" t="s">
        <v>1764</v>
      </c>
      <c r="F156" s="734"/>
      <c r="G156" s="734"/>
      <c r="H156" s="748">
        <v>0</v>
      </c>
      <c r="I156" s="734">
        <v>4</v>
      </c>
      <c r="J156" s="734">
        <v>1200.05</v>
      </c>
      <c r="K156" s="748">
        <v>1</v>
      </c>
      <c r="L156" s="734">
        <v>4</v>
      </c>
      <c r="M156" s="735">
        <v>1200.05</v>
      </c>
    </row>
    <row r="157" spans="1:13" ht="14.45" customHeight="1" x14ac:dyDescent="0.2">
      <c r="A157" s="729" t="s">
        <v>618</v>
      </c>
      <c r="B157" s="730" t="s">
        <v>1765</v>
      </c>
      <c r="C157" s="730" t="s">
        <v>1766</v>
      </c>
      <c r="D157" s="730" t="s">
        <v>1767</v>
      </c>
      <c r="E157" s="730" t="s">
        <v>1768</v>
      </c>
      <c r="F157" s="734"/>
      <c r="G157" s="734"/>
      <c r="H157" s="748">
        <v>0</v>
      </c>
      <c r="I157" s="734">
        <v>80</v>
      </c>
      <c r="J157" s="734">
        <v>5262.3999999999987</v>
      </c>
      <c r="K157" s="748">
        <v>1</v>
      </c>
      <c r="L157" s="734">
        <v>80</v>
      </c>
      <c r="M157" s="735">
        <v>5262.3999999999987</v>
      </c>
    </row>
    <row r="158" spans="1:13" ht="14.45" customHeight="1" x14ac:dyDescent="0.2">
      <c r="A158" s="729" t="s">
        <v>618</v>
      </c>
      <c r="B158" s="730" t="s">
        <v>1765</v>
      </c>
      <c r="C158" s="730" t="s">
        <v>1769</v>
      </c>
      <c r="D158" s="730" t="s">
        <v>1767</v>
      </c>
      <c r="E158" s="730" t="s">
        <v>1770</v>
      </c>
      <c r="F158" s="734"/>
      <c r="G158" s="734"/>
      <c r="H158" s="748">
        <v>0</v>
      </c>
      <c r="I158" s="734">
        <v>6</v>
      </c>
      <c r="J158" s="734">
        <v>2343</v>
      </c>
      <c r="K158" s="748">
        <v>1</v>
      </c>
      <c r="L158" s="734">
        <v>6</v>
      </c>
      <c r="M158" s="735">
        <v>2343</v>
      </c>
    </row>
    <row r="159" spans="1:13" ht="14.45" customHeight="1" x14ac:dyDescent="0.2">
      <c r="A159" s="729" t="s">
        <v>618</v>
      </c>
      <c r="B159" s="730" t="s">
        <v>1765</v>
      </c>
      <c r="C159" s="730" t="s">
        <v>1771</v>
      </c>
      <c r="D159" s="730" t="s">
        <v>1767</v>
      </c>
      <c r="E159" s="730" t="s">
        <v>1772</v>
      </c>
      <c r="F159" s="734"/>
      <c r="G159" s="734"/>
      <c r="H159" s="748">
        <v>0</v>
      </c>
      <c r="I159" s="734">
        <v>10</v>
      </c>
      <c r="J159" s="734">
        <v>6270</v>
      </c>
      <c r="K159" s="748">
        <v>1</v>
      </c>
      <c r="L159" s="734">
        <v>10</v>
      </c>
      <c r="M159" s="735">
        <v>6270</v>
      </c>
    </row>
    <row r="160" spans="1:13" ht="14.45" customHeight="1" x14ac:dyDescent="0.2">
      <c r="A160" s="729" t="s">
        <v>618</v>
      </c>
      <c r="B160" s="730" t="s">
        <v>1597</v>
      </c>
      <c r="C160" s="730" t="s">
        <v>1598</v>
      </c>
      <c r="D160" s="730" t="s">
        <v>1599</v>
      </c>
      <c r="E160" s="730" t="s">
        <v>1600</v>
      </c>
      <c r="F160" s="734"/>
      <c r="G160" s="734"/>
      <c r="H160" s="748">
        <v>0</v>
      </c>
      <c r="I160" s="734">
        <v>1</v>
      </c>
      <c r="J160" s="734">
        <v>171.69</v>
      </c>
      <c r="K160" s="748">
        <v>1</v>
      </c>
      <c r="L160" s="734">
        <v>1</v>
      </c>
      <c r="M160" s="735">
        <v>171.69</v>
      </c>
    </row>
    <row r="161" spans="1:13" ht="14.45" customHeight="1" x14ac:dyDescent="0.2">
      <c r="A161" s="729" t="s">
        <v>618</v>
      </c>
      <c r="B161" s="730" t="s">
        <v>1597</v>
      </c>
      <c r="C161" s="730" t="s">
        <v>1773</v>
      </c>
      <c r="D161" s="730" t="s">
        <v>1774</v>
      </c>
      <c r="E161" s="730" t="s">
        <v>1775</v>
      </c>
      <c r="F161" s="734"/>
      <c r="G161" s="734"/>
      <c r="H161" s="748">
        <v>0</v>
      </c>
      <c r="I161" s="734">
        <v>1</v>
      </c>
      <c r="J161" s="734">
        <v>4504.33</v>
      </c>
      <c r="K161" s="748">
        <v>1</v>
      </c>
      <c r="L161" s="734">
        <v>1</v>
      </c>
      <c r="M161" s="735">
        <v>4504.33</v>
      </c>
    </row>
    <row r="162" spans="1:13" ht="14.45" customHeight="1" x14ac:dyDescent="0.2">
      <c r="A162" s="729" t="s">
        <v>618</v>
      </c>
      <c r="B162" s="730" t="s">
        <v>1607</v>
      </c>
      <c r="C162" s="730" t="s">
        <v>1609</v>
      </c>
      <c r="D162" s="730" t="s">
        <v>824</v>
      </c>
      <c r="E162" s="730" t="s">
        <v>827</v>
      </c>
      <c r="F162" s="734"/>
      <c r="G162" s="734"/>
      <c r="H162" s="748">
        <v>0</v>
      </c>
      <c r="I162" s="734">
        <v>16</v>
      </c>
      <c r="J162" s="734">
        <v>528.17600000000004</v>
      </c>
      <c r="K162" s="748">
        <v>1</v>
      </c>
      <c r="L162" s="734">
        <v>16</v>
      </c>
      <c r="M162" s="735">
        <v>528.17600000000004</v>
      </c>
    </row>
    <row r="163" spans="1:13" ht="14.45" customHeight="1" x14ac:dyDescent="0.2">
      <c r="A163" s="729" t="s">
        <v>618</v>
      </c>
      <c r="B163" s="730" t="s">
        <v>1607</v>
      </c>
      <c r="C163" s="730" t="s">
        <v>1610</v>
      </c>
      <c r="D163" s="730" t="s">
        <v>824</v>
      </c>
      <c r="E163" s="730" t="s">
        <v>1611</v>
      </c>
      <c r="F163" s="734"/>
      <c r="G163" s="734"/>
      <c r="H163" s="748">
        <v>0</v>
      </c>
      <c r="I163" s="734">
        <v>20</v>
      </c>
      <c r="J163" s="734">
        <v>829.40000000000009</v>
      </c>
      <c r="K163" s="748">
        <v>1</v>
      </c>
      <c r="L163" s="734">
        <v>20</v>
      </c>
      <c r="M163" s="735">
        <v>829.40000000000009</v>
      </c>
    </row>
    <row r="164" spans="1:13" ht="14.45" customHeight="1" x14ac:dyDescent="0.2">
      <c r="A164" s="729" t="s">
        <v>618</v>
      </c>
      <c r="B164" s="730" t="s">
        <v>1607</v>
      </c>
      <c r="C164" s="730" t="s">
        <v>1612</v>
      </c>
      <c r="D164" s="730" t="s">
        <v>824</v>
      </c>
      <c r="E164" s="730" t="s">
        <v>1613</v>
      </c>
      <c r="F164" s="734"/>
      <c r="G164" s="734"/>
      <c r="H164" s="748">
        <v>0</v>
      </c>
      <c r="I164" s="734">
        <v>10</v>
      </c>
      <c r="J164" s="734">
        <v>418.8</v>
      </c>
      <c r="K164" s="748">
        <v>1</v>
      </c>
      <c r="L164" s="734">
        <v>10</v>
      </c>
      <c r="M164" s="735">
        <v>418.8</v>
      </c>
    </row>
    <row r="165" spans="1:13" ht="14.45" customHeight="1" x14ac:dyDescent="0.2">
      <c r="A165" s="729" t="s">
        <v>618</v>
      </c>
      <c r="B165" s="730" t="s">
        <v>1776</v>
      </c>
      <c r="C165" s="730" t="s">
        <v>1777</v>
      </c>
      <c r="D165" s="730" t="s">
        <v>1778</v>
      </c>
      <c r="E165" s="730" t="s">
        <v>1779</v>
      </c>
      <c r="F165" s="734"/>
      <c r="G165" s="734"/>
      <c r="H165" s="748">
        <v>0</v>
      </c>
      <c r="I165" s="734">
        <v>58</v>
      </c>
      <c r="J165" s="734">
        <v>13904.439999999999</v>
      </c>
      <c r="K165" s="748">
        <v>1</v>
      </c>
      <c r="L165" s="734">
        <v>58</v>
      </c>
      <c r="M165" s="735">
        <v>13904.439999999999</v>
      </c>
    </row>
    <row r="166" spans="1:13" ht="14.45" customHeight="1" x14ac:dyDescent="0.2">
      <c r="A166" s="729" t="s">
        <v>618</v>
      </c>
      <c r="B166" s="730" t="s">
        <v>1614</v>
      </c>
      <c r="C166" s="730" t="s">
        <v>1615</v>
      </c>
      <c r="D166" s="730" t="s">
        <v>1616</v>
      </c>
      <c r="E166" s="730" t="s">
        <v>1617</v>
      </c>
      <c r="F166" s="734"/>
      <c r="G166" s="734"/>
      <c r="H166" s="748">
        <v>0</v>
      </c>
      <c r="I166" s="734">
        <v>1</v>
      </c>
      <c r="J166" s="734">
        <v>114.02999999999997</v>
      </c>
      <c r="K166" s="748">
        <v>1</v>
      </c>
      <c r="L166" s="734">
        <v>1</v>
      </c>
      <c r="M166" s="735">
        <v>114.02999999999997</v>
      </c>
    </row>
    <row r="167" spans="1:13" ht="14.45" customHeight="1" x14ac:dyDescent="0.2">
      <c r="A167" s="729" t="s">
        <v>618</v>
      </c>
      <c r="B167" s="730" t="s">
        <v>1614</v>
      </c>
      <c r="C167" s="730" t="s">
        <v>1681</v>
      </c>
      <c r="D167" s="730" t="s">
        <v>1616</v>
      </c>
      <c r="E167" s="730" t="s">
        <v>1682</v>
      </c>
      <c r="F167" s="734"/>
      <c r="G167" s="734"/>
      <c r="H167" s="748">
        <v>0</v>
      </c>
      <c r="I167" s="734">
        <v>2</v>
      </c>
      <c r="J167" s="734">
        <v>509.89999999999992</v>
      </c>
      <c r="K167" s="748">
        <v>1</v>
      </c>
      <c r="L167" s="734">
        <v>2</v>
      </c>
      <c r="M167" s="735">
        <v>509.89999999999992</v>
      </c>
    </row>
    <row r="168" spans="1:13" ht="14.45" customHeight="1" x14ac:dyDescent="0.2">
      <c r="A168" s="729" t="s">
        <v>618</v>
      </c>
      <c r="B168" s="730" t="s">
        <v>1683</v>
      </c>
      <c r="C168" s="730" t="s">
        <v>1780</v>
      </c>
      <c r="D168" s="730" t="s">
        <v>1685</v>
      </c>
      <c r="E168" s="730" t="s">
        <v>1781</v>
      </c>
      <c r="F168" s="734"/>
      <c r="G168" s="734"/>
      <c r="H168" s="748">
        <v>0</v>
      </c>
      <c r="I168" s="734">
        <v>2</v>
      </c>
      <c r="J168" s="734">
        <v>338.48</v>
      </c>
      <c r="K168" s="748">
        <v>1</v>
      </c>
      <c r="L168" s="734">
        <v>2</v>
      </c>
      <c r="M168" s="735">
        <v>338.48</v>
      </c>
    </row>
    <row r="169" spans="1:13" ht="14.45" customHeight="1" x14ac:dyDescent="0.2">
      <c r="A169" s="729" t="s">
        <v>618</v>
      </c>
      <c r="B169" s="730" t="s">
        <v>1683</v>
      </c>
      <c r="C169" s="730" t="s">
        <v>1684</v>
      </c>
      <c r="D169" s="730" t="s">
        <v>1685</v>
      </c>
      <c r="E169" s="730" t="s">
        <v>1686</v>
      </c>
      <c r="F169" s="734"/>
      <c r="G169" s="734"/>
      <c r="H169" s="748">
        <v>0</v>
      </c>
      <c r="I169" s="734">
        <v>1</v>
      </c>
      <c r="J169" s="734">
        <v>723.17999999999961</v>
      </c>
      <c r="K169" s="748">
        <v>1</v>
      </c>
      <c r="L169" s="734">
        <v>1</v>
      </c>
      <c r="M169" s="735">
        <v>723.17999999999961</v>
      </c>
    </row>
    <row r="170" spans="1:13" ht="14.45" customHeight="1" x14ac:dyDescent="0.2">
      <c r="A170" s="729" t="s">
        <v>618</v>
      </c>
      <c r="B170" s="730" t="s">
        <v>1687</v>
      </c>
      <c r="C170" s="730" t="s">
        <v>1782</v>
      </c>
      <c r="D170" s="730" t="s">
        <v>1027</v>
      </c>
      <c r="E170" s="730" t="s">
        <v>1286</v>
      </c>
      <c r="F170" s="734"/>
      <c r="G170" s="734"/>
      <c r="H170" s="748">
        <v>0</v>
      </c>
      <c r="I170" s="734">
        <v>1</v>
      </c>
      <c r="J170" s="734">
        <v>1042.7500000000002</v>
      </c>
      <c r="K170" s="748">
        <v>1</v>
      </c>
      <c r="L170" s="734">
        <v>1</v>
      </c>
      <c r="M170" s="735">
        <v>1042.7500000000002</v>
      </c>
    </row>
    <row r="171" spans="1:13" ht="14.45" customHeight="1" x14ac:dyDescent="0.2">
      <c r="A171" s="729" t="s">
        <v>618</v>
      </c>
      <c r="B171" s="730" t="s">
        <v>1783</v>
      </c>
      <c r="C171" s="730" t="s">
        <v>1784</v>
      </c>
      <c r="D171" s="730" t="s">
        <v>1255</v>
      </c>
      <c r="E171" s="730" t="s">
        <v>1785</v>
      </c>
      <c r="F171" s="734"/>
      <c r="G171" s="734"/>
      <c r="H171" s="748">
        <v>0</v>
      </c>
      <c r="I171" s="734">
        <v>1</v>
      </c>
      <c r="J171" s="734">
        <v>166.90999999999997</v>
      </c>
      <c r="K171" s="748">
        <v>1</v>
      </c>
      <c r="L171" s="734">
        <v>1</v>
      </c>
      <c r="M171" s="735">
        <v>166.90999999999997</v>
      </c>
    </row>
    <row r="172" spans="1:13" ht="14.45" customHeight="1" x14ac:dyDescent="0.2">
      <c r="A172" s="729" t="s">
        <v>618</v>
      </c>
      <c r="B172" s="730" t="s">
        <v>1620</v>
      </c>
      <c r="C172" s="730" t="s">
        <v>1621</v>
      </c>
      <c r="D172" s="730" t="s">
        <v>1622</v>
      </c>
      <c r="E172" s="730" t="s">
        <v>1623</v>
      </c>
      <c r="F172" s="734"/>
      <c r="G172" s="734"/>
      <c r="H172" s="748">
        <v>0</v>
      </c>
      <c r="I172" s="734">
        <v>6</v>
      </c>
      <c r="J172" s="734">
        <v>54.88</v>
      </c>
      <c r="K172" s="748">
        <v>1</v>
      </c>
      <c r="L172" s="734">
        <v>6</v>
      </c>
      <c r="M172" s="735">
        <v>54.88</v>
      </c>
    </row>
    <row r="173" spans="1:13" ht="14.45" customHeight="1" x14ac:dyDescent="0.2">
      <c r="A173" s="729" t="s">
        <v>618</v>
      </c>
      <c r="B173" s="730" t="s">
        <v>1786</v>
      </c>
      <c r="C173" s="730" t="s">
        <v>1787</v>
      </c>
      <c r="D173" s="730" t="s">
        <v>1788</v>
      </c>
      <c r="E173" s="730" t="s">
        <v>1789</v>
      </c>
      <c r="F173" s="734">
        <v>10</v>
      </c>
      <c r="G173" s="734">
        <v>2554.9000000000005</v>
      </c>
      <c r="H173" s="748">
        <v>1</v>
      </c>
      <c r="I173" s="734"/>
      <c r="J173" s="734"/>
      <c r="K173" s="748">
        <v>0</v>
      </c>
      <c r="L173" s="734">
        <v>10</v>
      </c>
      <c r="M173" s="735">
        <v>2554.9000000000005</v>
      </c>
    </row>
    <row r="174" spans="1:13" ht="14.45" customHeight="1" x14ac:dyDescent="0.2">
      <c r="A174" s="729" t="s">
        <v>618</v>
      </c>
      <c r="B174" s="730" t="s">
        <v>1786</v>
      </c>
      <c r="C174" s="730" t="s">
        <v>1790</v>
      </c>
      <c r="D174" s="730" t="s">
        <v>1791</v>
      </c>
      <c r="E174" s="730" t="s">
        <v>1789</v>
      </c>
      <c r="F174" s="734"/>
      <c r="G174" s="734"/>
      <c r="H174" s="748">
        <v>0</v>
      </c>
      <c r="I174" s="734">
        <v>40</v>
      </c>
      <c r="J174" s="734">
        <v>11206</v>
      </c>
      <c r="K174" s="748">
        <v>1</v>
      </c>
      <c r="L174" s="734">
        <v>40</v>
      </c>
      <c r="M174" s="735">
        <v>11206</v>
      </c>
    </row>
    <row r="175" spans="1:13" ht="14.45" customHeight="1" x14ac:dyDescent="0.2">
      <c r="A175" s="729" t="s">
        <v>618</v>
      </c>
      <c r="B175" s="730" t="s">
        <v>1624</v>
      </c>
      <c r="C175" s="730" t="s">
        <v>1627</v>
      </c>
      <c r="D175" s="730" t="s">
        <v>890</v>
      </c>
      <c r="E175" s="730" t="s">
        <v>1628</v>
      </c>
      <c r="F175" s="734"/>
      <c r="G175" s="734"/>
      <c r="H175" s="748">
        <v>0</v>
      </c>
      <c r="I175" s="734">
        <v>11</v>
      </c>
      <c r="J175" s="734">
        <v>500.39</v>
      </c>
      <c r="K175" s="748">
        <v>1</v>
      </c>
      <c r="L175" s="734">
        <v>11</v>
      </c>
      <c r="M175" s="735">
        <v>500.39</v>
      </c>
    </row>
    <row r="176" spans="1:13" ht="14.45" customHeight="1" x14ac:dyDescent="0.2">
      <c r="A176" s="729" t="s">
        <v>618</v>
      </c>
      <c r="B176" s="730" t="s">
        <v>1792</v>
      </c>
      <c r="C176" s="730" t="s">
        <v>1793</v>
      </c>
      <c r="D176" s="730" t="s">
        <v>1143</v>
      </c>
      <c r="E176" s="730" t="s">
        <v>1144</v>
      </c>
      <c r="F176" s="734"/>
      <c r="G176" s="734"/>
      <c r="H176" s="748">
        <v>0</v>
      </c>
      <c r="I176" s="734">
        <v>5</v>
      </c>
      <c r="J176" s="734">
        <v>19273.75</v>
      </c>
      <c r="K176" s="748">
        <v>1</v>
      </c>
      <c r="L176" s="734">
        <v>5</v>
      </c>
      <c r="M176" s="735">
        <v>19273.75</v>
      </c>
    </row>
    <row r="177" spans="1:13" ht="14.45" customHeight="1" x14ac:dyDescent="0.2">
      <c r="A177" s="729" t="s">
        <v>618</v>
      </c>
      <c r="B177" s="730" t="s">
        <v>1689</v>
      </c>
      <c r="C177" s="730" t="s">
        <v>1690</v>
      </c>
      <c r="D177" s="730" t="s">
        <v>1691</v>
      </c>
      <c r="E177" s="730" t="s">
        <v>1692</v>
      </c>
      <c r="F177" s="734"/>
      <c r="G177" s="734"/>
      <c r="H177" s="748">
        <v>0</v>
      </c>
      <c r="I177" s="734">
        <v>2</v>
      </c>
      <c r="J177" s="734">
        <v>182.85999999999996</v>
      </c>
      <c r="K177" s="748">
        <v>1</v>
      </c>
      <c r="L177" s="734">
        <v>2</v>
      </c>
      <c r="M177" s="735">
        <v>182.85999999999996</v>
      </c>
    </row>
    <row r="178" spans="1:13" ht="14.45" customHeight="1" x14ac:dyDescent="0.2">
      <c r="A178" s="729" t="s">
        <v>618</v>
      </c>
      <c r="B178" s="730" t="s">
        <v>1794</v>
      </c>
      <c r="C178" s="730" t="s">
        <v>1795</v>
      </c>
      <c r="D178" s="730" t="s">
        <v>1153</v>
      </c>
      <c r="E178" s="730" t="s">
        <v>1154</v>
      </c>
      <c r="F178" s="734"/>
      <c r="G178" s="734"/>
      <c r="H178" s="748">
        <v>0</v>
      </c>
      <c r="I178" s="734">
        <v>1</v>
      </c>
      <c r="J178" s="734">
        <v>197.32</v>
      </c>
      <c r="K178" s="748">
        <v>1</v>
      </c>
      <c r="L178" s="734">
        <v>1</v>
      </c>
      <c r="M178" s="735">
        <v>197.32</v>
      </c>
    </row>
    <row r="179" spans="1:13" ht="14.45" customHeight="1" x14ac:dyDescent="0.2">
      <c r="A179" s="729" t="s">
        <v>618</v>
      </c>
      <c r="B179" s="730" t="s">
        <v>1796</v>
      </c>
      <c r="C179" s="730" t="s">
        <v>1797</v>
      </c>
      <c r="D179" s="730" t="s">
        <v>1798</v>
      </c>
      <c r="E179" s="730" t="s">
        <v>1113</v>
      </c>
      <c r="F179" s="734"/>
      <c r="G179" s="734"/>
      <c r="H179" s="748">
        <v>0</v>
      </c>
      <c r="I179" s="734">
        <v>1</v>
      </c>
      <c r="J179" s="734">
        <v>95.129999999999981</v>
      </c>
      <c r="K179" s="748">
        <v>1</v>
      </c>
      <c r="L179" s="734">
        <v>1</v>
      </c>
      <c r="M179" s="735">
        <v>95.129999999999981</v>
      </c>
    </row>
    <row r="180" spans="1:13" ht="14.45" customHeight="1" x14ac:dyDescent="0.2">
      <c r="A180" s="729" t="s">
        <v>618</v>
      </c>
      <c r="B180" s="730" t="s">
        <v>1799</v>
      </c>
      <c r="C180" s="730" t="s">
        <v>1800</v>
      </c>
      <c r="D180" s="730" t="s">
        <v>1801</v>
      </c>
      <c r="E180" s="730" t="s">
        <v>1802</v>
      </c>
      <c r="F180" s="734"/>
      <c r="G180" s="734"/>
      <c r="H180" s="748">
        <v>0</v>
      </c>
      <c r="I180" s="734">
        <v>1</v>
      </c>
      <c r="J180" s="734">
        <v>105.03</v>
      </c>
      <c r="K180" s="748">
        <v>1</v>
      </c>
      <c r="L180" s="734">
        <v>1</v>
      </c>
      <c r="M180" s="735">
        <v>105.03</v>
      </c>
    </row>
    <row r="181" spans="1:13" ht="14.45" customHeight="1" x14ac:dyDescent="0.2">
      <c r="A181" s="729" t="s">
        <v>618</v>
      </c>
      <c r="B181" s="730" t="s">
        <v>1693</v>
      </c>
      <c r="C181" s="730" t="s">
        <v>1694</v>
      </c>
      <c r="D181" s="730" t="s">
        <v>1052</v>
      </c>
      <c r="E181" s="730" t="s">
        <v>1053</v>
      </c>
      <c r="F181" s="734"/>
      <c r="G181" s="734"/>
      <c r="H181" s="748">
        <v>0</v>
      </c>
      <c r="I181" s="734">
        <v>1</v>
      </c>
      <c r="J181" s="734">
        <v>49.760000000000012</v>
      </c>
      <c r="K181" s="748">
        <v>1</v>
      </c>
      <c r="L181" s="734">
        <v>1</v>
      </c>
      <c r="M181" s="735">
        <v>49.760000000000012</v>
      </c>
    </row>
    <row r="182" spans="1:13" ht="14.45" customHeight="1" x14ac:dyDescent="0.2">
      <c r="A182" s="729" t="s">
        <v>618</v>
      </c>
      <c r="B182" s="730" t="s">
        <v>1803</v>
      </c>
      <c r="C182" s="730" t="s">
        <v>1804</v>
      </c>
      <c r="D182" s="730" t="s">
        <v>1805</v>
      </c>
      <c r="E182" s="730" t="s">
        <v>1303</v>
      </c>
      <c r="F182" s="734"/>
      <c r="G182" s="734"/>
      <c r="H182" s="748">
        <v>0</v>
      </c>
      <c r="I182" s="734">
        <v>1</v>
      </c>
      <c r="J182" s="734">
        <v>434.04</v>
      </c>
      <c r="K182" s="748">
        <v>1</v>
      </c>
      <c r="L182" s="734">
        <v>1</v>
      </c>
      <c r="M182" s="735">
        <v>434.04</v>
      </c>
    </row>
    <row r="183" spans="1:13" ht="14.45" customHeight="1" x14ac:dyDescent="0.2">
      <c r="A183" s="729" t="s">
        <v>618</v>
      </c>
      <c r="B183" s="730" t="s">
        <v>1806</v>
      </c>
      <c r="C183" s="730" t="s">
        <v>1807</v>
      </c>
      <c r="D183" s="730" t="s">
        <v>1377</v>
      </c>
      <c r="E183" s="730" t="s">
        <v>1262</v>
      </c>
      <c r="F183" s="734"/>
      <c r="G183" s="734"/>
      <c r="H183" s="748">
        <v>0</v>
      </c>
      <c r="I183" s="734">
        <v>2</v>
      </c>
      <c r="J183" s="734">
        <v>243.70666666666665</v>
      </c>
      <c r="K183" s="748">
        <v>1</v>
      </c>
      <c r="L183" s="734">
        <v>2</v>
      </c>
      <c r="M183" s="735">
        <v>243.70666666666665</v>
      </c>
    </row>
    <row r="184" spans="1:13" ht="14.45" customHeight="1" x14ac:dyDescent="0.2">
      <c r="A184" s="729" t="s">
        <v>618</v>
      </c>
      <c r="B184" s="730" t="s">
        <v>1806</v>
      </c>
      <c r="C184" s="730" t="s">
        <v>1808</v>
      </c>
      <c r="D184" s="730" t="s">
        <v>1378</v>
      </c>
      <c r="E184" s="730" t="s">
        <v>1262</v>
      </c>
      <c r="F184" s="734"/>
      <c r="G184" s="734"/>
      <c r="H184" s="748">
        <v>0</v>
      </c>
      <c r="I184" s="734">
        <v>2</v>
      </c>
      <c r="J184" s="734">
        <v>243.70000000000002</v>
      </c>
      <c r="K184" s="748">
        <v>1</v>
      </c>
      <c r="L184" s="734">
        <v>2</v>
      </c>
      <c r="M184" s="735">
        <v>243.70000000000002</v>
      </c>
    </row>
    <row r="185" spans="1:13" ht="14.45" customHeight="1" thickBot="1" x14ac:dyDescent="0.25">
      <c r="A185" s="736" t="s">
        <v>621</v>
      </c>
      <c r="B185" s="737" t="s">
        <v>1547</v>
      </c>
      <c r="C185" s="737" t="s">
        <v>1697</v>
      </c>
      <c r="D185" s="737" t="s">
        <v>1081</v>
      </c>
      <c r="E185" s="737" t="s">
        <v>1698</v>
      </c>
      <c r="F185" s="741"/>
      <c r="G185" s="741"/>
      <c r="H185" s="749">
        <v>0</v>
      </c>
      <c r="I185" s="741">
        <v>8</v>
      </c>
      <c r="J185" s="741">
        <v>297.47999999999996</v>
      </c>
      <c r="K185" s="749">
        <v>1</v>
      </c>
      <c r="L185" s="741">
        <v>8</v>
      </c>
      <c r="M185" s="742">
        <v>297.47999999999996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E6660E32-232E-4632-AA6C-E7728B27D88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1471</v>
      </c>
      <c r="C3" s="395">
        <f>SUM(C6:C1048576)</f>
        <v>776</v>
      </c>
      <c r="D3" s="395">
        <f>SUM(D6:D1048576)</f>
        <v>741</v>
      </c>
      <c r="E3" s="396">
        <f>SUM(E6:E1048576)</f>
        <v>0</v>
      </c>
      <c r="F3" s="393">
        <f>IF(SUM($B3:$E3)=0,"",B3/SUM($B3:$E3))</f>
        <v>0.4923025435073628</v>
      </c>
      <c r="G3" s="391">
        <f t="shared" ref="G3:I3" si="0">IF(SUM($B3:$E3)=0,"",C3/SUM($B3:$E3))</f>
        <v>0.25970548862115128</v>
      </c>
      <c r="H3" s="391">
        <f t="shared" si="0"/>
        <v>0.24799196787148595</v>
      </c>
      <c r="I3" s="392">
        <f t="shared" si="0"/>
        <v>0</v>
      </c>
      <c r="J3" s="395">
        <f>SUM(J6:J1048576)</f>
        <v>253</v>
      </c>
      <c r="K3" s="395">
        <f>SUM(K6:K1048576)</f>
        <v>302</v>
      </c>
      <c r="L3" s="395">
        <f>SUM(L6:L1048576)</f>
        <v>741</v>
      </c>
      <c r="M3" s="396">
        <f>SUM(M6:M1048576)</f>
        <v>0</v>
      </c>
      <c r="N3" s="393">
        <f>IF(SUM($J3:$M3)=0,"",J3/SUM($J3:$M3))</f>
        <v>0.19521604938271606</v>
      </c>
      <c r="O3" s="391">
        <f t="shared" ref="O3:Q3" si="1">IF(SUM($J3:$M3)=0,"",K3/SUM($J3:$M3))</f>
        <v>0.2330246913580247</v>
      </c>
      <c r="P3" s="391">
        <f t="shared" si="1"/>
        <v>0.5717592592592593</v>
      </c>
      <c r="Q3" s="392">
        <f t="shared" si="1"/>
        <v>0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1810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1439</v>
      </c>
      <c r="B7" s="780">
        <v>410</v>
      </c>
      <c r="C7" s="734">
        <v>217</v>
      </c>
      <c r="D7" s="734">
        <v>302</v>
      </c>
      <c r="E7" s="735"/>
      <c r="F7" s="777">
        <v>0.44133476856835308</v>
      </c>
      <c r="G7" s="748">
        <v>0.23358449946178686</v>
      </c>
      <c r="H7" s="748">
        <v>0.32508073196986004</v>
      </c>
      <c r="I7" s="783">
        <v>0</v>
      </c>
      <c r="J7" s="780">
        <v>64</v>
      </c>
      <c r="K7" s="734">
        <v>94</v>
      </c>
      <c r="L7" s="734">
        <v>302</v>
      </c>
      <c r="M7" s="735"/>
      <c r="N7" s="777">
        <v>0.1391304347826087</v>
      </c>
      <c r="O7" s="748">
        <v>0.20434782608695654</v>
      </c>
      <c r="P7" s="748">
        <v>0.65652173913043477</v>
      </c>
      <c r="Q7" s="771">
        <v>0</v>
      </c>
    </row>
    <row r="8" spans="1:17" ht="14.45" customHeight="1" x14ac:dyDescent="0.2">
      <c r="A8" s="774" t="s">
        <v>1438</v>
      </c>
      <c r="B8" s="780">
        <v>220</v>
      </c>
      <c r="C8" s="734">
        <v>200</v>
      </c>
      <c r="D8" s="734">
        <v>199</v>
      </c>
      <c r="E8" s="735"/>
      <c r="F8" s="777">
        <v>0.35541195476575121</v>
      </c>
      <c r="G8" s="748">
        <v>0.32310177705977383</v>
      </c>
      <c r="H8" s="748">
        <v>0.32148626817447495</v>
      </c>
      <c r="I8" s="783">
        <v>0</v>
      </c>
      <c r="J8" s="780">
        <v>46</v>
      </c>
      <c r="K8" s="734">
        <v>74</v>
      </c>
      <c r="L8" s="734">
        <v>199</v>
      </c>
      <c r="M8" s="735"/>
      <c r="N8" s="777">
        <v>0.14420062695924765</v>
      </c>
      <c r="O8" s="748">
        <v>0.23197492163009403</v>
      </c>
      <c r="P8" s="748">
        <v>0.62382445141065834</v>
      </c>
      <c r="Q8" s="771">
        <v>0</v>
      </c>
    </row>
    <row r="9" spans="1:17" ht="14.45" customHeight="1" x14ac:dyDescent="0.2">
      <c r="A9" s="774" t="s">
        <v>1440</v>
      </c>
      <c r="B9" s="780">
        <v>30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9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1442</v>
      </c>
      <c r="B10" s="780">
        <v>486</v>
      </c>
      <c r="C10" s="734">
        <v>356</v>
      </c>
      <c r="D10" s="734">
        <v>240</v>
      </c>
      <c r="E10" s="735"/>
      <c r="F10" s="777">
        <v>0.4491682070240296</v>
      </c>
      <c r="G10" s="748">
        <v>0.32902033271719039</v>
      </c>
      <c r="H10" s="748">
        <v>0.22181146025878004</v>
      </c>
      <c r="I10" s="783">
        <v>0</v>
      </c>
      <c r="J10" s="780">
        <v>63</v>
      </c>
      <c r="K10" s="734">
        <v>132</v>
      </c>
      <c r="L10" s="734">
        <v>240</v>
      </c>
      <c r="M10" s="735"/>
      <c r="N10" s="777">
        <v>0.14482758620689656</v>
      </c>
      <c r="O10" s="748">
        <v>0.30344827586206896</v>
      </c>
      <c r="P10" s="748">
        <v>0.55172413793103448</v>
      </c>
      <c r="Q10" s="771">
        <v>0</v>
      </c>
    </row>
    <row r="11" spans="1:17" ht="14.45" customHeight="1" thickBot="1" x14ac:dyDescent="0.25">
      <c r="A11" s="775" t="s">
        <v>1441</v>
      </c>
      <c r="B11" s="781">
        <v>325</v>
      </c>
      <c r="C11" s="741">
        <v>3</v>
      </c>
      <c r="D11" s="741"/>
      <c r="E11" s="742"/>
      <c r="F11" s="778">
        <v>0.99085365853658536</v>
      </c>
      <c r="G11" s="749">
        <v>9.1463414634146336E-3</v>
      </c>
      <c r="H11" s="749">
        <v>0</v>
      </c>
      <c r="I11" s="784">
        <v>0</v>
      </c>
      <c r="J11" s="781">
        <v>71</v>
      </c>
      <c r="K11" s="741">
        <v>2</v>
      </c>
      <c r="L11" s="741"/>
      <c r="M11" s="742"/>
      <c r="N11" s="778">
        <v>0.9726027397260274</v>
      </c>
      <c r="O11" s="749">
        <v>2.7397260273972601E-2</v>
      </c>
      <c r="P11" s="749">
        <v>0</v>
      </c>
      <c r="Q11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0BD297FB-AAE9-4A8A-BA0C-38B86E7B646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6</v>
      </c>
      <c r="B5" s="712" t="s">
        <v>1811</v>
      </c>
      <c r="C5" s="715">
        <v>175098.44000000006</v>
      </c>
      <c r="D5" s="715">
        <v>300</v>
      </c>
      <c r="E5" s="715">
        <v>138025.30000000008</v>
      </c>
      <c r="F5" s="785">
        <v>0.78827258540967027</v>
      </c>
      <c r="G5" s="715">
        <v>209</v>
      </c>
      <c r="H5" s="785">
        <v>0.69666666666666666</v>
      </c>
      <c r="I5" s="715">
        <v>37073.14</v>
      </c>
      <c r="J5" s="785">
        <v>0.21172741459032979</v>
      </c>
      <c r="K5" s="715">
        <v>91</v>
      </c>
      <c r="L5" s="785">
        <v>0.30333333333333334</v>
      </c>
      <c r="M5" s="715" t="s">
        <v>73</v>
      </c>
      <c r="N5" s="270"/>
    </row>
    <row r="6" spans="1:14" ht="14.45" customHeight="1" x14ac:dyDescent="0.2">
      <c r="A6" s="711">
        <v>6</v>
      </c>
      <c r="B6" s="712" t="s">
        <v>1812</v>
      </c>
      <c r="C6" s="715">
        <v>36802.549999999988</v>
      </c>
      <c r="D6" s="715">
        <v>110</v>
      </c>
      <c r="E6" s="715">
        <v>11669.079999999998</v>
      </c>
      <c r="F6" s="785">
        <v>0.31707259415448119</v>
      </c>
      <c r="G6" s="715">
        <v>38</v>
      </c>
      <c r="H6" s="785">
        <v>0.34545454545454546</v>
      </c>
      <c r="I6" s="715">
        <v>25133.469999999994</v>
      </c>
      <c r="J6" s="785">
        <v>0.68292740584551892</v>
      </c>
      <c r="K6" s="715">
        <v>72</v>
      </c>
      <c r="L6" s="785">
        <v>0.65454545454545454</v>
      </c>
      <c r="M6" s="715" t="s">
        <v>1</v>
      </c>
      <c r="N6" s="270"/>
    </row>
    <row r="7" spans="1:14" ht="14.45" customHeight="1" x14ac:dyDescent="0.2">
      <c r="A7" s="711">
        <v>6</v>
      </c>
      <c r="B7" s="712" t="s">
        <v>1813</v>
      </c>
      <c r="C7" s="715">
        <v>0</v>
      </c>
      <c r="D7" s="715">
        <v>4</v>
      </c>
      <c r="E7" s="715">
        <v>0</v>
      </c>
      <c r="F7" s="785" t="s">
        <v>329</v>
      </c>
      <c r="G7" s="715">
        <v>1</v>
      </c>
      <c r="H7" s="785">
        <v>0.25</v>
      </c>
      <c r="I7" s="715">
        <v>0</v>
      </c>
      <c r="J7" s="785" t="s">
        <v>329</v>
      </c>
      <c r="K7" s="715">
        <v>3</v>
      </c>
      <c r="L7" s="785">
        <v>0.75</v>
      </c>
      <c r="M7" s="715" t="s">
        <v>1</v>
      </c>
      <c r="N7" s="270"/>
    </row>
    <row r="8" spans="1:14" ht="14.45" customHeight="1" x14ac:dyDescent="0.2">
      <c r="A8" s="711">
        <v>6</v>
      </c>
      <c r="B8" s="712" t="s">
        <v>1814</v>
      </c>
      <c r="C8" s="715">
        <v>138295.89000000007</v>
      </c>
      <c r="D8" s="715">
        <v>186</v>
      </c>
      <c r="E8" s="715">
        <v>126356.22000000007</v>
      </c>
      <c r="F8" s="785">
        <v>0.91366576403680544</v>
      </c>
      <c r="G8" s="715">
        <v>170</v>
      </c>
      <c r="H8" s="785">
        <v>0.91397849462365588</v>
      </c>
      <c r="I8" s="715">
        <v>11939.670000000002</v>
      </c>
      <c r="J8" s="785">
        <v>8.6334235963194533E-2</v>
      </c>
      <c r="K8" s="715">
        <v>16</v>
      </c>
      <c r="L8" s="785">
        <v>8.6021505376344093E-2</v>
      </c>
      <c r="M8" s="715" t="s">
        <v>1</v>
      </c>
      <c r="N8" s="270"/>
    </row>
    <row r="9" spans="1:14" ht="14.45" customHeight="1" x14ac:dyDescent="0.2">
      <c r="A9" s="711" t="s">
        <v>1815</v>
      </c>
      <c r="B9" s="712" t="s">
        <v>3</v>
      </c>
      <c r="C9" s="715">
        <v>175098.44000000006</v>
      </c>
      <c r="D9" s="715">
        <v>300</v>
      </c>
      <c r="E9" s="715">
        <v>138025.30000000008</v>
      </c>
      <c r="F9" s="785">
        <v>0.78827258540967027</v>
      </c>
      <c r="G9" s="715">
        <v>209</v>
      </c>
      <c r="H9" s="785">
        <v>0.69666666666666666</v>
      </c>
      <c r="I9" s="715">
        <v>37073.14</v>
      </c>
      <c r="J9" s="785">
        <v>0.21172741459032979</v>
      </c>
      <c r="K9" s="715">
        <v>91</v>
      </c>
      <c r="L9" s="785">
        <v>0.30333333333333334</v>
      </c>
      <c r="M9" s="715" t="s">
        <v>606</v>
      </c>
      <c r="N9" s="270"/>
    </row>
    <row r="11" spans="1:14" ht="14.45" customHeight="1" x14ac:dyDescent="0.2">
      <c r="A11" s="711">
        <v>6</v>
      </c>
      <c r="B11" s="712" t="s">
        <v>1811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1816</v>
      </c>
      <c r="B12" s="712" t="s">
        <v>1814</v>
      </c>
      <c r="C12" s="715">
        <v>2101.0500000000002</v>
      </c>
      <c r="D12" s="715">
        <v>3</v>
      </c>
      <c r="E12" s="715">
        <v>2101.0500000000002</v>
      </c>
      <c r="F12" s="785">
        <v>1</v>
      </c>
      <c r="G12" s="715">
        <v>3</v>
      </c>
      <c r="H12" s="785">
        <v>1</v>
      </c>
      <c r="I12" s="715" t="s">
        <v>329</v>
      </c>
      <c r="J12" s="785">
        <v>0</v>
      </c>
      <c r="K12" s="715" t="s">
        <v>329</v>
      </c>
      <c r="L12" s="785">
        <v>0</v>
      </c>
      <c r="M12" s="715" t="s">
        <v>1</v>
      </c>
      <c r="N12" s="270"/>
    </row>
    <row r="13" spans="1:14" ht="14.45" customHeight="1" x14ac:dyDescent="0.2">
      <c r="A13" s="711" t="s">
        <v>1816</v>
      </c>
      <c r="B13" s="712" t="s">
        <v>1817</v>
      </c>
      <c r="C13" s="715">
        <v>2101.0500000000002</v>
      </c>
      <c r="D13" s="715">
        <v>3</v>
      </c>
      <c r="E13" s="715">
        <v>2101.0500000000002</v>
      </c>
      <c r="F13" s="785">
        <v>1</v>
      </c>
      <c r="G13" s="715">
        <v>3</v>
      </c>
      <c r="H13" s="785">
        <v>1</v>
      </c>
      <c r="I13" s="715" t="s">
        <v>329</v>
      </c>
      <c r="J13" s="785">
        <v>0</v>
      </c>
      <c r="K13" s="715" t="s">
        <v>329</v>
      </c>
      <c r="L13" s="785">
        <v>0</v>
      </c>
      <c r="M13" s="715" t="s">
        <v>610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611</v>
      </c>
      <c r="N14" s="270"/>
    </row>
    <row r="15" spans="1:14" ht="14.45" customHeight="1" x14ac:dyDescent="0.2">
      <c r="A15" s="711" t="s">
        <v>1818</v>
      </c>
      <c r="B15" s="712" t="s">
        <v>1812</v>
      </c>
      <c r="C15" s="715">
        <v>36802.549999999988</v>
      </c>
      <c r="D15" s="715">
        <v>110</v>
      </c>
      <c r="E15" s="715">
        <v>11669.079999999998</v>
      </c>
      <c r="F15" s="785">
        <v>0.31707259415448119</v>
      </c>
      <c r="G15" s="715">
        <v>38</v>
      </c>
      <c r="H15" s="785">
        <v>0.34545454545454546</v>
      </c>
      <c r="I15" s="715">
        <v>25133.469999999994</v>
      </c>
      <c r="J15" s="785">
        <v>0.68292740584551892</v>
      </c>
      <c r="K15" s="715">
        <v>72</v>
      </c>
      <c r="L15" s="785">
        <v>0.65454545454545454</v>
      </c>
      <c r="M15" s="715" t="s">
        <v>1</v>
      </c>
      <c r="N15" s="270"/>
    </row>
    <row r="16" spans="1:14" ht="14.45" customHeight="1" x14ac:dyDescent="0.2">
      <c r="A16" s="711" t="s">
        <v>1818</v>
      </c>
      <c r="B16" s="712" t="s">
        <v>1813</v>
      </c>
      <c r="C16" s="715">
        <v>0</v>
      </c>
      <c r="D16" s="715">
        <v>4</v>
      </c>
      <c r="E16" s="715">
        <v>0</v>
      </c>
      <c r="F16" s="785" t="s">
        <v>329</v>
      </c>
      <c r="G16" s="715">
        <v>1</v>
      </c>
      <c r="H16" s="785">
        <v>0.25</v>
      </c>
      <c r="I16" s="715">
        <v>0</v>
      </c>
      <c r="J16" s="785" t="s">
        <v>329</v>
      </c>
      <c r="K16" s="715">
        <v>3</v>
      </c>
      <c r="L16" s="785">
        <v>0.75</v>
      </c>
      <c r="M16" s="715" t="s">
        <v>1</v>
      </c>
      <c r="N16" s="270"/>
    </row>
    <row r="17" spans="1:14" ht="14.45" customHeight="1" x14ac:dyDescent="0.2">
      <c r="A17" s="711" t="s">
        <v>1818</v>
      </c>
      <c r="B17" s="712" t="s">
        <v>1814</v>
      </c>
      <c r="C17" s="715">
        <v>136194.84000000005</v>
      </c>
      <c r="D17" s="715">
        <v>183</v>
      </c>
      <c r="E17" s="715">
        <v>124255.17000000006</v>
      </c>
      <c r="F17" s="785">
        <v>0.91233390339898346</v>
      </c>
      <c r="G17" s="715">
        <v>167</v>
      </c>
      <c r="H17" s="785">
        <v>0.91256830601092898</v>
      </c>
      <c r="I17" s="715">
        <v>11939.670000000002</v>
      </c>
      <c r="J17" s="785">
        <v>8.7666096601016583E-2</v>
      </c>
      <c r="K17" s="715">
        <v>16</v>
      </c>
      <c r="L17" s="785">
        <v>8.7431693989071038E-2</v>
      </c>
      <c r="M17" s="715" t="s">
        <v>1</v>
      </c>
      <c r="N17" s="270"/>
    </row>
    <row r="18" spans="1:14" ht="14.45" customHeight="1" x14ac:dyDescent="0.2">
      <c r="A18" s="711" t="s">
        <v>1818</v>
      </c>
      <c r="B18" s="712" t="s">
        <v>1819</v>
      </c>
      <c r="C18" s="715">
        <v>172997.39000000004</v>
      </c>
      <c r="D18" s="715">
        <v>297</v>
      </c>
      <c r="E18" s="715">
        <v>135924.25000000006</v>
      </c>
      <c r="F18" s="785">
        <v>0.78570116000015966</v>
      </c>
      <c r="G18" s="715">
        <v>206</v>
      </c>
      <c r="H18" s="785">
        <v>0.69360269360269355</v>
      </c>
      <c r="I18" s="715">
        <v>37073.14</v>
      </c>
      <c r="J18" s="785">
        <v>0.2142988399998404</v>
      </c>
      <c r="K18" s="715">
        <v>91</v>
      </c>
      <c r="L18" s="785">
        <v>0.30639730639730639</v>
      </c>
      <c r="M18" s="715" t="s">
        <v>610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611</v>
      </c>
      <c r="N19" s="270"/>
    </row>
    <row r="20" spans="1:14" ht="14.45" customHeight="1" x14ac:dyDescent="0.2">
      <c r="A20" s="711" t="s">
        <v>1815</v>
      </c>
      <c r="B20" s="712" t="s">
        <v>1820</v>
      </c>
      <c r="C20" s="715">
        <v>175098.44000000006</v>
      </c>
      <c r="D20" s="715">
        <v>300</v>
      </c>
      <c r="E20" s="715">
        <v>138025.30000000005</v>
      </c>
      <c r="F20" s="785">
        <v>0.78827258540967016</v>
      </c>
      <c r="G20" s="715">
        <v>209</v>
      </c>
      <c r="H20" s="785">
        <v>0.69666666666666666</v>
      </c>
      <c r="I20" s="715">
        <v>37073.14</v>
      </c>
      <c r="J20" s="785">
        <v>0.21172741459032979</v>
      </c>
      <c r="K20" s="715">
        <v>91</v>
      </c>
      <c r="L20" s="785">
        <v>0.30333333333333334</v>
      </c>
      <c r="M20" s="715" t="s">
        <v>606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1821</v>
      </c>
    </row>
    <row r="23" spans="1:14" ht="14.45" customHeight="1" x14ac:dyDescent="0.2">
      <c r="A23" s="786" t="s">
        <v>1822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8FCAE563-3DB8-4940-A41D-ED20C112EA9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1823</v>
      </c>
      <c r="B5" s="779">
        <v>1060.5999999999999</v>
      </c>
      <c r="C5" s="723">
        <v>1</v>
      </c>
      <c r="D5" s="792">
        <v>5</v>
      </c>
      <c r="E5" s="795" t="s">
        <v>1823</v>
      </c>
      <c r="F5" s="779">
        <v>1060.5999999999999</v>
      </c>
      <c r="G5" s="747">
        <v>1</v>
      </c>
      <c r="H5" s="727">
        <v>5</v>
      </c>
      <c r="I5" s="770">
        <v>1</v>
      </c>
      <c r="J5" s="798"/>
      <c r="K5" s="747">
        <v>0</v>
      </c>
      <c r="L5" s="727"/>
      <c r="M5" s="770">
        <v>0</v>
      </c>
    </row>
    <row r="6" spans="1:13" ht="14.45" customHeight="1" x14ac:dyDescent="0.2">
      <c r="A6" s="789" t="s">
        <v>1824</v>
      </c>
      <c r="B6" s="780">
        <v>10855.18</v>
      </c>
      <c r="C6" s="730">
        <v>1</v>
      </c>
      <c r="D6" s="793">
        <v>23</v>
      </c>
      <c r="E6" s="796" t="s">
        <v>1824</v>
      </c>
      <c r="F6" s="780">
        <v>8871.5300000000007</v>
      </c>
      <c r="G6" s="748">
        <v>0.81726235769466749</v>
      </c>
      <c r="H6" s="734">
        <v>12</v>
      </c>
      <c r="I6" s="771">
        <v>0.52173913043478259</v>
      </c>
      <c r="J6" s="799">
        <v>1983.65</v>
      </c>
      <c r="K6" s="748">
        <v>0.18273764230533257</v>
      </c>
      <c r="L6" s="734">
        <v>11</v>
      </c>
      <c r="M6" s="771">
        <v>0.47826086956521741</v>
      </c>
    </row>
    <row r="7" spans="1:13" ht="14.45" customHeight="1" x14ac:dyDescent="0.2">
      <c r="A7" s="789" t="s">
        <v>1825</v>
      </c>
      <c r="B7" s="780">
        <v>10645.16</v>
      </c>
      <c r="C7" s="730">
        <v>1</v>
      </c>
      <c r="D7" s="793">
        <v>13</v>
      </c>
      <c r="E7" s="796" t="s">
        <v>1825</v>
      </c>
      <c r="F7" s="780">
        <v>7050.65</v>
      </c>
      <c r="G7" s="748">
        <v>0.66233386816168094</v>
      </c>
      <c r="H7" s="734">
        <v>9</v>
      </c>
      <c r="I7" s="771">
        <v>0.69230769230769229</v>
      </c>
      <c r="J7" s="799">
        <v>3594.51</v>
      </c>
      <c r="K7" s="748">
        <v>0.33766613183831906</v>
      </c>
      <c r="L7" s="734">
        <v>4</v>
      </c>
      <c r="M7" s="771">
        <v>0.30769230769230771</v>
      </c>
    </row>
    <row r="8" spans="1:13" ht="14.45" customHeight="1" x14ac:dyDescent="0.2">
      <c r="A8" s="789" t="s">
        <v>1826</v>
      </c>
      <c r="B8" s="780">
        <v>243.04</v>
      </c>
      <c r="C8" s="730">
        <v>1</v>
      </c>
      <c r="D8" s="793">
        <v>3</v>
      </c>
      <c r="E8" s="796" t="s">
        <v>1826</v>
      </c>
      <c r="F8" s="780">
        <v>243.04</v>
      </c>
      <c r="G8" s="748">
        <v>1</v>
      </c>
      <c r="H8" s="734">
        <v>2</v>
      </c>
      <c r="I8" s="771">
        <v>0.66666666666666663</v>
      </c>
      <c r="J8" s="799">
        <v>0</v>
      </c>
      <c r="K8" s="748">
        <v>0</v>
      </c>
      <c r="L8" s="734">
        <v>1</v>
      </c>
      <c r="M8" s="771">
        <v>0.33333333333333331</v>
      </c>
    </row>
    <row r="9" spans="1:13" ht="14.45" customHeight="1" x14ac:dyDescent="0.2">
      <c r="A9" s="789" t="s">
        <v>1827</v>
      </c>
      <c r="B9" s="780">
        <v>10694.57</v>
      </c>
      <c r="C9" s="730">
        <v>1</v>
      </c>
      <c r="D9" s="793">
        <v>23</v>
      </c>
      <c r="E9" s="796" t="s">
        <v>1827</v>
      </c>
      <c r="F9" s="780">
        <v>8205.93</v>
      </c>
      <c r="G9" s="748">
        <v>0.76729873197332854</v>
      </c>
      <c r="H9" s="734">
        <v>13</v>
      </c>
      <c r="I9" s="771">
        <v>0.56521739130434778</v>
      </c>
      <c r="J9" s="799">
        <v>2488.64</v>
      </c>
      <c r="K9" s="748">
        <v>0.23270126802667149</v>
      </c>
      <c r="L9" s="734">
        <v>10</v>
      </c>
      <c r="M9" s="771">
        <v>0.43478260869565216</v>
      </c>
    </row>
    <row r="10" spans="1:13" ht="14.45" customHeight="1" x14ac:dyDescent="0.2">
      <c r="A10" s="789" t="s">
        <v>1828</v>
      </c>
      <c r="B10" s="780">
        <v>30741.77</v>
      </c>
      <c r="C10" s="730">
        <v>1</v>
      </c>
      <c r="D10" s="793">
        <v>41</v>
      </c>
      <c r="E10" s="796" t="s">
        <v>1828</v>
      </c>
      <c r="F10" s="780">
        <v>28491.22</v>
      </c>
      <c r="G10" s="748">
        <v>0.92679178850144284</v>
      </c>
      <c r="H10" s="734">
        <v>38</v>
      </c>
      <c r="I10" s="771">
        <v>0.92682926829268297</v>
      </c>
      <c r="J10" s="799">
        <v>2250.5500000000002</v>
      </c>
      <c r="K10" s="748">
        <v>7.3208211498557177E-2</v>
      </c>
      <c r="L10" s="734">
        <v>3</v>
      </c>
      <c r="M10" s="771">
        <v>7.3170731707317069E-2</v>
      </c>
    </row>
    <row r="11" spans="1:13" ht="14.45" customHeight="1" x14ac:dyDescent="0.2">
      <c r="A11" s="789" t="s">
        <v>1829</v>
      </c>
      <c r="B11" s="780">
        <v>13783.01</v>
      </c>
      <c r="C11" s="730">
        <v>1</v>
      </c>
      <c r="D11" s="793">
        <v>17</v>
      </c>
      <c r="E11" s="796" t="s">
        <v>1829</v>
      </c>
      <c r="F11" s="780">
        <v>0</v>
      </c>
      <c r="G11" s="748">
        <v>0</v>
      </c>
      <c r="H11" s="734">
        <v>1</v>
      </c>
      <c r="I11" s="771">
        <v>5.8823529411764705E-2</v>
      </c>
      <c r="J11" s="799">
        <v>13783.01</v>
      </c>
      <c r="K11" s="748">
        <v>1</v>
      </c>
      <c r="L11" s="734">
        <v>16</v>
      </c>
      <c r="M11" s="771">
        <v>0.94117647058823528</v>
      </c>
    </row>
    <row r="12" spans="1:13" ht="14.45" customHeight="1" x14ac:dyDescent="0.2">
      <c r="A12" s="789" t="s">
        <v>1830</v>
      </c>
      <c r="B12" s="780">
        <v>11615.77</v>
      </c>
      <c r="C12" s="730">
        <v>1</v>
      </c>
      <c r="D12" s="793">
        <v>22</v>
      </c>
      <c r="E12" s="796" t="s">
        <v>1830</v>
      </c>
      <c r="F12" s="780">
        <v>7252.26</v>
      </c>
      <c r="G12" s="748">
        <v>0.62434603990953674</v>
      </c>
      <c r="H12" s="734">
        <v>11</v>
      </c>
      <c r="I12" s="771">
        <v>0.5</v>
      </c>
      <c r="J12" s="799">
        <v>4363.51</v>
      </c>
      <c r="K12" s="748">
        <v>0.3756539600904632</v>
      </c>
      <c r="L12" s="734">
        <v>11</v>
      </c>
      <c r="M12" s="771">
        <v>0.5</v>
      </c>
    </row>
    <row r="13" spans="1:13" ht="14.45" customHeight="1" x14ac:dyDescent="0.2">
      <c r="A13" s="789" t="s">
        <v>1831</v>
      </c>
      <c r="B13" s="780">
        <v>3277.6399999999994</v>
      </c>
      <c r="C13" s="730">
        <v>1</v>
      </c>
      <c r="D13" s="793">
        <v>14</v>
      </c>
      <c r="E13" s="796" t="s">
        <v>1831</v>
      </c>
      <c r="F13" s="780">
        <v>2502.5399999999995</v>
      </c>
      <c r="G13" s="748">
        <v>0.76351887333569279</v>
      </c>
      <c r="H13" s="734">
        <v>8</v>
      </c>
      <c r="I13" s="771">
        <v>0.5714285714285714</v>
      </c>
      <c r="J13" s="799">
        <v>775.1</v>
      </c>
      <c r="K13" s="748">
        <v>0.23648112666430729</v>
      </c>
      <c r="L13" s="734">
        <v>6</v>
      </c>
      <c r="M13" s="771">
        <v>0.42857142857142855</v>
      </c>
    </row>
    <row r="14" spans="1:13" ht="14.45" customHeight="1" x14ac:dyDescent="0.2">
      <c r="A14" s="789" t="s">
        <v>1832</v>
      </c>
      <c r="B14" s="780">
        <v>42151.390000000014</v>
      </c>
      <c r="C14" s="730">
        <v>1</v>
      </c>
      <c r="D14" s="793">
        <v>71</v>
      </c>
      <c r="E14" s="796" t="s">
        <v>1832</v>
      </c>
      <c r="F14" s="780">
        <v>38000.740000000013</v>
      </c>
      <c r="G14" s="748">
        <v>0.9015299376841428</v>
      </c>
      <c r="H14" s="734">
        <v>57</v>
      </c>
      <c r="I14" s="771">
        <v>0.80281690140845074</v>
      </c>
      <c r="J14" s="799">
        <v>4150.6500000000005</v>
      </c>
      <c r="K14" s="748">
        <v>9.8470062315857185E-2</v>
      </c>
      <c r="L14" s="734">
        <v>14</v>
      </c>
      <c r="M14" s="771">
        <v>0.19718309859154928</v>
      </c>
    </row>
    <row r="15" spans="1:13" ht="14.45" customHeight="1" x14ac:dyDescent="0.2">
      <c r="A15" s="789" t="s">
        <v>1833</v>
      </c>
      <c r="B15" s="780">
        <v>33428.160000000003</v>
      </c>
      <c r="C15" s="730">
        <v>1</v>
      </c>
      <c r="D15" s="793">
        <v>59</v>
      </c>
      <c r="E15" s="796" t="s">
        <v>1833</v>
      </c>
      <c r="F15" s="780">
        <v>30444.990000000005</v>
      </c>
      <c r="G15" s="748">
        <v>0.91075877344131417</v>
      </c>
      <c r="H15" s="734">
        <v>45</v>
      </c>
      <c r="I15" s="771">
        <v>0.76271186440677963</v>
      </c>
      <c r="J15" s="799">
        <v>2983.17</v>
      </c>
      <c r="K15" s="748">
        <v>8.9241226558685841E-2</v>
      </c>
      <c r="L15" s="734">
        <v>14</v>
      </c>
      <c r="M15" s="771">
        <v>0.23728813559322035</v>
      </c>
    </row>
    <row r="16" spans="1:13" ht="14.45" customHeight="1" thickBot="1" x14ac:dyDescent="0.25">
      <c r="A16" s="790" t="s">
        <v>1834</v>
      </c>
      <c r="B16" s="781">
        <v>6602.1500000000005</v>
      </c>
      <c r="C16" s="737">
        <v>1</v>
      </c>
      <c r="D16" s="794">
        <v>9</v>
      </c>
      <c r="E16" s="797" t="s">
        <v>1834</v>
      </c>
      <c r="F16" s="781">
        <v>5901.8</v>
      </c>
      <c r="G16" s="749">
        <v>0.89392091970040055</v>
      </c>
      <c r="H16" s="741">
        <v>8</v>
      </c>
      <c r="I16" s="772">
        <v>0.88888888888888884</v>
      </c>
      <c r="J16" s="800">
        <v>700.35</v>
      </c>
      <c r="K16" s="749">
        <v>0.10607908029959937</v>
      </c>
      <c r="L16" s="741">
        <v>1</v>
      </c>
      <c r="M16" s="772">
        <v>0.1111111111111111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4AFCDB5-8A1B-445D-8A17-121ADC47400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5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2116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175098.44000000003</v>
      </c>
      <c r="N3" s="70">
        <f>SUBTOTAL(9,N7:N1048576)</f>
        <v>395</v>
      </c>
      <c r="O3" s="70">
        <f>SUBTOTAL(9,O7:O1048576)</f>
        <v>300</v>
      </c>
      <c r="P3" s="70">
        <f>SUBTOTAL(9,P7:P1048576)</f>
        <v>138025.30000000005</v>
      </c>
      <c r="Q3" s="71">
        <f>IF(M3=0,0,P3/M3)</f>
        <v>0.78827258540967027</v>
      </c>
      <c r="R3" s="70">
        <f>SUBTOTAL(9,R7:R1048576)</f>
        <v>243</v>
      </c>
      <c r="S3" s="71">
        <f>IF(N3=0,0,R3/N3)</f>
        <v>0.61518987341772147</v>
      </c>
      <c r="T3" s="70">
        <f>SUBTOTAL(9,T7:T1048576)</f>
        <v>209</v>
      </c>
      <c r="U3" s="72">
        <f>IF(O3=0,0,T3/O3)</f>
        <v>0.69666666666666666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6</v>
      </c>
      <c r="B7" s="807" t="s">
        <v>1811</v>
      </c>
      <c r="C7" s="807" t="s">
        <v>1818</v>
      </c>
      <c r="D7" s="808" t="s">
        <v>2114</v>
      </c>
      <c r="E7" s="809" t="s">
        <v>1826</v>
      </c>
      <c r="F7" s="807" t="s">
        <v>1812</v>
      </c>
      <c r="G7" s="807" t="s">
        <v>1835</v>
      </c>
      <c r="H7" s="807" t="s">
        <v>640</v>
      </c>
      <c r="I7" s="807" t="s">
        <v>1836</v>
      </c>
      <c r="J7" s="807" t="s">
        <v>1837</v>
      </c>
      <c r="K7" s="807" t="s">
        <v>1838</v>
      </c>
      <c r="L7" s="810">
        <v>56.06</v>
      </c>
      <c r="M7" s="810">
        <v>56.06</v>
      </c>
      <c r="N7" s="807">
        <v>1</v>
      </c>
      <c r="O7" s="811">
        <v>0.5</v>
      </c>
      <c r="P7" s="810">
        <v>56.06</v>
      </c>
      <c r="Q7" s="812">
        <v>1</v>
      </c>
      <c r="R7" s="807">
        <v>1</v>
      </c>
      <c r="S7" s="812">
        <v>1</v>
      </c>
      <c r="T7" s="811">
        <v>0.5</v>
      </c>
      <c r="U7" s="231">
        <v>1</v>
      </c>
    </row>
    <row r="8" spans="1:21" ht="14.45" customHeight="1" x14ac:dyDescent="0.2">
      <c r="A8" s="821">
        <v>6</v>
      </c>
      <c r="B8" s="822" t="s">
        <v>1811</v>
      </c>
      <c r="C8" s="822" t="s">
        <v>1818</v>
      </c>
      <c r="D8" s="823" t="s">
        <v>2114</v>
      </c>
      <c r="E8" s="824" t="s">
        <v>1826</v>
      </c>
      <c r="F8" s="822" t="s">
        <v>1812</v>
      </c>
      <c r="G8" s="822" t="s">
        <v>1839</v>
      </c>
      <c r="H8" s="822" t="s">
        <v>329</v>
      </c>
      <c r="I8" s="822" t="s">
        <v>1840</v>
      </c>
      <c r="J8" s="822" t="s">
        <v>1841</v>
      </c>
      <c r="K8" s="822" t="s">
        <v>1842</v>
      </c>
      <c r="L8" s="825">
        <v>93.49</v>
      </c>
      <c r="M8" s="825">
        <v>186.98</v>
      </c>
      <c r="N8" s="822">
        <v>2</v>
      </c>
      <c r="O8" s="826">
        <v>0.5</v>
      </c>
      <c r="P8" s="825">
        <v>186.98</v>
      </c>
      <c r="Q8" s="827">
        <v>1</v>
      </c>
      <c r="R8" s="822">
        <v>2</v>
      </c>
      <c r="S8" s="827">
        <v>1</v>
      </c>
      <c r="T8" s="826">
        <v>0.5</v>
      </c>
      <c r="U8" s="828">
        <v>1</v>
      </c>
    </row>
    <row r="9" spans="1:21" ht="14.45" customHeight="1" x14ac:dyDescent="0.2">
      <c r="A9" s="821">
        <v>6</v>
      </c>
      <c r="B9" s="822" t="s">
        <v>1811</v>
      </c>
      <c r="C9" s="822" t="s">
        <v>1818</v>
      </c>
      <c r="D9" s="823" t="s">
        <v>2114</v>
      </c>
      <c r="E9" s="824" t="s">
        <v>1826</v>
      </c>
      <c r="F9" s="822" t="s">
        <v>1813</v>
      </c>
      <c r="G9" s="822" t="s">
        <v>1843</v>
      </c>
      <c r="H9" s="822" t="s">
        <v>329</v>
      </c>
      <c r="I9" s="822" t="s">
        <v>1844</v>
      </c>
      <c r="J9" s="822" t="s">
        <v>1845</v>
      </c>
      <c r="K9" s="822"/>
      <c r="L9" s="825">
        <v>0</v>
      </c>
      <c r="M9" s="825">
        <v>0</v>
      </c>
      <c r="N9" s="822">
        <v>1</v>
      </c>
      <c r="O9" s="826">
        <v>1</v>
      </c>
      <c r="P9" s="825">
        <v>0</v>
      </c>
      <c r="Q9" s="827"/>
      <c r="R9" s="822">
        <v>1</v>
      </c>
      <c r="S9" s="827">
        <v>1</v>
      </c>
      <c r="T9" s="826">
        <v>1</v>
      </c>
      <c r="U9" s="828">
        <v>1</v>
      </c>
    </row>
    <row r="10" spans="1:21" ht="14.45" customHeight="1" x14ac:dyDescent="0.2">
      <c r="A10" s="821">
        <v>6</v>
      </c>
      <c r="B10" s="822" t="s">
        <v>1811</v>
      </c>
      <c r="C10" s="822" t="s">
        <v>1818</v>
      </c>
      <c r="D10" s="823" t="s">
        <v>2114</v>
      </c>
      <c r="E10" s="824" t="s">
        <v>1826</v>
      </c>
      <c r="F10" s="822" t="s">
        <v>1813</v>
      </c>
      <c r="G10" s="822" t="s">
        <v>1843</v>
      </c>
      <c r="H10" s="822" t="s">
        <v>329</v>
      </c>
      <c r="I10" s="822" t="s">
        <v>1846</v>
      </c>
      <c r="J10" s="822" t="s">
        <v>1845</v>
      </c>
      <c r="K10" s="822"/>
      <c r="L10" s="825">
        <v>0</v>
      </c>
      <c r="M10" s="825">
        <v>0</v>
      </c>
      <c r="N10" s="822">
        <v>1</v>
      </c>
      <c r="O10" s="826">
        <v>1</v>
      </c>
      <c r="P10" s="825"/>
      <c r="Q10" s="827"/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6</v>
      </c>
      <c r="B11" s="822" t="s">
        <v>1811</v>
      </c>
      <c r="C11" s="822" t="s">
        <v>1818</v>
      </c>
      <c r="D11" s="823" t="s">
        <v>2114</v>
      </c>
      <c r="E11" s="824" t="s">
        <v>1828</v>
      </c>
      <c r="F11" s="822" t="s">
        <v>1814</v>
      </c>
      <c r="G11" s="822" t="s">
        <v>1847</v>
      </c>
      <c r="H11" s="822" t="s">
        <v>329</v>
      </c>
      <c r="I11" s="822" t="s">
        <v>1848</v>
      </c>
      <c r="J11" s="822" t="s">
        <v>1849</v>
      </c>
      <c r="K11" s="822" t="s">
        <v>1850</v>
      </c>
      <c r="L11" s="825">
        <v>389.82</v>
      </c>
      <c r="M11" s="825">
        <v>389.82</v>
      </c>
      <c r="N11" s="822">
        <v>1</v>
      </c>
      <c r="O11" s="826">
        <v>1</v>
      </c>
      <c r="P11" s="825">
        <v>389.82</v>
      </c>
      <c r="Q11" s="827">
        <v>1</v>
      </c>
      <c r="R11" s="822">
        <v>1</v>
      </c>
      <c r="S11" s="827">
        <v>1</v>
      </c>
      <c r="T11" s="826">
        <v>1</v>
      </c>
      <c r="U11" s="828">
        <v>1</v>
      </c>
    </row>
    <row r="12" spans="1:21" ht="14.45" customHeight="1" x14ac:dyDescent="0.2">
      <c r="A12" s="821">
        <v>6</v>
      </c>
      <c r="B12" s="822" t="s">
        <v>1811</v>
      </c>
      <c r="C12" s="822" t="s">
        <v>1818</v>
      </c>
      <c r="D12" s="823" t="s">
        <v>2114</v>
      </c>
      <c r="E12" s="824" t="s">
        <v>1828</v>
      </c>
      <c r="F12" s="822" t="s">
        <v>1814</v>
      </c>
      <c r="G12" s="822" t="s">
        <v>1847</v>
      </c>
      <c r="H12" s="822" t="s">
        <v>329</v>
      </c>
      <c r="I12" s="822" t="s">
        <v>1851</v>
      </c>
      <c r="J12" s="822" t="s">
        <v>1852</v>
      </c>
      <c r="K12" s="822" t="s">
        <v>1853</v>
      </c>
      <c r="L12" s="825">
        <v>700.35</v>
      </c>
      <c r="M12" s="825">
        <v>1400.7</v>
      </c>
      <c r="N12" s="822">
        <v>2</v>
      </c>
      <c r="O12" s="826">
        <v>2</v>
      </c>
      <c r="P12" s="825">
        <v>1400.7</v>
      </c>
      <c r="Q12" s="827">
        <v>1</v>
      </c>
      <c r="R12" s="822">
        <v>2</v>
      </c>
      <c r="S12" s="827">
        <v>1</v>
      </c>
      <c r="T12" s="826">
        <v>2</v>
      </c>
      <c r="U12" s="828">
        <v>1</v>
      </c>
    </row>
    <row r="13" spans="1:21" ht="14.45" customHeight="1" x14ac:dyDescent="0.2">
      <c r="A13" s="821">
        <v>6</v>
      </c>
      <c r="B13" s="822" t="s">
        <v>1811</v>
      </c>
      <c r="C13" s="822" t="s">
        <v>1818</v>
      </c>
      <c r="D13" s="823" t="s">
        <v>2114</v>
      </c>
      <c r="E13" s="824" t="s">
        <v>1828</v>
      </c>
      <c r="F13" s="822" t="s">
        <v>1814</v>
      </c>
      <c r="G13" s="822" t="s">
        <v>1847</v>
      </c>
      <c r="H13" s="822" t="s">
        <v>329</v>
      </c>
      <c r="I13" s="822" t="s">
        <v>1854</v>
      </c>
      <c r="J13" s="822" t="s">
        <v>1855</v>
      </c>
      <c r="K13" s="822" t="s">
        <v>1856</v>
      </c>
      <c r="L13" s="825">
        <v>849.85</v>
      </c>
      <c r="M13" s="825">
        <v>16997.000000000004</v>
      </c>
      <c r="N13" s="822">
        <v>20</v>
      </c>
      <c r="O13" s="826">
        <v>20</v>
      </c>
      <c r="P13" s="825">
        <v>16147.150000000003</v>
      </c>
      <c r="Q13" s="827">
        <v>0.95</v>
      </c>
      <c r="R13" s="822">
        <v>19</v>
      </c>
      <c r="S13" s="827">
        <v>0.95</v>
      </c>
      <c r="T13" s="826">
        <v>19</v>
      </c>
      <c r="U13" s="828">
        <v>0.95</v>
      </c>
    </row>
    <row r="14" spans="1:21" ht="14.45" customHeight="1" x14ac:dyDescent="0.2">
      <c r="A14" s="821">
        <v>6</v>
      </c>
      <c r="B14" s="822" t="s">
        <v>1811</v>
      </c>
      <c r="C14" s="822" t="s">
        <v>1818</v>
      </c>
      <c r="D14" s="823" t="s">
        <v>2114</v>
      </c>
      <c r="E14" s="824" t="s">
        <v>1828</v>
      </c>
      <c r="F14" s="822" t="s">
        <v>1814</v>
      </c>
      <c r="G14" s="822" t="s">
        <v>1847</v>
      </c>
      <c r="H14" s="822" t="s">
        <v>329</v>
      </c>
      <c r="I14" s="822" t="s">
        <v>1857</v>
      </c>
      <c r="J14" s="822" t="s">
        <v>1858</v>
      </c>
      <c r="K14" s="822" t="s">
        <v>1859</v>
      </c>
      <c r="L14" s="825">
        <v>700.35</v>
      </c>
      <c r="M14" s="825">
        <v>11205.600000000002</v>
      </c>
      <c r="N14" s="822">
        <v>16</v>
      </c>
      <c r="O14" s="826">
        <v>16</v>
      </c>
      <c r="P14" s="825">
        <v>9804.9000000000015</v>
      </c>
      <c r="Q14" s="827">
        <v>0.875</v>
      </c>
      <c r="R14" s="822">
        <v>14</v>
      </c>
      <c r="S14" s="827">
        <v>0.875</v>
      </c>
      <c r="T14" s="826">
        <v>14</v>
      </c>
      <c r="U14" s="828">
        <v>0.875</v>
      </c>
    </row>
    <row r="15" spans="1:21" ht="14.45" customHeight="1" x14ac:dyDescent="0.2">
      <c r="A15" s="821">
        <v>6</v>
      </c>
      <c r="B15" s="822" t="s">
        <v>1811</v>
      </c>
      <c r="C15" s="822" t="s">
        <v>1818</v>
      </c>
      <c r="D15" s="823" t="s">
        <v>2114</v>
      </c>
      <c r="E15" s="824" t="s">
        <v>1828</v>
      </c>
      <c r="F15" s="822" t="s">
        <v>1814</v>
      </c>
      <c r="G15" s="822" t="s">
        <v>1860</v>
      </c>
      <c r="H15" s="822" t="s">
        <v>329</v>
      </c>
      <c r="I15" s="822" t="s">
        <v>1861</v>
      </c>
      <c r="J15" s="822" t="s">
        <v>1862</v>
      </c>
      <c r="K15" s="822" t="s">
        <v>1863</v>
      </c>
      <c r="L15" s="825">
        <v>249.55</v>
      </c>
      <c r="M15" s="825">
        <v>748.65000000000009</v>
      </c>
      <c r="N15" s="822">
        <v>3</v>
      </c>
      <c r="O15" s="826">
        <v>2</v>
      </c>
      <c r="P15" s="825">
        <v>748.65000000000009</v>
      </c>
      <c r="Q15" s="827">
        <v>1</v>
      </c>
      <c r="R15" s="822">
        <v>3</v>
      </c>
      <c r="S15" s="827">
        <v>1</v>
      </c>
      <c r="T15" s="826">
        <v>2</v>
      </c>
      <c r="U15" s="828">
        <v>1</v>
      </c>
    </row>
    <row r="16" spans="1:21" ht="14.45" customHeight="1" x14ac:dyDescent="0.2">
      <c r="A16" s="821">
        <v>6</v>
      </c>
      <c r="B16" s="822" t="s">
        <v>1811</v>
      </c>
      <c r="C16" s="822" t="s">
        <v>1818</v>
      </c>
      <c r="D16" s="823" t="s">
        <v>2114</v>
      </c>
      <c r="E16" s="824" t="s">
        <v>1829</v>
      </c>
      <c r="F16" s="822" t="s">
        <v>1812</v>
      </c>
      <c r="G16" s="822" t="s">
        <v>1864</v>
      </c>
      <c r="H16" s="822" t="s">
        <v>329</v>
      </c>
      <c r="I16" s="822" t="s">
        <v>1865</v>
      </c>
      <c r="J16" s="822" t="s">
        <v>1866</v>
      </c>
      <c r="K16" s="822" t="s">
        <v>1867</v>
      </c>
      <c r="L16" s="825">
        <v>105.32</v>
      </c>
      <c r="M16" s="825">
        <v>105.32</v>
      </c>
      <c r="N16" s="822">
        <v>1</v>
      </c>
      <c r="O16" s="826">
        <v>0.5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6</v>
      </c>
      <c r="B17" s="822" t="s">
        <v>1811</v>
      </c>
      <c r="C17" s="822" t="s">
        <v>1818</v>
      </c>
      <c r="D17" s="823" t="s">
        <v>2114</v>
      </c>
      <c r="E17" s="824" t="s">
        <v>1829</v>
      </c>
      <c r="F17" s="822" t="s">
        <v>1812</v>
      </c>
      <c r="G17" s="822" t="s">
        <v>1868</v>
      </c>
      <c r="H17" s="822" t="s">
        <v>329</v>
      </c>
      <c r="I17" s="822" t="s">
        <v>1869</v>
      </c>
      <c r="J17" s="822" t="s">
        <v>1870</v>
      </c>
      <c r="K17" s="822" t="s">
        <v>1110</v>
      </c>
      <c r="L17" s="825">
        <v>234.94</v>
      </c>
      <c r="M17" s="825">
        <v>234.94</v>
      </c>
      <c r="N17" s="822">
        <v>1</v>
      </c>
      <c r="O17" s="826">
        <v>0.5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6</v>
      </c>
      <c r="B18" s="822" t="s">
        <v>1811</v>
      </c>
      <c r="C18" s="822" t="s">
        <v>1818</v>
      </c>
      <c r="D18" s="823" t="s">
        <v>2114</v>
      </c>
      <c r="E18" s="824" t="s">
        <v>1829</v>
      </c>
      <c r="F18" s="822" t="s">
        <v>1812</v>
      </c>
      <c r="G18" s="822" t="s">
        <v>1871</v>
      </c>
      <c r="H18" s="822" t="s">
        <v>329</v>
      </c>
      <c r="I18" s="822" t="s">
        <v>1872</v>
      </c>
      <c r="J18" s="822" t="s">
        <v>688</v>
      </c>
      <c r="K18" s="822" t="s">
        <v>1873</v>
      </c>
      <c r="L18" s="825">
        <v>182.22</v>
      </c>
      <c r="M18" s="825">
        <v>364.44</v>
      </c>
      <c r="N18" s="822">
        <v>2</v>
      </c>
      <c r="O18" s="826">
        <v>0.5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6</v>
      </c>
      <c r="B19" s="822" t="s">
        <v>1811</v>
      </c>
      <c r="C19" s="822" t="s">
        <v>1818</v>
      </c>
      <c r="D19" s="823" t="s">
        <v>2114</v>
      </c>
      <c r="E19" s="824" t="s">
        <v>1829</v>
      </c>
      <c r="F19" s="822" t="s">
        <v>1812</v>
      </c>
      <c r="G19" s="822" t="s">
        <v>1871</v>
      </c>
      <c r="H19" s="822" t="s">
        <v>329</v>
      </c>
      <c r="I19" s="822" t="s">
        <v>1874</v>
      </c>
      <c r="J19" s="822" t="s">
        <v>688</v>
      </c>
      <c r="K19" s="822" t="s">
        <v>1873</v>
      </c>
      <c r="L19" s="825">
        <v>182.22</v>
      </c>
      <c r="M19" s="825">
        <v>182.22</v>
      </c>
      <c r="N19" s="822">
        <v>1</v>
      </c>
      <c r="O19" s="826">
        <v>0.5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6</v>
      </c>
      <c r="B20" s="822" t="s">
        <v>1811</v>
      </c>
      <c r="C20" s="822" t="s">
        <v>1818</v>
      </c>
      <c r="D20" s="823" t="s">
        <v>2114</v>
      </c>
      <c r="E20" s="824" t="s">
        <v>1829</v>
      </c>
      <c r="F20" s="822" t="s">
        <v>1812</v>
      </c>
      <c r="G20" s="822" t="s">
        <v>1871</v>
      </c>
      <c r="H20" s="822" t="s">
        <v>329</v>
      </c>
      <c r="I20" s="822" t="s">
        <v>1875</v>
      </c>
      <c r="J20" s="822" t="s">
        <v>688</v>
      </c>
      <c r="K20" s="822" t="s">
        <v>1876</v>
      </c>
      <c r="L20" s="825">
        <v>273.33</v>
      </c>
      <c r="M20" s="825">
        <v>273.33</v>
      </c>
      <c r="N20" s="822">
        <v>1</v>
      </c>
      <c r="O20" s="826">
        <v>0.5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6</v>
      </c>
      <c r="B21" s="822" t="s">
        <v>1811</v>
      </c>
      <c r="C21" s="822" t="s">
        <v>1818</v>
      </c>
      <c r="D21" s="823" t="s">
        <v>2114</v>
      </c>
      <c r="E21" s="824" t="s">
        <v>1829</v>
      </c>
      <c r="F21" s="822" t="s">
        <v>1812</v>
      </c>
      <c r="G21" s="822" t="s">
        <v>1877</v>
      </c>
      <c r="H21" s="822" t="s">
        <v>329</v>
      </c>
      <c r="I21" s="822" t="s">
        <v>1878</v>
      </c>
      <c r="J21" s="822" t="s">
        <v>1879</v>
      </c>
      <c r="K21" s="822" t="s">
        <v>1880</v>
      </c>
      <c r="L21" s="825">
        <v>0</v>
      </c>
      <c r="M21" s="825">
        <v>0</v>
      </c>
      <c r="N21" s="822">
        <v>2</v>
      </c>
      <c r="O21" s="826">
        <v>2</v>
      </c>
      <c r="P21" s="825"/>
      <c r="Q21" s="827"/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6</v>
      </c>
      <c r="B22" s="822" t="s">
        <v>1811</v>
      </c>
      <c r="C22" s="822" t="s">
        <v>1818</v>
      </c>
      <c r="D22" s="823" t="s">
        <v>2114</v>
      </c>
      <c r="E22" s="824" t="s">
        <v>1829</v>
      </c>
      <c r="F22" s="822" t="s">
        <v>1812</v>
      </c>
      <c r="G22" s="822" t="s">
        <v>1881</v>
      </c>
      <c r="H22" s="822" t="s">
        <v>329</v>
      </c>
      <c r="I22" s="822" t="s">
        <v>1882</v>
      </c>
      <c r="J22" s="822" t="s">
        <v>723</v>
      </c>
      <c r="K22" s="822" t="s">
        <v>1883</v>
      </c>
      <c r="L22" s="825">
        <v>477.5</v>
      </c>
      <c r="M22" s="825">
        <v>955</v>
      </c>
      <c r="N22" s="822">
        <v>2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6</v>
      </c>
      <c r="B23" s="822" t="s">
        <v>1811</v>
      </c>
      <c r="C23" s="822" t="s">
        <v>1818</v>
      </c>
      <c r="D23" s="823" t="s">
        <v>2114</v>
      </c>
      <c r="E23" s="824" t="s">
        <v>1829</v>
      </c>
      <c r="F23" s="822" t="s">
        <v>1812</v>
      </c>
      <c r="G23" s="822" t="s">
        <v>1884</v>
      </c>
      <c r="H23" s="822" t="s">
        <v>329</v>
      </c>
      <c r="I23" s="822" t="s">
        <v>1885</v>
      </c>
      <c r="J23" s="822" t="s">
        <v>1886</v>
      </c>
      <c r="K23" s="822" t="s">
        <v>1887</v>
      </c>
      <c r="L23" s="825">
        <v>91.78</v>
      </c>
      <c r="M23" s="825">
        <v>183.56</v>
      </c>
      <c r="N23" s="822">
        <v>2</v>
      </c>
      <c r="O23" s="826">
        <v>0.5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6</v>
      </c>
      <c r="B24" s="822" t="s">
        <v>1811</v>
      </c>
      <c r="C24" s="822" t="s">
        <v>1818</v>
      </c>
      <c r="D24" s="823" t="s">
        <v>2114</v>
      </c>
      <c r="E24" s="824" t="s">
        <v>1829</v>
      </c>
      <c r="F24" s="822" t="s">
        <v>1812</v>
      </c>
      <c r="G24" s="822" t="s">
        <v>1888</v>
      </c>
      <c r="H24" s="822" t="s">
        <v>640</v>
      </c>
      <c r="I24" s="822" t="s">
        <v>1889</v>
      </c>
      <c r="J24" s="822" t="s">
        <v>1890</v>
      </c>
      <c r="K24" s="822" t="s">
        <v>1891</v>
      </c>
      <c r="L24" s="825">
        <v>773.45</v>
      </c>
      <c r="M24" s="825">
        <v>3093.8</v>
      </c>
      <c r="N24" s="822">
        <v>4</v>
      </c>
      <c r="O24" s="826">
        <v>2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6</v>
      </c>
      <c r="B25" s="822" t="s">
        <v>1811</v>
      </c>
      <c r="C25" s="822" t="s">
        <v>1818</v>
      </c>
      <c r="D25" s="823" t="s">
        <v>2114</v>
      </c>
      <c r="E25" s="824" t="s">
        <v>1829</v>
      </c>
      <c r="F25" s="822" t="s">
        <v>1812</v>
      </c>
      <c r="G25" s="822" t="s">
        <v>1892</v>
      </c>
      <c r="H25" s="822" t="s">
        <v>329</v>
      </c>
      <c r="I25" s="822" t="s">
        <v>1893</v>
      </c>
      <c r="J25" s="822" t="s">
        <v>1092</v>
      </c>
      <c r="K25" s="822" t="s">
        <v>1093</v>
      </c>
      <c r="L25" s="825">
        <v>31.65</v>
      </c>
      <c r="M25" s="825">
        <v>63.3</v>
      </c>
      <c r="N25" s="822">
        <v>2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6</v>
      </c>
      <c r="B26" s="822" t="s">
        <v>1811</v>
      </c>
      <c r="C26" s="822" t="s">
        <v>1818</v>
      </c>
      <c r="D26" s="823" t="s">
        <v>2114</v>
      </c>
      <c r="E26" s="824" t="s">
        <v>1829</v>
      </c>
      <c r="F26" s="822" t="s">
        <v>1812</v>
      </c>
      <c r="G26" s="822" t="s">
        <v>1894</v>
      </c>
      <c r="H26" s="822" t="s">
        <v>329</v>
      </c>
      <c r="I26" s="822" t="s">
        <v>1895</v>
      </c>
      <c r="J26" s="822" t="s">
        <v>1896</v>
      </c>
      <c r="K26" s="822" t="s">
        <v>1897</v>
      </c>
      <c r="L26" s="825">
        <v>38.56</v>
      </c>
      <c r="M26" s="825">
        <v>38.56</v>
      </c>
      <c r="N26" s="822">
        <v>1</v>
      </c>
      <c r="O26" s="826">
        <v>0.5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6</v>
      </c>
      <c r="B27" s="822" t="s">
        <v>1811</v>
      </c>
      <c r="C27" s="822" t="s">
        <v>1818</v>
      </c>
      <c r="D27" s="823" t="s">
        <v>2114</v>
      </c>
      <c r="E27" s="824" t="s">
        <v>1829</v>
      </c>
      <c r="F27" s="822" t="s">
        <v>1812</v>
      </c>
      <c r="G27" s="822" t="s">
        <v>1898</v>
      </c>
      <c r="H27" s="822" t="s">
        <v>329</v>
      </c>
      <c r="I27" s="822" t="s">
        <v>1899</v>
      </c>
      <c r="J27" s="822" t="s">
        <v>1900</v>
      </c>
      <c r="K27" s="822" t="s">
        <v>1901</v>
      </c>
      <c r="L27" s="825">
        <v>87.98</v>
      </c>
      <c r="M27" s="825">
        <v>87.98</v>
      </c>
      <c r="N27" s="822">
        <v>1</v>
      </c>
      <c r="O27" s="826">
        <v>0.5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6</v>
      </c>
      <c r="B28" s="822" t="s">
        <v>1811</v>
      </c>
      <c r="C28" s="822" t="s">
        <v>1818</v>
      </c>
      <c r="D28" s="823" t="s">
        <v>2114</v>
      </c>
      <c r="E28" s="824" t="s">
        <v>1829</v>
      </c>
      <c r="F28" s="822" t="s">
        <v>1812</v>
      </c>
      <c r="G28" s="822" t="s">
        <v>1898</v>
      </c>
      <c r="H28" s="822" t="s">
        <v>329</v>
      </c>
      <c r="I28" s="822" t="s">
        <v>1902</v>
      </c>
      <c r="J28" s="822" t="s">
        <v>1900</v>
      </c>
      <c r="K28" s="822" t="s">
        <v>1901</v>
      </c>
      <c r="L28" s="825">
        <v>87.98</v>
      </c>
      <c r="M28" s="825">
        <v>87.98</v>
      </c>
      <c r="N28" s="822">
        <v>1</v>
      </c>
      <c r="O28" s="826">
        <v>0.5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6</v>
      </c>
      <c r="B29" s="822" t="s">
        <v>1811</v>
      </c>
      <c r="C29" s="822" t="s">
        <v>1818</v>
      </c>
      <c r="D29" s="823" t="s">
        <v>2114</v>
      </c>
      <c r="E29" s="824" t="s">
        <v>1829</v>
      </c>
      <c r="F29" s="822" t="s">
        <v>1812</v>
      </c>
      <c r="G29" s="822" t="s">
        <v>1903</v>
      </c>
      <c r="H29" s="822" t="s">
        <v>329</v>
      </c>
      <c r="I29" s="822" t="s">
        <v>1904</v>
      </c>
      <c r="J29" s="822" t="s">
        <v>1905</v>
      </c>
      <c r="K29" s="822" t="s">
        <v>1906</v>
      </c>
      <c r="L29" s="825">
        <v>21.92</v>
      </c>
      <c r="M29" s="825">
        <v>43.84</v>
      </c>
      <c r="N29" s="822">
        <v>2</v>
      </c>
      <c r="O29" s="826">
        <v>1</v>
      </c>
      <c r="P29" s="825"/>
      <c r="Q29" s="827">
        <v>0</v>
      </c>
      <c r="R29" s="822"/>
      <c r="S29" s="827">
        <v>0</v>
      </c>
      <c r="T29" s="826"/>
      <c r="U29" s="828">
        <v>0</v>
      </c>
    </row>
    <row r="30" spans="1:21" ht="14.45" customHeight="1" x14ac:dyDescent="0.2">
      <c r="A30" s="821">
        <v>6</v>
      </c>
      <c r="B30" s="822" t="s">
        <v>1811</v>
      </c>
      <c r="C30" s="822" t="s">
        <v>1818</v>
      </c>
      <c r="D30" s="823" t="s">
        <v>2114</v>
      </c>
      <c r="E30" s="824" t="s">
        <v>1829</v>
      </c>
      <c r="F30" s="822" t="s">
        <v>1812</v>
      </c>
      <c r="G30" s="822" t="s">
        <v>1907</v>
      </c>
      <c r="H30" s="822" t="s">
        <v>640</v>
      </c>
      <c r="I30" s="822" t="s">
        <v>1609</v>
      </c>
      <c r="J30" s="822" t="s">
        <v>824</v>
      </c>
      <c r="K30" s="822" t="s">
        <v>827</v>
      </c>
      <c r="L30" s="825">
        <v>0</v>
      </c>
      <c r="M30" s="825">
        <v>0</v>
      </c>
      <c r="N30" s="822">
        <v>2</v>
      </c>
      <c r="O30" s="826">
        <v>1</v>
      </c>
      <c r="P30" s="825">
        <v>0</v>
      </c>
      <c r="Q30" s="827"/>
      <c r="R30" s="822">
        <v>2</v>
      </c>
      <c r="S30" s="827">
        <v>1</v>
      </c>
      <c r="T30" s="826">
        <v>1</v>
      </c>
      <c r="U30" s="828">
        <v>1</v>
      </c>
    </row>
    <row r="31" spans="1:21" ht="14.45" customHeight="1" x14ac:dyDescent="0.2">
      <c r="A31" s="821">
        <v>6</v>
      </c>
      <c r="B31" s="822" t="s">
        <v>1811</v>
      </c>
      <c r="C31" s="822" t="s">
        <v>1818</v>
      </c>
      <c r="D31" s="823" t="s">
        <v>2114</v>
      </c>
      <c r="E31" s="824" t="s">
        <v>1829</v>
      </c>
      <c r="F31" s="822" t="s">
        <v>1812</v>
      </c>
      <c r="G31" s="822" t="s">
        <v>1908</v>
      </c>
      <c r="H31" s="822" t="s">
        <v>329</v>
      </c>
      <c r="I31" s="822" t="s">
        <v>1909</v>
      </c>
      <c r="J31" s="822" t="s">
        <v>1910</v>
      </c>
      <c r="K31" s="822" t="s">
        <v>1911</v>
      </c>
      <c r="L31" s="825">
        <v>110.74</v>
      </c>
      <c r="M31" s="825">
        <v>110.74</v>
      </c>
      <c r="N31" s="822">
        <v>1</v>
      </c>
      <c r="O31" s="826">
        <v>0.5</v>
      </c>
      <c r="P31" s="825"/>
      <c r="Q31" s="827">
        <v>0</v>
      </c>
      <c r="R31" s="822"/>
      <c r="S31" s="827">
        <v>0</v>
      </c>
      <c r="T31" s="826"/>
      <c r="U31" s="828">
        <v>0</v>
      </c>
    </row>
    <row r="32" spans="1:21" ht="14.45" customHeight="1" x14ac:dyDescent="0.2">
      <c r="A32" s="821">
        <v>6</v>
      </c>
      <c r="B32" s="822" t="s">
        <v>1811</v>
      </c>
      <c r="C32" s="822" t="s">
        <v>1818</v>
      </c>
      <c r="D32" s="823" t="s">
        <v>2114</v>
      </c>
      <c r="E32" s="824" t="s">
        <v>1829</v>
      </c>
      <c r="F32" s="822" t="s">
        <v>1812</v>
      </c>
      <c r="G32" s="822" t="s">
        <v>1912</v>
      </c>
      <c r="H32" s="822" t="s">
        <v>640</v>
      </c>
      <c r="I32" s="822" t="s">
        <v>1913</v>
      </c>
      <c r="J32" s="822" t="s">
        <v>1914</v>
      </c>
      <c r="K32" s="822" t="s">
        <v>1915</v>
      </c>
      <c r="L32" s="825">
        <v>3538.48</v>
      </c>
      <c r="M32" s="825">
        <v>7076.96</v>
      </c>
      <c r="N32" s="822">
        <v>2</v>
      </c>
      <c r="O32" s="826">
        <v>1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6</v>
      </c>
      <c r="B33" s="822" t="s">
        <v>1811</v>
      </c>
      <c r="C33" s="822" t="s">
        <v>1818</v>
      </c>
      <c r="D33" s="823" t="s">
        <v>2114</v>
      </c>
      <c r="E33" s="824" t="s">
        <v>1829</v>
      </c>
      <c r="F33" s="822" t="s">
        <v>1812</v>
      </c>
      <c r="G33" s="822" t="s">
        <v>1916</v>
      </c>
      <c r="H33" s="822" t="s">
        <v>640</v>
      </c>
      <c r="I33" s="822" t="s">
        <v>1917</v>
      </c>
      <c r="J33" s="822" t="s">
        <v>1918</v>
      </c>
      <c r="K33" s="822" t="s">
        <v>1919</v>
      </c>
      <c r="L33" s="825">
        <v>149.52000000000001</v>
      </c>
      <c r="M33" s="825">
        <v>149.52000000000001</v>
      </c>
      <c r="N33" s="822">
        <v>1</v>
      </c>
      <c r="O33" s="826">
        <v>1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6</v>
      </c>
      <c r="B34" s="822" t="s">
        <v>1811</v>
      </c>
      <c r="C34" s="822" t="s">
        <v>1818</v>
      </c>
      <c r="D34" s="823" t="s">
        <v>2114</v>
      </c>
      <c r="E34" s="824" t="s">
        <v>1829</v>
      </c>
      <c r="F34" s="822" t="s">
        <v>1812</v>
      </c>
      <c r="G34" s="822" t="s">
        <v>1920</v>
      </c>
      <c r="H34" s="822" t="s">
        <v>329</v>
      </c>
      <c r="I34" s="822" t="s">
        <v>1921</v>
      </c>
      <c r="J34" s="822" t="s">
        <v>1009</v>
      </c>
      <c r="K34" s="822" t="s">
        <v>1010</v>
      </c>
      <c r="L34" s="825">
        <v>121.92</v>
      </c>
      <c r="M34" s="825">
        <v>365.76</v>
      </c>
      <c r="N34" s="822">
        <v>3</v>
      </c>
      <c r="O34" s="826">
        <v>1</v>
      </c>
      <c r="P34" s="825"/>
      <c r="Q34" s="827">
        <v>0</v>
      </c>
      <c r="R34" s="822"/>
      <c r="S34" s="827">
        <v>0</v>
      </c>
      <c r="T34" s="826"/>
      <c r="U34" s="828">
        <v>0</v>
      </c>
    </row>
    <row r="35" spans="1:21" ht="14.45" customHeight="1" x14ac:dyDescent="0.2">
      <c r="A35" s="821">
        <v>6</v>
      </c>
      <c r="B35" s="822" t="s">
        <v>1811</v>
      </c>
      <c r="C35" s="822" t="s">
        <v>1818</v>
      </c>
      <c r="D35" s="823" t="s">
        <v>2114</v>
      </c>
      <c r="E35" s="824" t="s">
        <v>1829</v>
      </c>
      <c r="F35" s="822" t="s">
        <v>1812</v>
      </c>
      <c r="G35" s="822" t="s">
        <v>1920</v>
      </c>
      <c r="H35" s="822" t="s">
        <v>329</v>
      </c>
      <c r="I35" s="822" t="s">
        <v>1922</v>
      </c>
      <c r="J35" s="822" t="s">
        <v>1009</v>
      </c>
      <c r="K35" s="822" t="s">
        <v>1010</v>
      </c>
      <c r="L35" s="825">
        <v>121.92</v>
      </c>
      <c r="M35" s="825">
        <v>365.76</v>
      </c>
      <c r="N35" s="822">
        <v>3</v>
      </c>
      <c r="O35" s="826">
        <v>1</v>
      </c>
      <c r="P35" s="825"/>
      <c r="Q35" s="827">
        <v>0</v>
      </c>
      <c r="R35" s="822"/>
      <c r="S35" s="827">
        <v>0</v>
      </c>
      <c r="T35" s="826"/>
      <c r="U35" s="828">
        <v>0</v>
      </c>
    </row>
    <row r="36" spans="1:21" ht="14.45" customHeight="1" x14ac:dyDescent="0.2">
      <c r="A36" s="821">
        <v>6</v>
      </c>
      <c r="B36" s="822" t="s">
        <v>1811</v>
      </c>
      <c r="C36" s="822" t="s">
        <v>1818</v>
      </c>
      <c r="D36" s="823" t="s">
        <v>2114</v>
      </c>
      <c r="E36" s="824" t="s">
        <v>1830</v>
      </c>
      <c r="F36" s="822" t="s">
        <v>1812</v>
      </c>
      <c r="G36" s="822" t="s">
        <v>1923</v>
      </c>
      <c r="H36" s="822" t="s">
        <v>329</v>
      </c>
      <c r="I36" s="822" t="s">
        <v>1924</v>
      </c>
      <c r="J36" s="822" t="s">
        <v>1567</v>
      </c>
      <c r="K36" s="822" t="s">
        <v>889</v>
      </c>
      <c r="L36" s="825">
        <v>54.39</v>
      </c>
      <c r="M36" s="825">
        <v>163.17000000000002</v>
      </c>
      <c r="N36" s="822">
        <v>3</v>
      </c>
      <c r="O36" s="826">
        <v>0.5</v>
      </c>
      <c r="P36" s="825">
        <v>163.17000000000002</v>
      </c>
      <c r="Q36" s="827">
        <v>1</v>
      </c>
      <c r="R36" s="822">
        <v>3</v>
      </c>
      <c r="S36" s="827">
        <v>1</v>
      </c>
      <c r="T36" s="826">
        <v>0.5</v>
      </c>
      <c r="U36" s="828">
        <v>1</v>
      </c>
    </row>
    <row r="37" spans="1:21" ht="14.45" customHeight="1" x14ac:dyDescent="0.2">
      <c r="A37" s="821">
        <v>6</v>
      </c>
      <c r="B37" s="822" t="s">
        <v>1811</v>
      </c>
      <c r="C37" s="822" t="s">
        <v>1818</v>
      </c>
      <c r="D37" s="823" t="s">
        <v>2114</v>
      </c>
      <c r="E37" s="824" t="s">
        <v>1830</v>
      </c>
      <c r="F37" s="822" t="s">
        <v>1812</v>
      </c>
      <c r="G37" s="822" t="s">
        <v>1923</v>
      </c>
      <c r="H37" s="822" t="s">
        <v>640</v>
      </c>
      <c r="I37" s="822" t="s">
        <v>1925</v>
      </c>
      <c r="J37" s="822" t="s">
        <v>1926</v>
      </c>
      <c r="K37" s="822" t="s">
        <v>1927</v>
      </c>
      <c r="L37" s="825">
        <v>84.21</v>
      </c>
      <c r="M37" s="825">
        <v>168.42</v>
      </c>
      <c r="N37" s="822">
        <v>2</v>
      </c>
      <c r="O37" s="826">
        <v>1</v>
      </c>
      <c r="P37" s="825">
        <v>168.42</v>
      </c>
      <c r="Q37" s="827">
        <v>1</v>
      </c>
      <c r="R37" s="822">
        <v>2</v>
      </c>
      <c r="S37" s="827">
        <v>1</v>
      </c>
      <c r="T37" s="826">
        <v>1</v>
      </c>
      <c r="U37" s="828">
        <v>1</v>
      </c>
    </row>
    <row r="38" spans="1:21" ht="14.45" customHeight="1" x14ac:dyDescent="0.2">
      <c r="A38" s="821">
        <v>6</v>
      </c>
      <c r="B38" s="822" t="s">
        <v>1811</v>
      </c>
      <c r="C38" s="822" t="s">
        <v>1818</v>
      </c>
      <c r="D38" s="823" t="s">
        <v>2114</v>
      </c>
      <c r="E38" s="824" t="s">
        <v>1830</v>
      </c>
      <c r="F38" s="822" t="s">
        <v>1812</v>
      </c>
      <c r="G38" s="822" t="s">
        <v>1928</v>
      </c>
      <c r="H38" s="822" t="s">
        <v>329</v>
      </c>
      <c r="I38" s="822" t="s">
        <v>1929</v>
      </c>
      <c r="J38" s="822" t="s">
        <v>1930</v>
      </c>
      <c r="K38" s="822" t="s">
        <v>1581</v>
      </c>
      <c r="L38" s="825">
        <v>78.33</v>
      </c>
      <c r="M38" s="825">
        <v>78.33</v>
      </c>
      <c r="N38" s="822">
        <v>1</v>
      </c>
      <c r="O38" s="826">
        <v>1</v>
      </c>
      <c r="P38" s="825"/>
      <c r="Q38" s="827">
        <v>0</v>
      </c>
      <c r="R38" s="822"/>
      <c r="S38" s="827">
        <v>0</v>
      </c>
      <c r="T38" s="826"/>
      <c r="U38" s="828">
        <v>0</v>
      </c>
    </row>
    <row r="39" spans="1:21" ht="14.45" customHeight="1" x14ac:dyDescent="0.2">
      <c r="A39" s="821">
        <v>6</v>
      </c>
      <c r="B39" s="822" t="s">
        <v>1811</v>
      </c>
      <c r="C39" s="822" t="s">
        <v>1818</v>
      </c>
      <c r="D39" s="823" t="s">
        <v>2114</v>
      </c>
      <c r="E39" s="824" t="s">
        <v>1830</v>
      </c>
      <c r="F39" s="822" t="s">
        <v>1812</v>
      </c>
      <c r="G39" s="822" t="s">
        <v>1881</v>
      </c>
      <c r="H39" s="822" t="s">
        <v>329</v>
      </c>
      <c r="I39" s="822" t="s">
        <v>1931</v>
      </c>
      <c r="J39" s="822" t="s">
        <v>723</v>
      </c>
      <c r="K39" s="822" t="s">
        <v>1932</v>
      </c>
      <c r="L39" s="825">
        <v>92.85</v>
      </c>
      <c r="M39" s="825">
        <v>92.85</v>
      </c>
      <c r="N39" s="822">
        <v>1</v>
      </c>
      <c r="O39" s="826">
        <v>0.5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6</v>
      </c>
      <c r="B40" s="822" t="s">
        <v>1811</v>
      </c>
      <c r="C40" s="822" t="s">
        <v>1818</v>
      </c>
      <c r="D40" s="823" t="s">
        <v>2114</v>
      </c>
      <c r="E40" s="824" t="s">
        <v>1830</v>
      </c>
      <c r="F40" s="822" t="s">
        <v>1812</v>
      </c>
      <c r="G40" s="822" t="s">
        <v>1888</v>
      </c>
      <c r="H40" s="822" t="s">
        <v>640</v>
      </c>
      <c r="I40" s="822" t="s">
        <v>1889</v>
      </c>
      <c r="J40" s="822" t="s">
        <v>1890</v>
      </c>
      <c r="K40" s="822" t="s">
        <v>1891</v>
      </c>
      <c r="L40" s="825">
        <v>773.45</v>
      </c>
      <c r="M40" s="825">
        <v>773.45</v>
      </c>
      <c r="N40" s="822">
        <v>1</v>
      </c>
      <c r="O40" s="826">
        <v>0.5</v>
      </c>
      <c r="P40" s="825">
        <v>773.45</v>
      </c>
      <c r="Q40" s="827">
        <v>1</v>
      </c>
      <c r="R40" s="822">
        <v>1</v>
      </c>
      <c r="S40" s="827">
        <v>1</v>
      </c>
      <c r="T40" s="826">
        <v>0.5</v>
      </c>
      <c r="U40" s="828">
        <v>1</v>
      </c>
    </row>
    <row r="41" spans="1:21" ht="14.45" customHeight="1" x14ac:dyDescent="0.2">
      <c r="A41" s="821">
        <v>6</v>
      </c>
      <c r="B41" s="822" t="s">
        <v>1811</v>
      </c>
      <c r="C41" s="822" t="s">
        <v>1818</v>
      </c>
      <c r="D41" s="823" t="s">
        <v>2114</v>
      </c>
      <c r="E41" s="824" t="s">
        <v>1830</v>
      </c>
      <c r="F41" s="822" t="s">
        <v>1812</v>
      </c>
      <c r="G41" s="822" t="s">
        <v>1933</v>
      </c>
      <c r="H41" s="822" t="s">
        <v>640</v>
      </c>
      <c r="I41" s="822" t="s">
        <v>1684</v>
      </c>
      <c r="J41" s="822" t="s">
        <v>1685</v>
      </c>
      <c r="K41" s="822" t="s">
        <v>1686</v>
      </c>
      <c r="L41" s="825">
        <v>910.2</v>
      </c>
      <c r="M41" s="825">
        <v>910.2</v>
      </c>
      <c r="N41" s="822">
        <v>1</v>
      </c>
      <c r="O41" s="826">
        <v>1</v>
      </c>
      <c r="P41" s="825"/>
      <c r="Q41" s="827">
        <v>0</v>
      </c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6</v>
      </c>
      <c r="B42" s="822" t="s">
        <v>1811</v>
      </c>
      <c r="C42" s="822" t="s">
        <v>1818</v>
      </c>
      <c r="D42" s="823" t="s">
        <v>2114</v>
      </c>
      <c r="E42" s="824" t="s">
        <v>1830</v>
      </c>
      <c r="F42" s="822" t="s">
        <v>1812</v>
      </c>
      <c r="G42" s="822" t="s">
        <v>1934</v>
      </c>
      <c r="H42" s="822" t="s">
        <v>640</v>
      </c>
      <c r="I42" s="822" t="s">
        <v>1527</v>
      </c>
      <c r="J42" s="822" t="s">
        <v>740</v>
      </c>
      <c r="K42" s="822" t="s">
        <v>1528</v>
      </c>
      <c r="L42" s="825">
        <v>736.33</v>
      </c>
      <c r="M42" s="825">
        <v>736.33</v>
      </c>
      <c r="N42" s="822">
        <v>1</v>
      </c>
      <c r="O42" s="826">
        <v>1</v>
      </c>
      <c r="P42" s="825">
        <v>736.33</v>
      </c>
      <c r="Q42" s="827">
        <v>1</v>
      </c>
      <c r="R42" s="822">
        <v>1</v>
      </c>
      <c r="S42" s="827">
        <v>1</v>
      </c>
      <c r="T42" s="826">
        <v>1</v>
      </c>
      <c r="U42" s="828">
        <v>1</v>
      </c>
    </row>
    <row r="43" spans="1:21" ht="14.45" customHeight="1" x14ac:dyDescent="0.2">
      <c r="A43" s="821">
        <v>6</v>
      </c>
      <c r="B43" s="822" t="s">
        <v>1811</v>
      </c>
      <c r="C43" s="822" t="s">
        <v>1818</v>
      </c>
      <c r="D43" s="823" t="s">
        <v>2114</v>
      </c>
      <c r="E43" s="824" t="s">
        <v>1830</v>
      </c>
      <c r="F43" s="822" t="s">
        <v>1812</v>
      </c>
      <c r="G43" s="822" t="s">
        <v>1935</v>
      </c>
      <c r="H43" s="822" t="s">
        <v>329</v>
      </c>
      <c r="I43" s="822" t="s">
        <v>1936</v>
      </c>
      <c r="J43" s="822" t="s">
        <v>1257</v>
      </c>
      <c r="K43" s="822" t="s">
        <v>1937</v>
      </c>
      <c r="L43" s="825">
        <v>35.25</v>
      </c>
      <c r="M43" s="825">
        <v>70.5</v>
      </c>
      <c r="N43" s="822">
        <v>2</v>
      </c>
      <c r="O43" s="826">
        <v>0.5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6</v>
      </c>
      <c r="B44" s="822" t="s">
        <v>1811</v>
      </c>
      <c r="C44" s="822" t="s">
        <v>1818</v>
      </c>
      <c r="D44" s="823" t="s">
        <v>2114</v>
      </c>
      <c r="E44" s="824" t="s">
        <v>1830</v>
      </c>
      <c r="F44" s="822" t="s">
        <v>1812</v>
      </c>
      <c r="G44" s="822" t="s">
        <v>1898</v>
      </c>
      <c r="H44" s="822" t="s">
        <v>329</v>
      </c>
      <c r="I44" s="822" t="s">
        <v>1899</v>
      </c>
      <c r="J44" s="822" t="s">
        <v>1900</v>
      </c>
      <c r="K44" s="822" t="s">
        <v>1901</v>
      </c>
      <c r="L44" s="825">
        <v>87.98</v>
      </c>
      <c r="M44" s="825">
        <v>87.98</v>
      </c>
      <c r="N44" s="822">
        <v>1</v>
      </c>
      <c r="O44" s="826">
        <v>1</v>
      </c>
      <c r="P44" s="825"/>
      <c r="Q44" s="827">
        <v>0</v>
      </c>
      <c r="R44" s="822"/>
      <c r="S44" s="827">
        <v>0</v>
      </c>
      <c r="T44" s="826"/>
      <c r="U44" s="828">
        <v>0</v>
      </c>
    </row>
    <row r="45" spans="1:21" ht="14.45" customHeight="1" x14ac:dyDescent="0.2">
      <c r="A45" s="821">
        <v>6</v>
      </c>
      <c r="B45" s="822" t="s">
        <v>1811</v>
      </c>
      <c r="C45" s="822" t="s">
        <v>1818</v>
      </c>
      <c r="D45" s="823" t="s">
        <v>2114</v>
      </c>
      <c r="E45" s="824" t="s">
        <v>1830</v>
      </c>
      <c r="F45" s="822" t="s">
        <v>1812</v>
      </c>
      <c r="G45" s="822" t="s">
        <v>1938</v>
      </c>
      <c r="H45" s="822" t="s">
        <v>329</v>
      </c>
      <c r="I45" s="822" t="s">
        <v>1939</v>
      </c>
      <c r="J45" s="822" t="s">
        <v>1940</v>
      </c>
      <c r="K45" s="822" t="s">
        <v>1682</v>
      </c>
      <c r="L45" s="825">
        <v>779.08</v>
      </c>
      <c r="M45" s="825">
        <v>779.08</v>
      </c>
      <c r="N45" s="822">
        <v>1</v>
      </c>
      <c r="O45" s="826">
        <v>1</v>
      </c>
      <c r="P45" s="825">
        <v>779.08</v>
      </c>
      <c r="Q45" s="827">
        <v>1</v>
      </c>
      <c r="R45" s="822">
        <v>1</v>
      </c>
      <c r="S45" s="827">
        <v>1</v>
      </c>
      <c r="T45" s="826">
        <v>1</v>
      </c>
      <c r="U45" s="828">
        <v>1</v>
      </c>
    </row>
    <row r="46" spans="1:21" ht="14.45" customHeight="1" x14ac:dyDescent="0.2">
      <c r="A46" s="821">
        <v>6</v>
      </c>
      <c r="B46" s="822" t="s">
        <v>1811</v>
      </c>
      <c r="C46" s="822" t="s">
        <v>1818</v>
      </c>
      <c r="D46" s="823" t="s">
        <v>2114</v>
      </c>
      <c r="E46" s="824" t="s">
        <v>1830</v>
      </c>
      <c r="F46" s="822" t="s">
        <v>1812</v>
      </c>
      <c r="G46" s="822" t="s">
        <v>1941</v>
      </c>
      <c r="H46" s="822" t="s">
        <v>640</v>
      </c>
      <c r="I46" s="822" t="s">
        <v>1690</v>
      </c>
      <c r="J46" s="822" t="s">
        <v>1691</v>
      </c>
      <c r="K46" s="822" t="s">
        <v>1692</v>
      </c>
      <c r="L46" s="825">
        <v>122.96</v>
      </c>
      <c r="M46" s="825">
        <v>614.79999999999995</v>
      </c>
      <c r="N46" s="822">
        <v>5</v>
      </c>
      <c r="O46" s="826">
        <v>0.5</v>
      </c>
      <c r="P46" s="825">
        <v>614.79999999999995</v>
      </c>
      <c r="Q46" s="827">
        <v>1</v>
      </c>
      <c r="R46" s="822">
        <v>5</v>
      </c>
      <c r="S46" s="827">
        <v>1</v>
      </c>
      <c r="T46" s="826">
        <v>0.5</v>
      </c>
      <c r="U46" s="828">
        <v>1</v>
      </c>
    </row>
    <row r="47" spans="1:21" ht="14.45" customHeight="1" x14ac:dyDescent="0.2">
      <c r="A47" s="821">
        <v>6</v>
      </c>
      <c r="B47" s="822" t="s">
        <v>1811</v>
      </c>
      <c r="C47" s="822" t="s">
        <v>1818</v>
      </c>
      <c r="D47" s="823" t="s">
        <v>2114</v>
      </c>
      <c r="E47" s="824" t="s">
        <v>1830</v>
      </c>
      <c r="F47" s="822" t="s">
        <v>1812</v>
      </c>
      <c r="G47" s="822" t="s">
        <v>1907</v>
      </c>
      <c r="H47" s="822" t="s">
        <v>640</v>
      </c>
      <c r="I47" s="822" t="s">
        <v>1609</v>
      </c>
      <c r="J47" s="822" t="s">
        <v>824</v>
      </c>
      <c r="K47" s="822" t="s">
        <v>827</v>
      </c>
      <c r="L47" s="825">
        <v>0</v>
      </c>
      <c r="M47" s="825">
        <v>0</v>
      </c>
      <c r="N47" s="822">
        <v>2</v>
      </c>
      <c r="O47" s="826">
        <v>1</v>
      </c>
      <c r="P47" s="825">
        <v>0</v>
      </c>
      <c r="Q47" s="827"/>
      <c r="R47" s="822">
        <v>2</v>
      </c>
      <c r="S47" s="827">
        <v>1</v>
      </c>
      <c r="T47" s="826">
        <v>1</v>
      </c>
      <c r="U47" s="828">
        <v>1</v>
      </c>
    </row>
    <row r="48" spans="1:21" ht="14.45" customHeight="1" x14ac:dyDescent="0.2">
      <c r="A48" s="821">
        <v>6</v>
      </c>
      <c r="B48" s="822" t="s">
        <v>1811</v>
      </c>
      <c r="C48" s="822" t="s">
        <v>1818</v>
      </c>
      <c r="D48" s="823" t="s">
        <v>2114</v>
      </c>
      <c r="E48" s="824" t="s">
        <v>1830</v>
      </c>
      <c r="F48" s="822" t="s">
        <v>1812</v>
      </c>
      <c r="G48" s="822" t="s">
        <v>1942</v>
      </c>
      <c r="H48" s="822" t="s">
        <v>329</v>
      </c>
      <c r="I48" s="822" t="s">
        <v>1943</v>
      </c>
      <c r="J48" s="822" t="s">
        <v>661</v>
      </c>
      <c r="K48" s="822" t="s">
        <v>662</v>
      </c>
      <c r="L48" s="825">
        <v>59.56</v>
      </c>
      <c r="M48" s="825">
        <v>59.56</v>
      </c>
      <c r="N48" s="822">
        <v>1</v>
      </c>
      <c r="O48" s="826">
        <v>0.5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6</v>
      </c>
      <c r="B49" s="822" t="s">
        <v>1811</v>
      </c>
      <c r="C49" s="822" t="s">
        <v>1818</v>
      </c>
      <c r="D49" s="823" t="s">
        <v>2114</v>
      </c>
      <c r="E49" s="824" t="s">
        <v>1830</v>
      </c>
      <c r="F49" s="822" t="s">
        <v>1812</v>
      </c>
      <c r="G49" s="822" t="s">
        <v>1944</v>
      </c>
      <c r="H49" s="822" t="s">
        <v>329</v>
      </c>
      <c r="I49" s="822" t="s">
        <v>1945</v>
      </c>
      <c r="J49" s="822" t="s">
        <v>1605</v>
      </c>
      <c r="K49" s="822" t="s">
        <v>1946</v>
      </c>
      <c r="L49" s="825">
        <v>299.83999999999997</v>
      </c>
      <c r="M49" s="825">
        <v>299.83999999999997</v>
      </c>
      <c r="N49" s="822">
        <v>1</v>
      </c>
      <c r="O49" s="826">
        <v>1</v>
      </c>
      <c r="P49" s="825"/>
      <c r="Q49" s="827">
        <v>0</v>
      </c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6</v>
      </c>
      <c r="B50" s="822" t="s">
        <v>1811</v>
      </c>
      <c r="C50" s="822" t="s">
        <v>1818</v>
      </c>
      <c r="D50" s="823" t="s">
        <v>2114</v>
      </c>
      <c r="E50" s="824" t="s">
        <v>1830</v>
      </c>
      <c r="F50" s="822" t="s">
        <v>1812</v>
      </c>
      <c r="G50" s="822" t="s">
        <v>1944</v>
      </c>
      <c r="H50" s="822" t="s">
        <v>329</v>
      </c>
      <c r="I50" s="822" t="s">
        <v>1947</v>
      </c>
      <c r="J50" s="822" t="s">
        <v>882</v>
      </c>
      <c r="K50" s="822" t="s">
        <v>883</v>
      </c>
      <c r="L50" s="825">
        <v>50.32</v>
      </c>
      <c r="M50" s="825">
        <v>50.32</v>
      </c>
      <c r="N50" s="822">
        <v>1</v>
      </c>
      <c r="O50" s="826">
        <v>0.5</v>
      </c>
      <c r="P50" s="825"/>
      <c r="Q50" s="827">
        <v>0</v>
      </c>
      <c r="R50" s="822"/>
      <c r="S50" s="827">
        <v>0</v>
      </c>
      <c r="T50" s="826"/>
      <c r="U50" s="828">
        <v>0</v>
      </c>
    </row>
    <row r="51" spans="1:21" ht="14.45" customHeight="1" x14ac:dyDescent="0.2">
      <c r="A51" s="821">
        <v>6</v>
      </c>
      <c r="B51" s="822" t="s">
        <v>1811</v>
      </c>
      <c r="C51" s="822" t="s">
        <v>1818</v>
      </c>
      <c r="D51" s="823" t="s">
        <v>2114</v>
      </c>
      <c r="E51" s="824" t="s">
        <v>1830</v>
      </c>
      <c r="F51" s="822" t="s">
        <v>1812</v>
      </c>
      <c r="G51" s="822" t="s">
        <v>1916</v>
      </c>
      <c r="H51" s="822" t="s">
        <v>640</v>
      </c>
      <c r="I51" s="822" t="s">
        <v>1559</v>
      </c>
      <c r="J51" s="822" t="s">
        <v>1064</v>
      </c>
      <c r="K51" s="822" t="s">
        <v>1560</v>
      </c>
      <c r="L51" s="825">
        <v>154.36000000000001</v>
      </c>
      <c r="M51" s="825">
        <v>154.36000000000001</v>
      </c>
      <c r="N51" s="822">
        <v>1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6</v>
      </c>
      <c r="B52" s="822" t="s">
        <v>1811</v>
      </c>
      <c r="C52" s="822" t="s">
        <v>1818</v>
      </c>
      <c r="D52" s="823" t="s">
        <v>2114</v>
      </c>
      <c r="E52" s="824" t="s">
        <v>1830</v>
      </c>
      <c r="F52" s="822" t="s">
        <v>1812</v>
      </c>
      <c r="G52" s="822" t="s">
        <v>1920</v>
      </c>
      <c r="H52" s="822" t="s">
        <v>329</v>
      </c>
      <c r="I52" s="822" t="s">
        <v>1921</v>
      </c>
      <c r="J52" s="822" t="s">
        <v>1009</v>
      </c>
      <c r="K52" s="822" t="s">
        <v>1010</v>
      </c>
      <c r="L52" s="825">
        <v>121.92</v>
      </c>
      <c r="M52" s="825">
        <v>731.52</v>
      </c>
      <c r="N52" s="822">
        <v>6</v>
      </c>
      <c r="O52" s="826">
        <v>1.5</v>
      </c>
      <c r="P52" s="825">
        <v>365.76</v>
      </c>
      <c r="Q52" s="827">
        <v>0.5</v>
      </c>
      <c r="R52" s="822">
        <v>3</v>
      </c>
      <c r="S52" s="827">
        <v>0.5</v>
      </c>
      <c r="T52" s="826">
        <v>0.5</v>
      </c>
      <c r="U52" s="828">
        <v>0.33333333333333331</v>
      </c>
    </row>
    <row r="53" spans="1:21" ht="14.45" customHeight="1" x14ac:dyDescent="0.2">
      <c r="A53" s="821">
        <v>6</v>
      </c>
      <c r="B53" s="822" t="s">
        <v>1811</v>
      </c>
      <c r="C53" s="822" t="s">
        <v>1818</v>
      </c>
      <c r="D53" s="823" t="s">
        <v>2114</v>
      </c>
      <c r="E53" s="824" t="s">
        <v>1830</v>
      </c>
      <c r="F53" s="822" t="s">
        <v>1814</v>
      </c>
      <c r="G53" s="822" t="s">
        <v>1843</v>
      </c>
      <c r="H53" s="822" t="s">
        <v>329</v>
      </c>
      <c r="I53" s="822" t="s">
        <v>1948</v>
      </c>
      <c r="J53" s="822" t="s">
        <v>1845</v>
      </c>
      <c r="K53" s="822"/>
      <c r="L53" s="825">
        <v>0</v>
      </c>
      <c r="M53" s="825">
        <v>0</v>
      </c>
      <c r="N53" s="822">
        <v>1</v>
      </c>
      <c r="O53" s="826">
        <v>1</v>
      </c>
      <c r="P53" s="825"/>
      <c r="Q53" s="827"/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6</v>
      </c>
      <c r="B54" s="822" t="s">
        <v>1811</v>
      </c>
      <c r="C54" s="822" t="s">
        <v>1818</v>
      </c>
      <c r="D54" s="823" t="s">
        <v>2114</v>
      </c>
      <c r="E54" s="824" t="s">
        <v>1830</v>
      </c>
      <c r="F54" s="822" t="s">
        <v>1814</v>
      </c>
      <c r="G54" s="822" t="s">
        <v>1847</v>
      </c>
      <c r="H54" s="822" t="s">
        <v>329</v>
      </c>
      <c r="I54" s="822" t="s">
        <v>1854</v>
      </c>
      <c r="J54" s="822" t="s">
        <v>1855</v>
      </c>
      <c r="K54" s="822" t="s">
        <v>1856</v>
      </c>
      <c r="L54" s="825">
        <v>849.85</v>
      </c>
      <c r="M54" s="825">
        <v>849.85</v>
      </c>
      <c r="N54" s="822">
        <v>1</v>
      </c>
      <c r="O54" s="826">
        <v>1</v>
      </c>
      <c r="P54" s="825">
        <v>849.85</v>
      </c>
      <c r="Q54" s="827">
        <v>1</v>
      </c>
      <c r="R54" s="822">
        <v>1</v>
      </c>
      <c r="S54" s="827">
        <v>1</v>
      </c>
      <c r="T54" s="826">
        <v>1</v>
      </c>
      <c r="U54" s="828">
        <v>1</v>
      </c>
    </row>
    <row r="55" spans="1:21" ht="14.45" customHeight="1" x14ac:dyDescent="0.2">
      <c r="A55" s="821">
        <v>6</v>
      </c>
      <c r="B55" s="822" t="s">
        <v>1811</v>
      </c>
      <c r="C55" s="822" t="s">
        <v>1818</v>
      </c>
      <c r="D55" s="823" t="s">
        <v>2114</v>
      </c>
      <c r="E55" s="824" t="s">
        <v>1830</v>
      </c>
      <c r="F55" s="822" t="s">
        <v>1814</v>
      </c>
      <c r="G55" s="822" t="s">
        <v>1847</v>
      </c>
      <c r="H55" s="822" t="s">
        <v>329</v>
      </c>
      <c r="I55" s="822" t="s">
        <v>1857</v>
      </c>
      <c r="J55" s="822" t="s">
        <v>1858</v>
      </c>
      <c r="K55" s="822" t="s">
        <v>1859</v>
      </c>
      <c r="L55" s="825">
        <v>700.35</v>
      </c>
      <c r="M55" s="825">
        <v>3501.75</v>
      </c>
      <c r="N55" s="822">
        <v>5</v>
      </c>
      <c r="O55" s="826">
        <v>5</v>
      </c>
      <c r="P55" s="825">
        <v>2801.4</v>
      </c>
      <c r="Q55" s="827">
        <v>0.8</v>
      </c>
      <c r="R55" s="822">
        <v>4</v>
      </c>
      <c r="S55" s="827">
        <v>0.8</v>
      </c>
      <c r="T55" s="826">
        <v>4</v>
      </c>
      <c r="U55" s="828">
        <v>0.8</v>
      </c>
    </row>
    <row r="56" spans="1:21" ht="14.45" customHeight="1" x14ac:dyDescent="0.2">
      <c r="A56" s="821">
        <v>6</v>
      </c>
      <c r="B56" s="822" t="s">
        <v>1811</v>
      </c>
      <c r="C56" s="822" t="s">
        <v>1818</v>
      </c>
      <c r="D56" s="823" t="s">
        <v>2114</v>
      </c>
      <c r="E56" s="824" t="s">
        <v>1830</v>
      </c>
      <c r="F56" s="822" t="s">
        <v>1814</v>
      </c>
      <c r="G56" s="822" t="s">
        <v>1847</v>
      </c>
      <c r="H56" s="822" t="s">
        <v>329</v>
      </c>
      <c r="I56" s="822" t="s">
        <v>1949</v>
      </c>
      <c r="J56" s="822" t="s">
        <v>1950</v>
      </c>
      <c r="K56" s="822" t="s">
        <v>1951</v>
      </c>
      <c r="L56" s="825">
        <v>1493.46</v>
      </c>
      <c r="M56" s="825">
        <v>1493.46</v>
      </c>
      <c r="N56" s="822">
        <v>1</v>
      </c>
      <c r="O56" s="826">
        <v>1</v>
      </c>
      <c r="P56" s="825"/>
      <c r="Q56" s="827">
        <v>0</v>
      </c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6</v>
      </c>
      <c r="B57" s="822" t="s">
        <v>1811</v>
      </c>
      <c r="C57" s="822" t="s">
        <v>1818</v>
      </c>
      <c r="D57" s="823" t="s">
        <v>2114</v>
      </c>
      <c r="E57" s="824" t="s">
        <v>1834</v>
      </c>
      <c r="F57" s="822" t="s">
        <v>1814</v>
      </c>
      <c r="G57" s="822" t="s">
        <v>1847</v>
      </c>
      <c r="H57" s="822" t="s">
        <v>329</v>
      </c>
      <c r="I57" s="822" t="s">
        <v>1854</v>
      </c>
      <c r="J57" s="822" t="s">
        <v>1855</v>
      </c>
      <c r="K57" s="822" t="s">
        <v>1856</v>
      </c>
      <c r="L57" s="825">
        <v>849.85</v>
      </c>
      <c r="M57" s="825">
        <v>1699.7</v>
      </c>
      <c r="N57" s="822">
        <v>2</v>
      </c>
      <c r="O57" s="826">
        <v>2</v>
      </c>
      <c r="P57" s="825">
        <v>1699.7</v>
      </c>
      <c r="Q57" s="827">
        <v>1</v>
      </c>
      <c r="R57" s="822">
        <v>2</v>
      </c>
      <c r="S57" s="827">
        <v>1</v>
      </c>
      <c r="T57" s="826">
        <v>2</v>
      </c>
      <c r="U57" s="828">
        <v>1</v>
      </c>
    </row>
    <row r="58" spans="1:21" ht="14.45" customHeight="1" x14ac:dyDescent="0.2">
      <c r="A58" s="821">
        <v>6</v>
      </c>
      <c r="B58" s="822" t="s">
        <v>1811</v>
      </c>
      <c r="C58" s="822" t="s">
        <v>1818</v>
      </c>
      <c r="D58" s="823" t="s">
        <v>2114</v>
      </c>
      <c r="E58" s="824" t="s">
        <v>1834</v>
      </c>
      <c r="F58" s="822" t="s">
        <v>1814</v>
      </c>
      <c r="G58" s="822" t="s">
        <v>1847</v>
      </c>
      <c r="H58" s="822" t="s">
        <v>329</v>
      </c>
      <c r="I58" s="822" t="s">
        <v>1857</v>
      </c>
      <c r="J58" s="822" t="s">
        <v>1858</v>
      </c>
      <c r="K58" s="822" t="s">
        <v>1859</v>
      </c>
      <c r="L58" s="825">
        <v>700.35</v>
      </c>
      <c r="M58" s="825">
        <v>4902.4500000000007</v>
      </c>
      <c r="N58" s="822">
        <v>7</v>
      </c>
      <c r="O58" s="826">
        <v>7</v>
      </c>
      <c r="P58" s="825">
        <v>4202.1000000000004</v>
      </c>
      <c r="Q58" s="827">
        <v>0.8571428571428571</v>
      </c>
      <c r="R58" s="822">
        <v>6</v>
      </c>
      <c r="S58" s="827">
        <v>0.8571428571428571</v>
      </c>
      <c r="T58" s="826">
        <v>6</v>
      </c>
      <c r="U58" s="828">
        <v>0.8571428571428571</v>
      </c>
    </row>
    <row r="59" spans="1:21" ht="14.45" customHeight="1" x14ac:dyDescent="0.2">
      <c r="A59" s="821">
        <v>6</v>
      </c>
      <c r="B59" s="822" t="s">
        <v>1811</v>
      </c>
      <c r="C59" s="822" t="s">
        <v>1818</v>
      </c>
      <c r="D59" s="823" t="s">
        <v>2114</v>
      </c>
      <c r="E59" s="824" t="s">
        <v>1823</v>
      </c>
      <c r="F59" s="822" t="s">
        <v>1812</v>
      </c>
      <c r="G59" s="822" t="s">
        <v>1892</v>
      </c>
      <c r="H59" s="822" t="s">
        <v>329</v>
      </c>
      <c r="I59" s="822" t="s">
        <v>1893</v>
      </c>
      <c r="J59" s="822" t="s">
        <v>1092</v>
      </c>
      <c r="K59" s="822" t="s">
        <v>1093</v>
      </c>
      <c r="L59" s="825">
        <v>31.65</v>
      </c>
      <c r="M59" s="825">
        <v>31.65</v>
      </c>
      <c r="N59" s="822">
        <v>1</v>
      </c>
      <c r="O59" s="826">
        <v>0.5</v>
      </c>
      <c r="P59" s="825">
        <v>31.65</v>
      </c>
      <c r="Q59" s="827">
        <v>1</v>
      </c>
      <c r="R59" s="822">
        <v>1</v>
      </c>
      <c r="S59" s="827">
        <v>1</v>
      </c>
      <c r="T59" s="826">
        <v>0.5</v>
      </c>
      <c r="U59" s="828">
        <v>1</v>
      </c>
    </row>
    <row r="60" spans="1:21" ht="14.45" customHeight="1" x14ac:dyDescent="0.2">
      <c r="A60" s="821">
        <v>6</v>
      </c>
      <c r="B60" s="822" t="s">
        <v>1811</v>
      </c>
      <c r="C60" s="822" t="s">
        <v>1818</v>
      </c>
      <c r="D60" s="823" t="s">
        <v>2114</v>
      </c>
      <c r="E60" s="824" t="s">
        <v>1823</v>
      </c>
      <c r="F60" s="822" t="s">
        <v>1812</v>
      </c>
      <c r="G60" s="822" t="s">
        <v>1898</v>
      </c>
      <c r="H60" s="822" t="s">
        <v>329</v>
      </c>
      <c r="I60" s="822" t="s">
        <v>1899</v>
      </c>
      <c r="J60" s="822" t="s">
        <v>1900</v>
      </c>
      <c r="K60" s="822" t="s">
        <v>1901</v>
      </c>
      <c r="L60" s="825">
        <v>87.98</v>
      </c>
      <c r="M60" s="825">
        <v>87.98</v>
      </c>
      <c r="N60" s="822">
        <v>1</v>
      </c>
      <c r="O60" s="826">
        <v>0.5</v>
      </c>
      <c r="P60" s="825">
        <v>87.98</v>
      </c>
      <c r="Q60" s="827">
        <v>1</v>
      </c>
      <c r="R60" s="822">
        <v>1</v>
      </c>
      <c r="S60" s="827">
        <v>1</v>
      </c>
      <c r="T60" s="826">
        <v>0.5</v>
      </c>
      <c r="U60" s="828">
        <v>1</v>
      </c>
    </row>
    <row r="61" spans="1:21" ht="14.45" customHeight="1" x14ac:dyDescent="0.2">
      <c r="A61" s="821">
        <v>6</v>
      </c>
      <c r="B61" s="822" t="s">
        <v>1811</v>
      </c>
      <c r="C61" s="822" t="s">
        <v>1818</v>
      </c>
      <c r="D61" s="823" t="s">
        <v>2114</v>
      </c>
      <c r="E61" s="824" t="s">
        <v>1823</v>
      </c>
      <c r="F61" s="822" t="s">
        <v>1812</v>
      </c>
      <c r="G61" s="822" t="s">
        <v>1952</v>
      </c>
      <c r="H61" s="822" t="s">
        <v>329</v>
      </c>
      <c r="I61" s="822" t="s">
        <v>1953</v>
      </c>
      <c r="J61" s="822" t="s">
        <v>1954</v>
      </c>
      <c r="K61" s="822" t="s">
        <v>1955</v>
      </c>
      <c r="L61" s="825">
        <v>0</v>
      </c>
      <c r="M61" s="825">
        <v>0</v>
      </c>
      <c r="N61" s="822">
        <v>2</v>
      </c>
      <c r="O61" s="826">
        <v>0.5</v>
      </c>
      <c r="P61" s="825">
        <v>0</v>
      </c>
      <c r="Q61" s="827"/>
      <c r="R61" s="822">
        <v>2</v>
      </c>
      <c r="S61" s="827">
        <v>1</v>
      </c>
      <c r="T61" s="826">
        <v>0.5</v>
      </c>
      <c r="U61" s="828">
        <v>1</v>
      </c>
    </row>
    <row r="62" spans="1:21" ht="14.45" customHeight="1" x14ac:dyDescent="0.2">
      <c r="A62" s="821">
        <v>6</v>
      </c>
      <c r="B62" s="822" t="s">
        <v>1811</v>
      </c>
      <c r="C62" s="822" t="s">
        <v>1818</v>
      </c>
      <c r="D62" s="823" t="s">
        <v>2114</v>
      </c>
      <c r="E62" s="824" t="s">
        <v>1823</v>
      </c>
      <c r="F62" s="822" t="s">
        <v>1812</v>
      </c>
      <c r="G62" s="822" t="s">
        <v>1956</v>
      </c>
      <c r="H62" s="822" t="s">
        <v>329</v>
      </c>
      <c r="I62" s="822" t="s">
        <v>1957</v>
      </c>
      <c r="J62" s="822" t="s">
        <v>941</v>
      </c>
      <c r="K62" s="822" t="s">
        <v>1958</v>
      </c>
      <c r="L62" s="825">
        <v>127.91</v>
      </c>
      <c r="M62" s="825">
        <v>127.91</v>
      </c>
      <c r="N62" s="822">
        <v>1</v>
      </c>
      <c r="O62" s="826">
        <v>1</v>
      </c>
      <c r="P62" s="825">
        <v>127.91</v>
      </c>
      <c r="Q62" s="827">
        <v>1</v>
      </c>
      <c r="R62" s="822">
        <v>1</v>
      </c>
      <c r="S62" s="827">
        <v>1</v>
      </c>
      <c r="T62" s="826">
        <v>1</v>
      </c>
      <c r="U62" s="828">
        <v>1</v>
      </c>
    </row>
    <row r="63" spans="1:21" ht="14.45" customHeight="1" x14ac:dyDescent="0.2">
      <c r="A63" s="821">
        <v>6</v>
      </c>
      <c r="B63" s="822" t="s">
        <v>1811</v>
      </c>
      <c r="C63" s="822" t="s">
        <v>1818</v>
      </c>
      <c r="D63" s="823" t="s">
        <v>2114</v>
      </c>
      <c r="E63" s="824" t="s">
        <v>1823</v>
      </c>
      <c r="F63" s="822" t="s">
        <v>1812</v>
      </c>
      <c r="G63" s="822" t="s">
        <v>1959</v>
      </c>
      <c r="H63" s="822" t="s">
        <v>329</v>
      </c>
      <c r="I63" s="822" t="s">
        <v>1960</v>
      </c>
      <c r="J63" s="822" t="s">
        <v>1961</v>
      </c>
      <c r="K63" s="822" t="s">
        <v>1962</v>
      </c>
      <c r="L63" s="825">
        <v>60.39</v>
      </c>
      <c r="M63" s="825">
        <v>120.78</v>
      </c>
      <c r="N63" s="822">
        <v>2</v>
      </c>
      <c r="O63" s="826">
        <v>1</v>
      </c>
      <c r="P63" s="825">
        <v>120.78</v>
      </c>
      <c r="Q63" s="827">
        <v>1</v>
      </c>
      <c r="R63" s="822">
        <v>2</v>
      </c>
      <c r="S63" s="827">
        <v>1</v>
      </c>
      <c r="T63" s="826">
        <v>1</v>
      </c>
      <c r="U63" s="828">
        <v>1</v>
      </c>
    </row>
    <row r="64" spans="1:21" ht="14.45" customHeight="1" x14ac:dyDescent="0.2">
      <c r="A64" s="821">
        <v>6</v>
      </c>
      <c r="B64" s="822" t="s">
        <v>1811</v>
      </c>
      <c r="C64" s="822" t="s">
        <v>1818</v>
      </c>
      <c r="D64" s="823" t="s">
        <v>2114</v>
      </c>
      <c r="E64" s="824" t="s">
        <v>1823</v>
      </c>
      <c r="F64" s="822" t="s">
        <v>1812</v>
      </c>
      <c r="G64" s="822" t="s">
        <v>1963</v>
      </c>
      <c r="H64" s="822" t="s">
        <v>329</v>
      </c>
      <c r="I64" s="822" t="s">
        <v>1964</v>
      </c>
      <c r="J64" s="822" t="s">
        <v>1965</v>
      </c>
      <c r="K64" s="822" t="s">
        <v>1966</v>
      </c>
      <c r="L64" s="825">
        <v>230.76</v>
      </c>
      <c r="M64" s="825">
        <v>692.28</v>
      </c>
      <c r="N64" s="822">
        <v>3</v>
      </c>
      <c r="O64" s="826">
        <v>1.5</v>
      </c>
      <c r="P64" s="825">
        <v>692.28</v>
      </c>
      <c r="Q64" s="827">
        <v>1</v>
      </c>
      <c r="R64" s="822">
        <v>3</v>
      </c>
      <c r="S64" s="827">
        <v>1</v>
      </c>
      <c r="T64" s="826">
        <v>1.5</v>
      </c>
      <c r="U64" s="828">
        <v>1</v>
      </c>
    </row>
    <row r="65" spans="1:21" ht="14.45" customHeight="1" x14ac:dyDescent="0.2">
      <c r="A65" s="821">
        <v>6</v>
      </c>
      <c r="B65" s="822" t="s">
        <v>1811</v>
      </c>
      <c r="C65" s="822" t="s">
        <v>1818</v>
      </c>
      <c r="D65" s="823" t="s">
        <v>2114</v>
      </c>
      <c r="E65" s="824" t="s">
        <v>1825</v>
      </c>
      <c r="F65" s="822" t="s">
        <v>1814</v>
      </c>
      <c r="G65" s="822" t="s">
        <v>1847</v>
      </c>
      <c r="H65" s="822" t="s">
        <v>329</v>
      </c>
      <c r="I65" s="822" t="s">
        <v>1851</v>
      </c>
      <c r="J65" s="822" t="s">
        <v>1852</v>
      </c>
      <c r="K65" s="822" t="s">
        <v>1853</v>
      </c>
      <c r="L65" s="825">
        <v>700.35</v>
      </c>
      <c r="M65" s="825">
        <v>700.35</v>
      </c>
      <c r="N65" s="822">
        <v>1</v>
      </c>
      <c r="O65" s="826">
        <v>1</v>
      </c>
      <c r="P65" s="825">
        <v>700.35</v>
      </c>
      <c r="Q65" s="827">
        <v>1</v>
      </c>
      <c r="R65" s="822">
        <v>1</v>
      </c>
      <c r="S65" s="827">
        <v>1</v>
      </c>
      <c r="T65" s="826">
        <v>1</v>
      </c>
      <c r="U65" s="828">
        <v>1</v>
      </c>
    </row>
    <row r="66" spans="1:21" ht="14.45" customHeight="1" x14ac:dyDescent="0.2">
      <c r="A66" s="821">
        <v>6</v>
      </c>
      <c r="B66" s="822" t="s">
        <v>1811</v>
      </c>
      <c r="C66" s="822" t="s">
        <v>1818</v>
      </c>
      <c r="D66" s="823" t="s">
        <v>2114</v>
      </c>
      <c r="E66" s="824" t="s">
        <v>1825</v>
      </c>
      <c r="F66" s="822" t="s">
        <v>1814</v>
      </c>
      <c r="G66" s="822" t="s">
        <v>1847</v>
      </c>
      <c r="H66" s="822" t="s">
        <v>329</v>
      </c>
      <c r="I66" s="822" t="s">
        <v>1854</v>
      </c>
      <c r="J66" s="822" t="s">
        <v>1855</v>
      </c>
      <c r="K66" s="822" t="s">
        <v>1856</v>
      </c>
      <c r="L66" s="825">
        <v>849.85</v>
      </c>
      <c r="M66" s="825">
        <v>4249.25</v>
      </c>
      <c r="N66" s="822">
        <v>5</v>
      </c>
      <c r="O66" s="826">
        <v>5</v>
      </c>
      <c r="P66" s="825">
        <v>4249.25</v>
      </c>
      <c r="Q66" s="827">
        <v>1</v>
      </c>
      <c r="R66" s="822">
        <v>5</v>
      </c>
      <c r="S66" s="827">
        <v>1</v>
      </c>
      <c r="T66" s="826">
        <v>5</v>
      </c>
      <c r="U66" s="828">
        <v>1</v>
      </c>
    </row>
    <row r="67" spans="1:21" ht="14.45" customHeight="1" x14ac:dyDescent="0.2">
      <c r="A67" s="821">
        <v>6</v>
      </c>
      <c r="B67" s="822" t="s">
        <v>1811</v>
      </c>
      <c r="C67" s="822" t="s">
        <v>1818</v>
      </c>
      <c r="D67" s="823" t="s">
        <v>2114</v>
      </c>
      <c r="E67" s="824" t="s">
        <v>1825</v>
      </c>
      <c r="F67" s="822" t="s">
        <v>1814</v>
      </c>
      <c r="G67" s="822" t="s">
        <v>1847</v>
      </c>
      <c r="H67" s="822" t="s">
        <v>329</v>
      </c>
      <c r="I67" s="822" t="s">
        <v>1857</v>
      </c>
      <c r="J67" s="822" t="s">
        <v>1858</v>
      </c>
      <c r="K67" s="822" t="s">
        <v>1859</v>
      </c>
      <c r="L67" s="825">
        <v>700.35</v>
      </c>
      <c r="M67" s="825">
        <v>4202.1000000000004</v>
      </c>
      <c r="N67" s="822">
        <v>6</v>
      </c>
      <c r="O67" s="826">
        <v>6</v>
      </c>
      <c r="P67" s="825">
        <v>2101.0500000000002</v>
      </c>
      <c r="Q67" s="827">
        <v>0.5</v>
      </c>
      <c r="R67" s="822">
        <v>3</v>
      </c>
      <c r="S67" s="827">
        <v>0.5</v>
      </c>
      <c r="T67" s="826">
        <v>3</v>
      </c>
      <c r="U67" s="828">
        <v>0.5</v>
      </c>
    </row>
    <row r="68" spans="1:21" ht="14.45" customHeight="1" x14ac:dyDescent="0.2">
      <c r="A68" s="821">
        <v>6</v>
      </c>
      <c r="B68" s="822" t="s">
        <v>1811</v>
      </c>
      <c r="C68" s="822" t="s">
        <v>1818</v>
      </c>
      <c r="D68" s="823" t="s">
        <v>2114</v>
      </c>
      <c r="E68" s="824" t="s">
        <v>1825</v>
      </c>
      <c r="F68" s="822" t="s">
        <v>1814</v>
      </c>
      <c r="G68" s="822" t="s">
        <v>1847</v>
      </c>
      <c r="H68" s="822" t="s">
        <v>329</v>
      </c>
      <c r="I68" s="822" t="s">
        <v>1949</v>
      </c>
      <c r="J68" s="822" t="s">
        <v>1950</v>
      </c>
      <c r="K68" s="822" t="s">
        <v>1951</v>
      </c>
      <c r="L68" s="825">
        <v>1493.46</v>
      </c>
      <c r="M68" s="825">
        <v>1493.46</v>
      </c>
      <c r="N68" s="822">
        <v>1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6</v>
      </c>
      <c r="B69" s="822" t="s">
        <v>1811</v>
      </c>
      <c r="C69" s="822" t="s">
        <v>1818</v>
      </c>
      <c r="D69" s="823" t="s">
        <v>2114</v>
      </c>
      <c r="E69" s="824" t="s">
        <v>1832</v>
      </c>
      <c r="F69" s="822" t="s">
        <v>1812</v>
      </c>
      <c r="G69" s="822" t="s">
        <v>1967</v>
      </c>
      <c r="H69" s="822" t="s">
        <v>640</v>
      </c>
      <c r="I69" s="822" t="s">
        <v>1968</v>
      </c>
      <c r="J69" s="822" t="s">
        <v>1058</v>
      </c>
      <c r="K69" s="822" t="s">
        <v>1969</v>
      </c>
      <c r="L69" s="825">
        <v>117.55</v>
      </c>
      <c r="M69" s="825">
        <v>117.55</v>
      </c>
      <c r="N69" s="822">
        <v>1</v>
      </c>
      <c r="O69" s="826">
        <v>1</v>
      </c>
      <c r="P69" s="825">
        <v>117.55</v>
      </c>
      <c r="Q69" s="827">
        <v>1</v>
      </c>
      <c r="R69" s="822">
        <v>1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6</v>
      </c>
      <c r="B70" s="822" t="s">
        <v>1811</v>
      </c>
      <c r="C70" s="822" t="s">
        <v>1818</v>
      </c>
      <c r="D70" s="823" t="s">
        <v>2114</v>
      </c>
      <c r="E70" s="824" t="s">
        <v>1832</v>
      </c>
      <c r="F70" s="822" t="s">
        <v>1812</v>
      </c>
      <c r="G70" s="822" t="s">
        <v>1868</v>
      </c>
      <c r="H70" s="822" t="s">
        <v>329</v>
      </c>
      <c r="I70" s="822" t="s">
        <v>1970</v>
      </c>
      <c r="J70" s="822" t="s">
        <v>1971</v>
      </c>
      <c r="K70" s="822" t="s">
        <v>1972</v>
      </c>
      <c r="L70" s="825">
        <v>52.87</v>
      </c>
      <c r="M70" s="825">
        <v>52.87</v>
      </c>
      <c r="N70" s="822">
        <v>1</v>
      </c>
      <c r="O70" s="826">
        <v>0.5</v>
      </c>
      <c r="P70" s="825"/>
      <c r="Q70" s="827">
        <v>0</v>
      </c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6</v>
      </c>
      <c r="B71" s="822" t="s">
        <v>1811</v>
      </c>
      <c r="C71" s="822" t="s">
        <v>1818</v>
      </c>
      <c r="D71" s="823" t="s">
        <v>2114</v>
      </c>
      <c r="E71" s="824" t="s">
        <v>1832</v>
      </c>
      <c r="F71" s="822" t="s">
        <v>1812</v>
      </c>
      <c r="G71" s="822" t="s">
        <v>1973</v>
      </c>
      <c r="H71" s="822" t="s">
        <v>640</v>
      </c>
      <c r="I71" s="822" t="s">
        <v>1974</v>
      </c>
      <c r="J71" s="822" t="s">
        <v>1975</v>
      </c>
      <c r="K71" s="822" t="s">
        <v>1976</v>
      </c>
      <c r="L71" s="825">
        <v>42.51</v>
      </c>
      <c r="M71" s="825">
        <v>42.51</v>
      </c>
      <c r="N71" s="822">
        <v>1</v>
      </c>
      <c r="O71" s="826">
        <v>1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6</v>
      </c>
      <c r="B72" s="822" t="s">
        <v>1811</v>
      </c>
      <c r="C72" s="822" t="s">
        <v>1818</v>
      </c>
      <c r="D72" s="823" t="s">
        <v>2114</v>
      </c>
      <c r="E72" s="824" t="s">
        <v>1832</v>
      </c>
      <c r="F72" s="822" t="s">
        <v>1812</v>
      </c>
      <c r="G72" s="822" t="s">
        <v>1977</v>
      </c>
      <c r="H72" s="822" t="s">
        <v>329</v>
      </c>
      <c r="I72" s="822" t="s">
        <v>1978</v>
      </c>
      <c r="J72" s="822" t="s">
        <v>1979</v>
      </c>
      <c r="K72" s="822" t="s">
        <v>1980</v>
      </c>
      <c r="L72" s="825">
        <v>0</v>
      </c>
      <c r="M72" s="825">
        <v>0</v>
      </c>
      <c r="N72" s="822">
        <v>2</v>
      </c>
      <c r="O72" s="826">
        <v>1</v>
      </c>
      <c r="P72" s="825"/>
      <c r="Q72" s="827"/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6</v>
      </c>
      <c r="B73" s="822" t="s">
        <v>1811</v>
      </c>
      <c r="C73" s="822" t="s">
        <v>1818</v>
      </c>
      <c r="D73" s="823" t="s">
        <v>2114</v>
      </c>
      <c r="E73" s="824" t="s">
        <v>1832</v>
      </c>
      <c r="F73" s="822" t="s">
        <v>1812</v>
      </c>
      <c r="G73" s="822" t="s">
        <v>1981</v>
      </c>
      <c r="H73" s="822" t="s">
        <v>329</v>
      </c>
      <c r="I73" s="822" t="s">
        <v>1982</v>
      </c>
      <c r="J73" s="822" t="s">
        <v>1103</v>
      </c>
      <c r="K73" s="822" t="s">
        <v>1983</v>
      </c>
      <c r="L73" s="825">
        <v>0</v>
      </c>
      <c r="M73" s="825">
        <v>0</v>
      </c>
      <c r="N73" s="822">
        <v>3</v>
      </c>
      <c r="O73" s="826">
        <v>1</v>
      </c>
      <c r="P73" s="825"/>
      <c r="Q73" s="827"/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6</v>
      </c>
      <c r="B74" s="822" t="s">
        <v>1811</v>
      </c>
      <c r="C74" s="822" t="s">
        <v>1818</v>
      </c>
      <c r="D74" s="823" t="s">
        <v>2114</v>
      </c>
      <c r="E74" s="824" t="s">
        <v>1832</v>
      </c>
      <c r="F74" s="822" t="s">
        <v>1812</v>
      </c>
      <c r="G74" s="822" t="s">
        <v>1984</v>
      </c>
      <c r="H74" s="822" t="s">
        <v>329</v>
      </c>
      <c r="I74" s="822" t="s">
        <v>1985</v>
      </c>
      <c r="J74" s="822" t="s">
        <v>1986</v>
      </c>
      <c r="K74" s="822" t="s">
        <v>1987</v>
      </c>
      <c r="L74" s="825">
        <v>51.71</v>
      </c>
      <c r="M74" s="825">
        <v>51.71</v>
      </c>
      <c r="N74" s="822">
        <v>1</v>
      </c>
      <c r="O74" s="826">
        <v>1</v>
      </c>
      <c r="P74" s="825">
        <v>51.71</v>
      </c>
      <c r="Q74" s="827">
        <v>1</v>
      </c>
      <c r="R74" s="822">
        <v>1</v>
      </c>
      <c r="S74" s="827">
        <v>1</v>
      </c>
      <c r="T74" s="826">
        <v>1</v>
      </c>
      <c r="U74" s="828">
        <v>1</v>
      </c>
    </row>
    <row r="75" spans="1:21" ht="14.45" customHeight="1" x14ac:dyDescent="0.2">
      <c r="A75" s="821">
        <v>6</v>
      </c>
      <c r="B75" s="822" t="s">
        <v>1811</v>
      </c>
      <c r="C75" s="822" t="s">
        <v>1818</v>
      </c>
      <c r="D75" s="823" t="s">
        <v>2114</v>
      </c>
      <c r="E75" s="824" t="s">
        <v>1832</v>
      </c>
      <c r="F75" s="822" t="s">
        <v>1812</v>
      </c>
      <c r="G75" s="822" t="s">
        <v>1988</v>
      </c>
      <c r="H75" s="822" t="s">
        <v>329</v>
      </c>
      <c r="I75" s="822" t="s">
        <v>1989</v>
      </c>
      <c r="J75" s="822" t="s">
        <v>1990</v>
      </c>
      <c r="K75" s="822" t="s">
        <v>1991</v>
      </c>
      <c r="L75" s="825">
        <v>32.869999999999997</v>
      </c>
      <c r="M75" s="825">
        <v>32.869999999999997</v>
      </c>
      <c r="N75" s="822">
        <v>1</v>
      </c>
      <c r="O75" s="826">
        <v>1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6</v>
      </c>
      <c r="B76" s="822" t="s">
        <v>1811</v>
      </c>
      <c r="C76" s="822" t="s">
        <v>1818</v>
      </c>
      <c r="D76" s="823" t="s">
        <v>2114</v>
      </c>
      <c r="E76" s="824" t="s">
        <v>1832</v>
      </c>
      <c r="F76" s="822" t="s">
        <v>1812</v>
      </c>
      <c r="G76" s="822" t="s">
        <v>1934</v>
      </c>
      <c r="H76" s="822" t="s">
        <v>640</v>
      </c>
      <c r="I76" s="822" t="s">
        <v>1529</v>
      </c>
      <c r="J76" s="822" t="s">
        <v>740</v>
      </c>
      <c r="K76" s="822" t="s">
        <v>1530</v>
      </c>
      <c r="L76" s="825">
        <v>490.89</v>
      </c>
      <c r="M76" s="825">
        <v>2454.4499999999998</v>
      </c>
      <c r="N76" s="822">
        <v>5</v>
      </c>
      <c r="O76" s="826">
        <v>2</v>
      </c>
      <c r="P76" s="825">
        <v>490.89</v>
      </c>
      <c r="Q76" s="827">
        <v>0.2</v>
      </c>
      <c r="R76" s="822">
        <v>1</v>
      </c>
      <c r="S76" s="827">
        <v>0.2</v>
      </c>
      <c r="T76" s="826">
        <v>1</v>
      </c>
      <c r="U76" s="828">
        <v>0.5</v>
      </c>
    </row>
    <row r="77" spans="1:21" ht="14.45" customHeight="1" x14ac:dyDescent="0.2">
      <c r="A77" s="821">
        <v>6</v>
      </c>
      <c r="B77" s="822" t="s">
        <v>1811</v>
      </c>
      <c r="C77" s="822" t="s">
        <v>1818</v>
      </c>
      <c r="D77" s="823" t="s">
        <v>2114</v>
      </c>
      <c r="E77" s="824" t="s">
        <v>1832</v>
      </c>
      <c r="F77" s="822" t="s">
        <v>1812</v>
      </c>
      <c r="G77" s="822" t="s">
        <v>1992</v>
      </c>
      <c r="H77" s="822" t="s">
        <v>640</v>
      </c>
      <c r="I77" s="822" t="s">
        <v>1993</v>
      </c>
      <c r="J77" s="822" t="s">
        <v>1511</v>
      </c>
      <c r="K77" s="822" t="s">
        <v>1994</v>
      </c>
      <c r="L77" s="825">
        <v>13.68</v>
      </c>
      <c r="M77" s="825">
        <v>13.68</v>
      </c>
      <c r="N77" s="822">
        <v>1</v>
      </c>
      <c r="O77" s="826">
        <v>0.5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6</v>
      </c>
      <c r="B78" s="822" t="s">
        <v>1811</v>
      </c>
      <c r="C78" s="822" t="s">
        <v>1818</v>
      </c>
      <c r="D78" s="823" t="s">
        <v>2114</v>
      </c>
      <c r="E78" s="824" t="s">
        <v>1832</v>
      </c>
      <c r="F78" s="822" t="s">
        <v>1812</v>
      </c>
      <c r="G78" s="822" t="s">
        <v>1907</v>
      </c>
      <c r="H78" s="822" t="s">
        <v>640</v>
      </c>
      <c r="I78" s="822" t="s">
        <v>1609</v>
      </c>
      <c r="J78" s="822" t="s">
        <v>824</v>
      </c>
      <c r="K78" s="822" t="s">
        <v>827</v>
      </c>
      <c r="L78" s="825">
        <v>0</v>
      </c>
      <c r="M78" s="825">
        <v>0</v>
      </c>
      <c r="N78" s="822">
        <v>3</v>
      </c>
      <c r="O78" s="826">
        <v>2</v>
      </c>
      <c r="P78" s="825">
        <v>0</v>
      </c>
      <c r="Q78" s="827"/>
      <c r="R78" s="822">
        <v>1</v>
      </c>
      <c r="S78" s="827">
        <v>0.33333333333333331</v>
      </c>
      <c r="T78" s="826">
        <v>1</v>
      </c>
      <c r="U78" s="828">
        <v>0.5</v>
      </c>
    </row>
    <row r="79" spans="1:21" ht="14.45" customHeight="1" x14ac:dyDescent="0.2">
      <c r="A79" s="821">
        <v>6</v>
      </c>
      <c r="B79" s="822" t="s">
        <v>1811</v>
      </c>
      <c r="C79" s="822" t="s">
        <v>1818</v>
      </c>
      <c r="D79" s="823" t="s">
        <v>2114</v>
      </c>
      <c r="E79" s="824" t="s">
        <v>1832</v>
      </c>
      <c r="F79" s="822" t="s">
        <v>1812</v>
      </c>
      <c r="G79" s="822" t="s">
        <v>1995</v>
      </c>
      <c r="H79" s="822" t="s">
        <v>329</v>
      </c>
      <c r="I79" s="822" t="s">
        <v>1996</v>
      </c>
      <c r="J79" s="822" t="s">
        <v>1357</v>
      </c>
      <c r="K79" s="822" t="s">
        <v>1997</v>
      </c>
      <c r="L79" s="825">
        <v>26.12</v>
      </c>
      <c r="M79" s="825">
        <v>26.12</v>
      </c>
      <c r="N79" s="822">
        <v>1</v>
      </c>
      <c r="O79" s="826">
        <v>1</v>
      </c>
      <c r="P79" s="825"/>
      <c r="Q79" s="827">
        <v>0</v>
      </c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6</v>
      </c>
      <c r="B80" s="822" t="s">
        <v>1811</v>
      </c>
      <c r="C80" s="822" t="s">
        <v>1818</v>
      </c>
      <c r="D80" s="823" t="s">
        <v>2114</v>
      </c>
      <c r="E80" s="824" t="s">
        <v>1832</v>
      </c>
      <c r="F80" s="822" t="s">
        <v>1812</v>
      </c>
      <c r="G80" s="822" t="s">
        <v>1959</v>
      </c>
      <c r="H80" s="822" t="s">
        <v>329</v>
      </c>
      <c r="I80" s="822" t="s">
        <v>1960</v>
      </c>
      <c r="J80" s="822" t="s">
        <v>1961</v>
      </c>
      <c r="K80" s="822" t="s">
        <v>1962</v>
      </c>
      <c r="L80" s="825">
        <v>60.39</v>
      </c>
      <c r="M80" s="825">
        <v>120.78</v>
      </c>
      <c r="N80" s="822">
        <v>2</v>
      </c>
      <c r="O80" s="826">
        <v>1</v>
      </c>
      <c r="P80" s="825">
        <v>120.78</v>
      </c>
      <c r="Q80" s="827">
        <v>1</v>
      </c>
      <c r="R80" s="822">
        <v>2</v>
      </c>
      <c r="S80" s="827">
        <v>1</v>
      </c>
      <c r="T80" s="826">
        <v>1</v>
      </c>
      <c r="U80" s="828">
        <v>1</v>
      </c>
    </row>
    <row r="81" spans="1:21" ht="14.45" customHeight="1" x14ac:dyDescent="0.2">
      <c r="A81" s="821">
        <v>6</v>
      </c>
      <c r="B81" s="822" t="s">
        <v>1811</v>
      </c>
      <c r="C81" s="822" t="s">
        <v>1818</v>
      </c>
      <c r="D81" s="823" t="s">
        <v>2114</v>
      </c>
      <c r="E81" s="824" t="s">
        <v>1832</v>
      </c>
      <c r="F81" s="822" t="s">
        <v>1812</v>
      </c>
      <c r="G81" s="822" t="s">
        <v>1998</v>
      </c>
      <c r="H81" s="822" t="s">
        <v>640</v>
      </c>
      <c r="I81" s="822" t="s">
        <v>1999</v>
      </c>
      <c r="J81" s="822" t="s">
        <v>2000</v>
      </c>
      <c r="K81" s="822" t="s">
        <v>2001</v>
      </c>
      <c r="L81" s="825">
        <v>10.46</v>
      </c>
      <c r="M81" s="825">
        <v>31.380000000000003</v>
      </c>
      <c r="N81" s="822">
        <v>3</v>
      </c>
      <c r="O81" s="826">
        <v>1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6</v>
      </c>
      <c r="B82" s="822" t="s">
        <v>1811</v>
      </c>
      <c r="C82" s="822" t="s">
        <v>1818</v>
      </c>
      <c r="D82" s="823" t="s">
        <v>2114</v>
      </c>
      <c r="E82" s="824" t="s">
        <v>1832</v>
      </c>
      <c r="F82" s="822" t="s">
        <v>1812</v>
      </c>
      <c r="G82" s="822" t="s">
        <v>1944</v>
      </c>
      <c r="H82" s="822" t="s">
        <v>640</v>
      </c>
      <c r="I82" s="822" t="s">
        <v>2002</v>
      </c>
      <c r="J82" s="822" t="s">
        <v>1605</v>
      </c>
      <c r="K82" s="822" t="s">
        <v>2003</v>
      </c>
      <c r="L82" s="825">
        <v>33.549999999999997</v>
      </c>
      <c r="M82" s="825">
        <v>33.549999999999997</v>
      </c>
      <c r="N82" s="822">
        <v>1</v>
      </c>
      <c r="O82" s="826">
        <v>1</v>
      </c>
      <c r="P82" s="825"/>
      <c r="Q82" s="827">
        <v>0</v>
      </c>
      <c r="R82" s="822"/>
      <c r="S82" s="827">
        <v>0</v>
      </c>
      <c r="T82" s="826"/>
      <c r="U82" s="828">
        <v>0</v>
      </c>
    </row>
    <row r="83" spans="1:21" ht="14.45" customHeight="1" x14ac:dyDescent="0.2">
      <c r="A83" s="821">
        <v>6</v>
      </c>
      <c r="B83" s="822" t="s">
        <v>1811</v>
      </c>
      <c r="C83" s="822" t="s">
        <v>1818</v>
      </c>
      <c r="D83" s="823" t="s">
        <v>2114</v>
      </c>
      <c r="E83" s="824" t="s">
        <v>1832</v>
      </c>
      <c r="F83" s="822" t="s">
        <v>1812</v>
      </c>
      <c r="G83" s="822" t="s">
        <v>1916</v>
      </c>
      <c r="H83" s="822" t="s">
        <v>640</v>
      </c>
      <c r="I83" s="822" t="s">
        <v>1559</v>
      </c>
      <c r="J83" s="822" t="s">
        <v>1064</v>
      </c>
      <c r="K83" s="822" t="s">
        <v>1560</v>
      </c>
      <c r="L83" s="825">
        <v>154.36000000000001</v>
      </c>
      <c r="M83" s="825">
        <v>154.36000000000001</v>
      </c>
      <c r="N83" s="822">
        <v>1</v>
      </c>
      <c r="O83" s="826">
        <v>1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6</v>
      </c>
      <c r="B84" s="822" t="s">
        <v>1811</v>
      </c>
      <c r="C84" s="822" t="s">
        <v>1818</v>
      </c>
      <c r="D84" s="823" t="s">
        <v>2114</v>
      </c>
      <c r="E84" s="824" t="s">
        <v>1832</v>
      </c>
      <c r="F84" s="822" t="s">
        <v>1812</v>
      </c>
      <c r="G84" s="822" t="s">
        <v>1920</v>
      </c>
      <c r="H84" s="822" t="s">
        <v>329</v>
      </c>
      <c r="I84" s="822" t="s">
        <v>1921</v>
      </c>
      <c r="J84" s="822" t="s">
        <v>1009</v>
      </c>
      <c r="K84" s="822" t="s">
        <v>1010</v>
      </c>
      <c r="L84" s="825">
        <v>121.92</v>
      </c>
      <c r="M84" s="825">
        <v>365.76</v>
      </c>
      <c r="N84" s="822">
        <v>3</v>
      </c>
      <c r="O84" s="826">
        <v>1</v>
      </c>
      <c r="P84" s="825">
        <v>365.76</v>
      </c>
      <c r="Q84" s="827">
        <v>1</v>
      </c>
      <c r="R84" s="822">
        <v>3</v>
      </c>
      <c r="S84" s="827">
        <v>1</v>
      </c>
      <c r="T84" s="826">
        <v>1</v>
      </c>
      <c r="U84" s="828">
        <v>1</v>
      </c>
    </row>
    <row r="85" spans="1:21" ht="14.45" customHeight="1" x14ac:dyDescent="0.2">
      <c r="A85" s="821">
        <v>6</v>
      </c>
      <c r="B85" s="822" t="s">
        <v>1811</v>
      </c>
      <c r="C85" s="822" t="s">
        <v>1818</v>
      </c>
      <c r="D85" s="823" t="s">
        <v>2114</v>
      </c>
      <c r="E85" s="824" t="s">
        <v>1832</v>
      </c>
      <c r="F85" s="822" t="s">
        <v>1814</v>
      </c>
      <c r="G85" s="822" t="s">
        <v>1847</v>
      </c>
      <c r="H85" s="822" t="s">
        <v>329</v>
      </c>
      <c r="I85" s="822" t="s">
        <v>1854</v>
      </c>
      <c r="J85" s="822" t="s">
        <v>1855</v>
      </c>
      <c r="K85" s="822" t="s">
        <v>1856</v>
      </c>
      <c r="L85" s="825">
        <v>849.85</v>
      </c>
      <c r="M85" s="825">
        <v>17846.850000000002</v>
      </c>
      <c r="N85" s="822">
        <v>21</v>
      </c>
      <c r="O85" s="826">
        <v>21</v>
      </c>
      <c r="P85" s="825">
        <v>16997.000000000004</v>
      </c>
      <c r="Q85" s="827">
        <v>0.95238095238095244</v>
      </c>
      <c r="R85" s="822">
        <v>20</v>
      </c>
      <c r="S85" s="827">
        <v>0.95238095238095233</v>
      </c>
      <c r="T85" s="826">
        <v>20</v>
      </c>
      <c r="U85" s="828">
        <v>0.95238095238095233</v>
      </c>
    </row>
    <row r="86" spans="1:21" ht="14.45" customHeight="1" x14ac:dyDescent="0.2">
      <c r="A86" s="821">
        <v>6</v>
      </c>
      <c r="B86" s="822" t="s">
        <v>1811</v>
      </c>
      <c r="C86" s="822" t="s">
        <v>1818</v>
      </c>
      <c r="D86" s="823" t="s">
        <v>2114</v>
      </c>
      <c r="E86" s="824" t="s">
        <v>1832</v>
      </c>
      <c r="F86" s="822" t="s">
        <v>1814</v>
      </c>
      <c r="G86" s="822" t="s">
        <v>1847</v>
      </c>
      <c r="H86" s="822" t="s">
        <v>329</v>
      </c>
      <c r="I86" s="822" t="s">
        <v>1857</v>
      </c>
      <c r="J86" s="822" t="s">
        <v>1858</v>
      </c>
      <c r="K86" s="822" t="s">
        <v>1859</v>
      </c>
      <c r="L86" s="825">
        <v>700.35</v>
      </c>
      <c r="M86" s="825">
        <v>18909.450000000004</v>
      </c>
      <c r="N86" s="822">
        <v>27</v>
      </c>
      <c r="O86" s="826">
        <v>27</v>
      </c>
      <c r="P86" s="825">
        <v>18209.100000000006</v>
      </c>
      <c r="Q86" s="827">
        <v>0.96296296296296302</v>
      </c>
      <c r="R86" s="822">
        <v>26</v>
      </c>
      <c r="S86" s="827">
        <v>0.96296296296296291</v>
      </c>
      <c r="T86" s="826">
        <v>26</v>
      </c>
      <c r="U86" s="828">
        <v>0.96296296296296291</v>
      </c>
    </row>
    <row r="87" spans="1:21" ht="14.45" customHeight="1" x14ac:dyDescent="0.2">
      <c r="A87" s="821">
        <v>6</v>
      </c>
      <c r="B87" s="822" t="s">
        <v>1811</v>
      </c>
      <c r="C87" s="822" t="s">
        <v>1818</v>
      </c>
      <c r="D87" s="823" t="s">
        <v>2114</v>
      </c>
      <c r="E87" s="824" t="s">
        <v>1832</v>
      </c>
      <c r="F87" s="822" t="s">
        <v>1814</v>
      </c>
      <c r="G87" s="822" t="s">
        <v>1847</v>
      </c>
      <c r="H87" s="822" t="s">
        <v>329</v>
      </c>
      <c r="I87" s="822" t="s">
        <v>2004</v>
      </c>
      <c r="J87" s="822" t="s">
        <v>2005</v>
      </c>
      <c r="K87" s="822" t="s">
        <v>2006</v>
      </c>
      <c r="L87" s="825">
        <v>249.55</v>
      </c>
      <c r="M87" s="825">
        <v>499.1</v>
      </c>
      <c r="N87" s="822">
        <v>2</v>
      </c>
      <c r="O87" s="826">
        <v>2</v>
      </c>
      <c r="P87" s="825">
        <v>499.1</v>
      </c>
      <c r="Q87" s="827">
        <v>1</v>
      </c>
      <c r="R87" s="822">
        <v>2</v>
      </c>
      <c r="S87" s="827">
        <v>1</v>
      </c>
      <c r="T87" s="826">
        <v>2</v>
      </c>
      <c r="U87" s="828">
        <v>1</v>
      </c>
    </row>
    <row r="88" spans="1:21" ht="14.45" customHeight="1" x14ac:dyDescent="0.2">
      <c r="A88" s="821">
        <v>6</v>
      </c>
      <c r="B88" s="822" t="s">
        <v>1811</v>
      </c>
      <c r="C88" s="822" t="s">
        <v>1818</v>
      </c>
      <c r="D88" s="823" t="s">
        <v>2114</v>
      </c>
      <c r="E88" s="824" t="s">
        <v>1832</v>
      </c>
      <c r="F88" s="822" t="s">
        <v>1814</v>
      </c>
      <c r="G88" s="822" t="s">
        <v>1860</v>
      </c>
      <c r="H88" s="822" t="s">
        <v>329</v>
      </c>
      <c r="I88" s="822" t="s">
        <v>2007</v>
      </c>
      <c r="J88" s="822" t="s">
        <v>2008</v>
      </c>
      <c r="K88" s="822" t="s">
        <v>2009</v>
      </c>
      <c r="L88" s="825">
        <v>400.2</v>
      </c>
      <c r="M88" s="825">
        <v>400.2</v>
      </c>
      <c r="N88" s="822">
        <v>1</v>
      </c>
      <c r="O88" s="826">
        <v>1</v>
      </c>
      <c r="P88" s="825">
        <v>400.2</v>
      </c>
      <c r="Q88" s="827">
        <v>1</v>
      </c>
      <c r="R88" s="822">
        <v>1</v>
      </c>
      <c r="S88" s="827">
        <v>1</v>
      </c>
      <c r="T88" s="826">
        <v>1</v>
      </c>
      <c r="U88" s="828">
        <v>1</v>
      </c>
    </row>
    <row r="89" spans="1:21" ht="14.45" customHeight="1" x14ac:dyDescent="0.2">
      <c r="A89" s="821">
        <v>6</v>
      </c>
      <c r="B89" s="822" t="s">
        <v>1811</v>
      </c>
      <c r="C89" s="822" t="s">
        <v>1818</v>
      </c>
      <c r="D89" s="823" t="s">
        <v>2114</v>
      </c>
      <c r="E89" s="824" t="s">
        <v>1832</v>
      </c>
      <c r="F89" s="822" t="s">
        <v>1814</v>
      </c>
      <c r="G89" s="822" t="s">
        <v>1860</v>
      </c>
      <c r="H89" s="822" t="s">
        <v>329</v>
      </c>
      <c r="I89" s="822" t="s">
        <v>1861</v>
      </c>
      <c r="J89" s="822" t="s">
        <v>1862</v>
      </c>
      <c r="K89" s="822" t="s">
        <v>1863</v>
      </c>
      <c r="L89" s="825">
        <v>249.55</v>
      </c>
      <c r="M89" s="825">
        <v>998.2</v>
      </c>
      <c r="N89" s="822">
        <v>4</v>
      </c>
      <c r="O89" s="826">
        <v>3</v>
      </c>
      <c r="P89" s="825">
        <v>748.65000000000009</v>
      </c>
      <c r="Q89" s="827">
        <v>0.75000000000000011</v>
      </c>
      <c r="R89" s="822">
        <v>3</v>
      </c>
      <c r="S89" s="827">
        <v>0.75</v>
      </c>
      <c r="T89" s="826">
        <v>2</v>
      </c>
      <c r="U89" s="828">
        <v>0.66666666666666663</v>
      </c>
    </row>
    <row r="90" spans="1:21" ht="14.45" customHeight="1" x14ac:dyDescent="0.2">
      <c r="A90" s="821">
        <v>6</v>
      </c>
      <c r="B90" s="822" t="s">
        <v>1811</v>
      </c>
      <c r="C90" s="822" t="s">
        <v>1818</v>
      </c>
      <c r="D90" s="823" t="s">
        <v>2114</v>
      </c>
      <c r="E90" s="824" t="s">
        <v>1824</v>
      </c>
      <c r="F90" s="822" t="s">
        <v>1812</v>
      </c>
      <c r="G90" s="822" t="s">
        <v>2010</v>
      </c>
      <c r="H90" s="822" t="s">
        <v>329</v>
      </c>
      <c r="I90" s="822" t="s">
        <v>2011</v>
      </c>
      <c r="J90" s="822" t="s">
        <v>2012</v>
      </c>
      <c r="K90" s="822" t="s">
        <v>2013</v>
      </c>
      <c r="L90" s="825">
        <v>207.27</v>
      </c>
      <c r="M90" s="825">
        <v>414.54</v>
      </c>
      <c r="N90" s="822">
        <v>2</v>
      </c>
      <c r="O90" s="826">
        <v>1.5</v>
      </c>
      <c r="P90" s="825"/>
      <c r="Q90" s="827">
        <v>0</v>
      </c>
      <c r="R90" s="822"/>
      <c r="S90" s="827">
        <v>0</v>
      </c>
      <c r="T90" s="826"/>
      <c r="U90" s="828">
        <v>0</v>
      </c>
    </row>
    <row r="91" spans="1:21" ht="14.45" customHeight="1" x14ac:dyDescent="0.2">
      <c r="A91" s="821">
        <v>6</v>
      </c>
      <c r="B91" s="822" t="s">
        <v>1811</v>
      </c>
      <c r="C91" s="822" t="s">
        <v>1818</v>
      </c>
      <c r="D91" s="823" t="s">
        <v>2114</v>
      </c>
      <c r="E91" s="824" t="s">
        <v>1824</v>
      </c>
      <c r="F91" s="822" t="s">
        <v>1812</v>
      </c>
      <c r="G91" s="822" t="s">
        <v>1835</v>
      </c>
      <c r="H91" s="822" t="s">
        <v>640</v>
      </c>
      <c r="I91" s="822" t="s">
        <v>2014</v>
      </c>
      <c r="J91" s="822" t="s">
        <v>1837</v>
      </c>
      <c r="K91" s="822" t="s">
        <v>2015</v>
      </c>
      <c r="L91" s="825">
        <v>56.06</v>
      </c>
      <c r="M91" s="825">
        <v>112.12</v>
      </c>
      <c r="N91" s="822">
        <v>2</v>
      </c>
      <c r="O91" s="826">
        <v>1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6</v>
      </c>
      <c r="B92" s="822" t="s">
        <v>1811</v>
      </c>
      <c r="C92" s="822" t="s">
        <v>1818</v>
      </c>
      <c r="D92" s="823" t="s">
        <v>2114</v>
      </c>
      <c r="E92" s="824" t="s">
        <v>1824</v>
      </c>
      <c r="F92" s="822" t="s">
        <v>1812</v>
      </c>
      <c r="G92" s="822" t="s">
        <v>2016</v>
      </c>
      <c r="H92" s="822" t="s">
        <v>329</v>
      </c>
      <c r="I92" s="822" t="s">
        <v>2017</v>
      </c>
      <c r="J92" s="822" t="s">
        <v>2018</v>
      </c>
      <c r="K92" s="822" t="s">
        <v>736</v>
      </c>
      <c r="L92" s="825">
        <v>354.04</v>
      </c>
      <c r="M92" s="825">
        <v>354.04</v>
      </c>
      <c r="N92" s="822">
        <v>1</v>
      </c>
      <c r="O92" s="826">
        <v>1</v>
      </c>
      <c r="P92" s="825">
        <v>354.04</v>
      </c>
      <c r="Q92" s="827">
        <v>1</v>
      </c>
      <c r="R92" s="822">
        <v>1</v>
      </c>
      <c r="S92" s="827">
        <v>1</v>
      </c>
      <c r="T92" s="826">
        <v>1</v>
      </c>
      <c r="U92" s="828">
        <v>1</v>
      </c>
    </row>
    <row r="93" spans="1:21" ht="14.45" customHeight="1" x14ac:dyDescent="0.2">
      <c r="A93" s="821">
        <v>6</v>
      </c>
      <c r="B93" s="822" t="s">
        <v>1811</v>
      </c>
      <c r="C93" s="822" t="s">
        <v>1818</v>
      </c>
      <c r="D93" s="823" t="s">
        <v>2114</v>
      </c>
      <c r="E93" s="824" t="s">
        <v>1824</v>
      </c>
      <c r="F93" s="822" t="s">
        <v>1812</v>
      </c>
      <c r="G93" s="822" t="s">
        <v>1868</v>
      </c>
      <c r="H93" s="822" t="s">
        <v>329</v>
      </c>
      <c r="I93" s="822" t="s">
        <v>1970</v>
      </c>
      <c r="J93" s="822" t="s">
        <v>1971</v>
      </c>
      <c r="K93" s="822" t="s">
        <v>1972</v>
      </c>
      <c r="L93" s="825">
        <v>52.87</v>
      </c>
      <c r="M93" s="825">
        <v>52.87</v>
      </c>
      <c r="N93" s="822">
        <v>1</v>
      </c>
      <c r="O93" s="826">
        <v>0.5</v>
      </c>
      <c r="P93" s="825"/>
      <c r="Q93" s="827">
        <v>0</v>
      </c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6</v>
      </c>
      <c r="B94" s="822" t="s">
        <v>1811</v>
      </c>
      <c r="C94" s="822" t="s">
        <v>1818</v>
      </c>
      <c r="D94" s="823" t="s">
        <v>2114</v>
      </c>
      <c r="E94" s="824" t="s">
        <v>1824</v>
      </c>
      <c r="F94" s="822" t="s">
        <v>1812</v>
      </c>
      <c r="G94" s="822" t="s">
        <v>1868</v>
      </c>
      <c r="H94" s="822" t="s">
        <v>329</v>
      </c>
      <c r="I94" s="822" t="s">
        <v>2019</v>
      </c>
      <c r="J94" s="822" t="s">
        <v>2020</v>
      </c>
      <c r="K94" s="822" t="s">
        <v>2021</v>
      </c>
      <c r="L94" s="825">
        <v>0</v>
      </c>
      <c r="M94" s="825">
        <v>0</v>
      </c>
      <c r="N94" s="822">
        <v>1</v>
      </c>
      <c r="O94" s="826">
        <v>1</v>
      </c>
      <c r="P94" s="825"/>
      <c r="Q94" s="827"/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6</v>
      </c>
      <c r="B95" s="822" t="s">
        <v>1811</v>
      </c>
      <c r="C95" s="822" t="s">
        <v>1818</v>
      </c>
      <c r="D95" s="823" t="s">
        <v>2114</v>
      </c>
      <c r="E95" s="824" t="s">
        <v>1824</v>
      </c>
      <c r="F95" s="822" t="s">
        <v>1812</v>
      </c>
      <c r="G95" s="822" t="s">
        <v>1871</v>
      </c>
      <c r="H95" s="822" t="s">
        <v>329</v>
      </c>
      <c r="I95" s="822" t="s">
        <v>2022</v>
      </c>
      <c r="J95" s="822" t="s">
        <v>688</v>
      </c>
      <c r="K95" s="822" t="s">
        <v>2023</v>
      </c>
      <c r="L95" s="825">
        <v>91.11</v>
      </c>
      <c r="M95" s="825">
        <v>91.11</v>
      </c>
      <c r="N95" s="822">
        <v>1</v>
      </c>
      <c r="O95" s="826">
        <v>1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6</v>
      </c>
      <c r="B96" s="822" t="s">
        <v>1811</v>
      </c>
      <c r="C96" s="822" t="s">
        <v>1818</v>
      </c>
      <c r="D96" s="823" t="s">
        <v>2114</v>
      </c>
      <c r="E96" s="824" t="s">
        <v>1824</v>
      </c>
      <c r="F96" s="822" t="s">
        <v>1812</v>
      </c>
      <c r="G96" s="822" t="s">
        <v>2024</v>
      </c>
      <c r="H96" s="822" t="s">
        <v>329</v>
      </c>
      <c r="I96" s="822" t="s">
        <v>2025</v>
      </c>
      <c r="J96" s="822" t="s">
        <v>2026</v>
      </c>
      <c r="K96" s="822" t="s">
        <v>2027</v>
      </c>
      <c r="L96" s="825">
        <v>1665.05</v>
      </c>
      <c r="M96" s="825">
        <v>1665.05</v>
      </c>
      <c r="N96" s="822">
        <v>1</v>
      </c>
      <c r="O96" s="826">
        <v>1</v>
      </c>
      <c r="P96" s="825">
        <v>1665.05</v>
      </c>
      <c r="Q96" s="827">
        <v>1</v>
      </c>
      <c r="R96" s="822">
        <v>1</v>
      </c>
      <c r="S96" s="827">
        <v>1</v>
      </c>
      <c r="T96" s="826">
        <v>1</v>
      </c>
      <c r="U96" s="828">
        <v>1</v>
      </c>
    </row>
    <row r="97" spans="1:21" ht="14.45" customHeight="1" x14ac:dyDescent="0.2">
      <c r="A97" s="821">
        <v>6</v>
      </c>
      <c r="B97" s="822" t="s">
        <v>1811</v>
      </c>
      <c r="C97" s="822" t="s">
        <v>1818</v>
      </c>
      <c r="D97" s="823" t="s">
        <v>2114</v>
      </c>
      <c r="E97" s="824" t="s">
        <v>1824</v>
      </c>
      <c r="F97" s="822" t="s">
        <v>1812</v>
      </c>
      <c r="G97" s="822" t="s">
        <v>2028</v>
      </c>
      <c r="H97" s="822" t="s">
        <v>329</v>
      </c>
      <c r="I97" s="822" t="s">
        <v>2029</v>
      </c>
      <c r="J97" s="822" t="s">
        <v>2030</v>
      </c>
      <c r="K97" s="822" t="s">
        <v>2031</v>
      </c>
      <c r="L97" s="825">
        <v>0</v>
      </c>
      <c r="M97" s="825">
        <v>0</v>
      </c>
      <c r="N97" s="822">
        <v>2</v>
      </c>
      <c r="O97" s="826">
        <v>1</v>
      </c>
      <c r="P97" s="825"/>
      <c r="Q97" s="827"/>
      <c r="R97" s="822"/>
      <c r="S97" s="827">
        <v>0</v>
      </c>
      <c r="T97" s="826"/>
      <c r="U97" s="828">
        <v>0</v>
      </c>
    </row>
    <row r="98" spans="1:21" ht="14.45" customHeight="1" x14ac:dyDescent="0.2">
      <c r="A98" s="821">
        <v>6</v>
      </c>
      <c r="B98" s="822" t="s">
        <v>1811</v>
      </c>
      <c r="C98" s="822" t="s">
        <v>1818</v>
      </c>
      <c r="D98" s="823" t="s">
        <v>2114</v>
      </c>
      <c r="E98" s="824" t="s">
        <v>1824</v>
      </c>
      <c r="F98" s="822" t="s">
        <v>1812</v>
      </c>
      <c r="G98" s="822" t="s">
        <v>2032</v>
      </c>
      <c r="H98" s="822" t="s">
        <v>329</v>
      </c>
      <c r="I98" s="822" t="s">
        <v>2033</v>
      </c>
      <c r="J98" s="822" t="s">
        <v>2034</v>
      </c>
      <c r="K98" s="822" t="s">
        <v>2035</v>
      </c>
      <c r="L98" s="825">
        <v>176.32</v>
      </c>
      <c r="M98" s="825">
        <v>352.64</v>
      </c>
      <c r="N98" s="822">
        <v>2</v>
      </c>
      <c r="O98" s="826">
        <v>2</v>
      </c>
      <c r="P98" s="825">
        <v>352.64</v>
      </c>
      <c r="Q98" s="827">
        <v>1</v>
      </c>
      <c r="R98" s="822">
        <v>2</v>
      </c>
      <c r="S98" s="827">
        <v>1</v>
      </c>
      <c r="T98" s="826">
        <v>2</v>
      </c>
      <c r="U98" s="828">
        <v>1</v>
      </c>
    </row>
    <row r="99" spans="1:21" ht="14.45" customHeight="1" x14ac:dyDescent="0.2">
      <c r="A99" s="821">
        <v>6</v>
      </c>
      <c r="B99" s="822" t="s">
        <v>1811</v>
      </c>
      <c r="C99" s="822" t="s">
        <v>1818</v>
      </c>
      <c r="D99" s="823" t="s">
        <v>2114</v>
      </c>
      <c r="E99" s="824" t="s">
        <v>1824</v>
      </c>
      <c r="F99" s="822" t="s">
        <v>1812</v>
      </c>
      <c r="G99" s="822" t="s">
        <v>1898</v>
      </c>
      <c r="H99" s="822" t="s">
        <v>329</v>
      </c>
      <c r="I99" s="822" t="s">
        <v>1899</v>
      </c>
      <c r="J99" s="822" t="s">
        <v>1900</v>
      </c>
      <c r="K99" s="822" t="s">
        <v>1901</v>
      </c>
      <c r="L99" s="825">
        <v>87.98</v>
      </c>
      <c r="M99" s="825">
        <v>263.94</v>
      </c>
      <c r="N99" s="822">
        <v>3</v>
      </c>
      <c r="O99" s="826">
        <v>1</v>
      </c>
      <c r="P99" s="825"/>
      <c r="Q99" s="827">
        <v>0</v>
      </c>
      <c r="R99" s="822"/>
      <c r="S99" s="827">
        <v>0</v>
      </c>
      <c r="T99" s="826"/>
      <c r="U99" s="828">
        <v>0</v>
      </c>
    </row>
    <row r="100" spans="1:21" ht="14.45" customHeight="1" x14ac:dyDescent="0.2">
      <c r="A100" s="821">
        <v>6</v>
      </c>
      <c r="B100" s="822" t="s">
        <v>1811</v>
      </c>
      <c r="C100" s="822" t="s">
        <v>1818</v>
      </c>
      <c r="D100" s="823" t="s">
        <v>2114</v>
      </c>
      <c r="E100" s="824" t="s">
        <v>1824</v>
      </c>
      <c r="F100" s="822" t="s">
        <v>1812</v>
      </c>
      <c r="G100" s="822" t="s">
        <v>1907</v>
      </c>
      <c r="H100" s="822" t="s">
        <v>640</v>
      </c>
      <c r="I100" s="822" t="s">
        <v>1609</v>
      </c>
      <c r="J100" s="822" t="s">
        <v>824</v>
      </c>
      <c r="K100" s="822" t="s">
        <v>827</v>
      </c>
      <c r="L100" s="825">
        <v>0</v>
      </c>
      <c r="M100" s="825">
        <v>0</v>
      </c>
      <c r="N100" s="822">
        <v>2</v>
      </c>
      <c r="O100" s="826">
        <v>0.5</v>
      </c>
      <c r="P100" s="825"/>
      <c r="Q100" s="827"/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6</v>
      </c>
      <c r="B101" s="822" t="s">
        <v>1811</v>
      </c>
      <c r="C101" s="822" t="s">
        <v>1818</v>
      </c>
      <c r="D101" s="823" t="s">
        <v>2114</v>
      </c>
      <c r="E101" s="824" t="s">
        <v>1824</v>
      </c>
      <c r="F101" s="822" t="s">
        <v>1812</v>
      </c>
      <c r="G101" s="822" t="s">
        <v>1959</v>
      </c>
      <c r="H101" s="822" t="s">
        <v>329</v>
      </c>
      <c r="I101" s="822" t="s">
        <v>2036</v>
      </c>
      <c r="J101" s="822" t="s">
        <v>2037</v>
      </c>
      <c r="K101" s="822" t="s">
        <v>2038</v>
      </c>
      <c r="L101" s="825">
        <v>60.39</v>
      </c>
      <c r="M101" s="825">
        <v>362.34000000000003</v>
      </c>
      <c r="N101" s="822">
        <v>6</v>
      </c>
      <c r="O101" s="826">
        <v>1</v>
      </c>
      <c r="P101" s="825"/>
      <c r="Q101" s="827">
        <v>0</v>
      </c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6</v>
      </c>
      <c r="B102" s="822" t="s">
        <v>1811</v>
      </c>
      <c r="C102" s="822" t="s">
        <v>1818</v>
      </c>
      <c r="D102" s="823" t="s">
        <v>2114</v>
      </c>
      <c r="E102" s="824" t="s">
        <v>1824</v>
      </c>
      <c r="F102" s="822" t="s">
        <v>1812</v>
      </c>
      <c r="G102" s="822" t="s">
        <v>2039</v>
      </c>
      <c r="H102" s="822" t="s">
        <v>329</v>
      </c>
      <c r="I102" s="822" t="s">
        <v>2040</v>
      </c>
      <c r="J102" s="822" t="s">
        <v>2041</v>
      </c>
      <c r="K102" s="822" t="s">
        <v>2042</v>
      </c>
      <c r="L102" s="825">
        <v>77.13</v>
      </c>
      <c r="M102" s="825">
        <v>77.13</v>
      </c>
      <c r="N102" s="822">
        <v>1</v>
      </c>
      <c r="O102" s="826">
        <v>0.5</v>
      </c>
      <c r="P102" s="825"/>
      <c r="Q102" s="827">
        <v>0</v>
      </c>
      <c r="R102" s="822"/>
      <c r="S102" s="827">
        <v>0</v>
      </c>
      <c r="T102" s="826"/>
      <c r="U102" s="828">
        <v>0</v>
      </c>
    </row>
    <row r="103" spans="1:21" ht="14.45" customHeight="1" x14ac:dyDescent="0.2">
      <c r="A103" s="821">
        <v>6</v>
      </c>
      <c r="B103" s="822" t="s">
        <v>1811</v>
      </c>
      <c r="C103" s="822" t="s">
        <v>1818</v>
      </c>
      <c r="D103" s="823" t="s">
        <v>2114</v>
      </c>
      <c r="E103" s="824" t="s">
        <v>1824</v>
      </c>
      <c r="F103" s="822" t="s">
        <v>1812</v>
      </c>
      <c r="G103" s="822" t="s">
        <v>1920</v>
      </c>
      <c r="H103" s="822" t="s">
        <v>329</v>
      </c>
      <c r="I103" s="822" t="s">
        <v>1921</v>
      </c>
      <c r="J103" s="822" t="s">
        <v>1009</v>
      </c>
      <c r="K103" s="822" t="s">
        <v>1010</v>
      </c>
      <c r="L103" s="825">
        <v>121.92</v>
      </c>
      <c r="M103" s="825">
        <v>609.6</v>
      </c>
      <c r="N103" s="822">
        <v>5</v>
      </c>
      <c r="O103" s="826">
        <v>2</v>
      </c>
      <c r="P103" s="825"/>
      <c r="Q103" s="827">
        <v>0</v>
      </c>
      <c r="R103" s="822"/>
      <c r="S103" s="827">
        <v>0</v>
      </c>
      <c r="T103" s="826"/>
      <c r="U103" s="828">
        <v>0</v>
      </c>
    </row>
    <row r="104" spans="1:21" ht="14.45" customHeight="1" x14ac:dyDescent="0.2">
      <c r="A104" s="821">
        <v>6</v>
      </c>
      <c r="B104" s="822" t="s">
        <v>1811</v>
      </c>
      <c r="C104" s="822" t="s">
        <v>1818</v>
      </c>
      <c r="D104" s="823" t="s">
        <v>2114</v>
      </c>
      <c r="E104" s="824" t="s">
        <v>1824</v>
      </c>
      <c r="F104" s="822" t="s">
        <v>1814</v>
      </c>
      <c r="G104" s="822" t="s">
        <v>1847</v>
      </c>
      <c r="H104" s="822" t="s">
        <v>329</v>
      </c>
      <c r="I104" s="822" t="s">
        <v>1854</v>
      </c>
      <c r="J104" s="822" t="s">
        <v>1855</v>
      </c>
      <c r="K104" s="822" t="s">
        <v>1856</v>
      </c>
      <c r="L104" s="825">
        <v>849.85</v>
      </c>
      <c r="M104" s="825">
        <v>5099.1000000000004</v>
      </c>
      <c r="N104" s="822">
        <v>6</v>
      </c>
      <c r="O104" s="826">
        <v>6</v>
      </c>
      <c r="P104" s="825">
        <v>5099.1000000000004</v>
      </c>
      <c r="Q104" s="827">
        <v>1</v>
      </c>
      <c r="R104" s="822">
        <v>6</v>
      </c>
      <c r="S104" s="827">
        <v>1</v>
      </c>
      <c r="T104" s="826">
        <v>6</v>
      </c>
      <c r="U104" s="828">
        <v>1</v>
      </c>
    </row>
    <row r="105" spans="1:21" ht="14.45" customHeight="1" x14ac:dyDescent="0.2">
      <c r="A105" s="821">
        <v>6</v>
      </c>
      <c r="B105" s="822" t="s">
        <v>1811</v>
      </c>
      <c r="C105" s="822" t="s">
        <v>1818</v>
      </c>
      <c r="D105" s="823" t="s">
        <v>2114</v>
      </c>
      <c r="E105" s="824" t="s">
        <v>1824</v>
      </c>
      <c r="F105" s="822" t="s">
        <v>1814</v>
      </c>
      <c r="G105" s="822" t="s">
        <v>1847</v>
      </c>
      <c r="H105" s="822" t="s">
        <v>329</v>
      </c>
      <c r="I105" s="822" t="s">
        <v>1857</v>
      </c>
      <c r="J105" s="822" t="s">
        <v>1858</v>
      </c>
      <c r="K105" s="822" t="s">
        <v>1859</v>
      </c>
      <c r="L105" s="825">
        <v>700.35</v>
      </c>
      <c r="M105" s="825">
        <v>1400.7</v>
      </c>
      <c r="N105" s="822">
        <v>2</v>
      </c>
      <c r="O105" s="826">
        <v>2</v>
      </c>
      <c r="P105" s="825">
        <v>1400.7</v>
      </c>
      <c r="Q105" s="827">
        <v>1</v>
      </c>
      <c r="R105" s="822">
        <v>2</v>
      </c>
      <c r="S105" s="827">
        <v>1</v>
      </c>
      <c r="T105" s="826">
        <v>2</v>
      </c>
      <c r="U105" s="828">
        <v>1</v>
      </c>
    </row>
    <row r="106" spans="1:21" ht="14.45" customHeight="1" x14ac:dyDescent="0.2">
      <c r="A106" s="821">
        <v>6</v>
      </c>
      <c r="B106" s="822" t="s">
        <v>1811</v>
      </c>
      <c r="C106" s="822" t="s">
        <v>1818</v>
      </c>
      <c r="D106" s="823" t="s">
        <v>2114</v>
      </c>
      <c r="E106" s="824" t="s">
        <v>1827</v>
      </c>
      <c r="F106" s="822" t="s">
        <v>1812</v>
      </c>
      <c r="G106" s="822" t="s">
        <v>1928</v>
      </c>
      <c r="H106" s="822" t="s">
        <v>329</v>
      </c>
      <c r="I106" s="822" t="s">
        <v>1929</v>
      </c>
      <c r="J106" s="822" t="s">
        <v>1930</v>
      </c>
      <c r="K106" s="822" t="s">
        <v>1581</v>
      </c>
      <c r="L106" s="825">
        <v>78.33</v>
      </c>
      <c r="M106" s="825">
        <v>156.66</v>
      </c>
      <c r="N106" s="822">
        <v>2</v>
      </c>
      <c r="O106" s="826">
        <v>1</v>
      </c>
      <c r="P106" s="825">
        <v>156.66</v>
      </c>
      <c r="Q106" s="827">
        <v>1</v>
      </c>
      <c r="R106" s="822">
        <v>2</v>
      </c>
      <c r="S106" s="827">
        <v>1</v>
      </c>
      <c r="T106" s="826">
        <v>1</v>
      </c>
      <c r="U106" s="828">
        <v>1</v>
      </c>
    </row>
    <row r="107" spans="1:21" ht="14.45" customHeight="1" x14ac:dyDescent="0.2">
      <c r="A107" s="821">
        <v>6</v>
      </c>
      <c r="B107" s="822" t="s">
        <v>1811</v>
      </c>
      <c r="C107" s="822" t="s">
        <v>1818</v>
      </c>
      <c r="D107" s="823" t="s">
        <v>2114</v>
      </c>
      <c r="E107" s="824" t="s">
        <v>1827</v>
      </c>
      <c r="F107" s="822" t="s">
        <v>1812</v>
      </c>
      <c r="G107" s="822" t="s">
        <v>1871</v>
      </c>
      <c r="H107" s="822" t="s">
        <v>329</v>
      </c>
      <c r="I107" s="822" t="s">
        <v>2043</v>
      </c>
      <c r="J107" s="822" t="s">
        <v>688</v>
      </c>
      <c r="K107" s="822" t="s">
        <v>1876</v>
      </c>
      <c r="L107" s="825">
        <v>273.33</v>
      </c>
      <c r="M107" s="825">
        <v>819.99</v>
      </c>
      <c r="N107" s="822">
        <v>3</v>
      </c>
      <c r="O107" s="826">
        <v>2.5</v>
      </c>
      <c r="P107" s="825"/>
      <c r="Q107" s="827">
        <v>0</v>
      </c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6</v>
      </c>
      <c r="B108" s="822" t="s">
        <v>1811</v>
      </c>
      <c r="C108" s="822" t="s">
        <v>1818</v>
      </c>
      <c r="D108" s="823" t="s">
        <v>2114</v>
      </c>
      <c r="E108" s="824" t="s">
        <v>1827</v>
      </c>
      <c r="F108" s="822" t="s">
        <v>1812</v>
      </c>
      <c r="G108" s="822" t="s">
        <v>1981</v>
      </c>
      <c r="H108" s="822" t="s">
        <v>329</v>
      </c>
      <c r="I108" s="822" t="s">
        <v>1982</v>
      </c>
      <c r="J108" s="822" t="s">
        <v>1103</v>
      </c>
      <c r="K108" s="822" t="s">
        <v>1983</v>
      </c>
      <c r="L108" s="825">
        <v>0</v>
      </c>
      <c r="M108" s="825">
        <v>0</v>
      </c>
      <c r="N108" s="822">
        <v>2</v>
      </c>
      <c r="O108" s="826">
        <v>2</v>
      </c>
      <c r="P108" s="825"/>
      <c r="Q108" s="827"/>
      <c r="R108" s="822"/>
      <c r="S108" s="827">
        <v>0</v>
      </c>
      <c r="T108" s="826"/>
      <c r="U108" s="828">
        <v>0</v>
      </c>
    </row>
    <row r="109" spans="1:21" ht="14.45" customHeight="1" x14ac:dyDescent="0.2">
      <c r="A109" s="821">
        <v>6</v>
      </c>
      <c r="B109" s="822" t="s">
        <v>1811</v>
      </c>
      <c r="C109" s="822" t="s">
        <v>1818</v>
      </c>
      <c r="D109" s="823" t="s">
        <v>2114</v>
      </c>
      <c r="E109" s="824" t="s">
        <v>1827</v>
      </c>
      <c r="F109" s="822" t="s">
        <v>1812</v>
      </c>
      <c r="G109" s="822" t="s">
        <v>2044</v>
      </c>
      <c r="H109" s="822" t="s">
        <v>329</v>
      </c>
      <c r="I109" s="822" t="s">
        <v>2045</v>
      </c>
      <c r="J109" s="822" t="s">
        <v>2046</v>
      </c>
      <c r="K109" s="822" t="s">
        <v>2047</v>
      </c>
      <c r="L109" s="825">
        <v>132.97999999999999</v>
      </c>
      <c r="M109" s="825">
        <v>1063.8399999999997</v>
      </c>
      <c r="N109" s="822">
        <v>8</v>
      </c>
      <c r="O109" s="826">
        <v>3</v>
      </c>
      <c r="P109" s="825">
        <v>398.93999999999994</v>
      </c>
      <c r="Q109" s="827">
        <v>0.37500000000000006</v>
      </c>
      <c r="R109" s="822">
        <v>3</v>
      </c>
      <c r="S109" s="827">
        <v>0.375</v>
      </c>
      <c r="T109" s="826">
        <v>1</v>
      </c>
      <c r="U109" s="828">
        <v>0.33333333333333331</v>
      </c>
    </row>
    <row r="110" spans="1:21" ht="14.45" customHeight="1" x14ac:dyDescent="0.2">
      <c r="A110" s="821">
        <v>6</v>
      </c>
      <c r="B110" s="822" t="s">
        <v>1811</v>
      </c>
      <c r="C110" s="822" t="s">
        <v>1818</v>
      </c>
      <c r="D110" s="823" t="s">
        <v>2114</v>
      </c>
      <c r="E110" s="824" t="s">
        <v>1827</v>
      </c>
      <c r="F110" s="822" t="s">
        <v>1812</v>
      </c>
      <c r="G110" s="822" t="s">
        <v>1942</v>
      </c>
      <c r="H110" s="822" t="s">
        <v>329</v>
      </c>
      <c r="I110" s="822" t="s">
        <v>2048</v>
      </c>
      <c r="J110" s="822" t="s">
        <v>661</v>
      </c>
      <c r="K110" s="822" t="s">
        <v>662</v>
      </c>
      <c r="L110" s="825">
        <v>59.56</v>
      </c>
      <c r="M110" s="825">
        <v>59.56</v>
      </c>
      <c r="N110" s="822">
        <v>1</v>
      </c>
      <c r="O110" s="826">
        <v>1</v>
      </c>
      <c r="P110" s="825"/>
      <c r="Q110" s="827">
        <v>0</v>
      </c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6</v>
      </c>
      <c r="B111" s="822" t="s">
        <v>1811</v>
      </c>
      <c r="C111" s="822" t="s">
        <v>1818</v>
      </c>
      <c r="D111" s="823" t="s">
        <v>2114</v>
      </c>
      <c r="E111" s="824" t="s">
        <v>1827</v>
      </c>
      <c r="F111" s="822" t="s">
        <v>1812</v>
      </c>
      <c r="G111" s="822" t="s">
        <v>1944</v>
      </c>
      <c r="H111" s="822" t="s">
        <v>329</v>
      </c>
      <c r="I111" s="822" t="s">
        <v>1945</v>
      </c>
      <c r="J111" s="822" t="s">
        <v>1605</v>
      </c>
      <c r="K111" s="822" t="s">
        <v>1946</v>
      </c>
      <c r="L111" s="825">
        <v>299.83999999999997</v>
      </c>
      <c r="M111" s="825">
        <v>599.67999999999995</v>
      </c>
      <c r="N111" s="822">
        <v>2</v>
      </c>
      <c r="O111" s="826">
        <v>2</v>
      </c>
      <c r="P111" s="825">
        <v>599.67999999999995</v>
      </c>
      <c r="Q111" s="827">
        <v>1</v>
      </c>
      <c r="R111" s="822">
        <v>2</v>
      </c>
      <c r="S111" s="827">
        <v>1</v>
      </c>
      <c r="T111" s="826">
        <v>2</v>
      </c>
      <c r="U111" s="828">
        <v>1</v>
      </c>
    </row>
    <row r="112" spans="1:21" ht="14.45" customHeight="1" x14ac:dyDescent="0.2">
      <c r="A112" s="821">
        <v>6</v>
      </c>
      <c r="B112" s="822" t="s">
        <v>1811</v>
      </c>
      <c r="C112" s="822" t="s">
        <v>1818</v>
      </c>
      <c r="D112" s="823" t="s">
        <v>2114</v>
      </c>
      <c r="E112" s="824" t="s">
        <v>1827</v>
      </c>
      <c r="F112" s="822" t="s">
        <v>1812</v>
      </c>
      <c r="G112" s="822" t="s">
        <v>1920</v>
      </c>
      <c r="H112" s="822" t="s">
        <v>329</v>
      </c>
      <c r="I112" s="822" t="s">
        <v>1921</v>
      </c>
      <c r="J112" s="822" t="s">
        <v>1009</v>
      </c>
      <c r="K112" s="822" t="s">
        <v>1010</v>
      </c>
      <c r="L112" s="825">
        <v>121.92</v>
      </c>
      <c r="M112" s="825">
        <v>243.84</v>
      </c>
      <c r="N112" s="822">
        <v>2</v>
      </c>
      <c r="O112" s="826">
        <v>1.5</v>
      </c>
      <c r="P112" s="825"/>
      <c r="Q112" s="827">
        <v>0</v>
      </c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6</v>
      </c>
      <c r="B113" s="822" t="s">
        <v>1811</v>
      </c>
      <c r="C113" s="822" t="s">
        <v>1818</v>
      </c>
      <c r="D113" s="823" t="s">
        <v>2114</v>
      </c>
      <c r="E113" s="824" t="s">
        <v>1827</v>
      </c>
      <c r="F113" s="822" t="s">
        <v>1814</v>
      </c>
      <c r="G113" s="822" t="s">
        <v>1847</v>
      </c>
      <c r="H113" s="822" t="s">
        <v>329</v>
      </c>
      <c r="I113" s="822" t="s">
        <v>1851</v>
      </c>
      <c r="J113" s="822" t="s">
        <v>1852</v>
      </c>
      <c r="K113" s="822" t="s">
        <v>1853</v>
      </c>
      <c r="L113" s="825">
        <v>700.35</v>
      </c>
      <c r="M113" s="825">
        <v>700.35</v>
      </c>
      <c r="N113" s="822">
        <v>1</v>
      </c>
      <c r="O113" s="826">
        <v>1</v>
      </c>
      <c r="P113" s="825"/>
      <c r="Q113" s="827">
        <v>0</v>
      </c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6</v>
      </c>
      <c r="B114" s="822" t="s">
        <v>1811</v>
      </c>
      <c r="C114" s="822" t="s">
        <v>1818</v>
      </c>
      <c r="D114" s="823" t="s">
        <v>2114</v>
      </c>
      <c r="E114" s="824" t="s">
        <v>1827</v>
      </c>
      <c r="F114" s="822" t="s">
        <v>1814</v>
      </c>
      <c r="G114" s="822" t="s">
        <v>1847</v>
      </c>
      <c r="H114" s="822" t="s">
        <v>329</v>
      </c>
      <c r="I114" s="822" t="s">
        <v>1854</v>
      </c>
      <c r="J114" s="822" t="s">
        <v>1855</v>
      </c>
      <c r="K114" s="822" t="s">
        <v>1856</v>
      </c>
      <c r="L114" s="825">
        <v>849.85</v>
      </c>
      <c r="M114" s="825">
        <v>4249.25</v>
      </c>
      <c r="N114" s="822">
        <v>5</v>
      </c>
      <c r="O114" s="826">
        <v>5</v>
      </c>
      <c r="P114" s="825">
        <v>4249.25</v>
      </c>
      <c r="Q114" s="827">
        <v>1</v>
      </c>
      <c r="R114" s="822">
        <v>5</v>
      </c>
      <c r="S114" s="827">
        <v>1</v>
      </c>
      <c r="T114" s="826">
        <v>5</v>
      </c>
      <c r="U114" s="828">
        <v>1</v>
      </c>
    </row>
    <row r="115" spans="1:21" ht="14.45" customHeight="1" x14ac:dyDescent="0.2">
      <c r="A115" s="821">
        <v>6</v>
      </c>
      <c r="B115" s="822" t="s">
        <v>1811</v>
      </c>
      <c r="C115" s="822" t="s">
        <v>1818</v>
      </c>
      <c r="D115" s="823" t="s">
        <v>2114</v>
      </c>
      <c r="E115" s="824" t="s">
        <v>1827</v>
      </c>
      <c r="F115" s="822" t="s">
        <v>1814</v>
      </c>
      <c r="G115" s="822" t="s">
        <v>1847</v>
      </c>
      <c r="H115" s="822" t="s">
        <v>329</v>
      </c>
      <c r="I115" s="822" t="s">
        <v>1857</v>
      </c>
      <c r="J115" s="822" t="s">
        <v>1858</v>
      </c>
      <c r="K115" s="822" t="s">
        <v>1859</v>
      </c>
      <c r="L115" s="825">
        <v>700.35</v>
      </c>
      <c r="M115" s="825">
        <v>2801.4</v>
      </c>
      <c r="N115" s="822">
        <v>4</v>
      </c>
      <c r="O115" s="826">
        <v>4</v>
      </c>
      <c r="P115" s="825">
        <v>2801.4</v>
      </c>
      <c r="Q115" s="827">
        <v>1</v>
      </c>
      <c r="R115" s="822">
        <v>4</v>
      </c>
      <c r="S115" s="827">
        <v>1</v>
      </c>
      <c r="T115" s="826">
        <v>4</v>
      </c>
      <c r="U115" s="828">
        <v>1</v>
      </c>
    </row>
    <row r="116" spans="1:21" ht="14.45" customHeight="1" x14ac:dyDescent="0.2">
      <c r="A116" s="821">
        <v>6</v>
      </c>
      <c r="B116" s="822" t="s">
        <v>1811</v>
      </c>
      <c r="C116" s="822" t="s">
        <v>1818</v>
      </c>
      <c r="D116" s="823" t="s">
        <v>2114</v>
      </c>
      <c r="E116" s="824" t="s">
        <v>1833</v>
      </c>
      <c r="F116" s="822" t="s">
        <v>1812</v>
      </c>
      <c r="G116" s="822" t="s">
        <v>2049</v>
      </c>
      <c r="H116" s="822" t="s">
        <v>329</v>
      </c>
      <c r="I116" s="822" t="s">
        <v>2050</v>
      </c>
      <c r="J116" s="822" t="s">
        <v>2051</v>
      </c>
      <c r="K116" s="822" t="s">
        <v>2052</v>
      </c>
      <c r="L116" s="825">
        <v>101.83</v>
      </c>
      <c r="M116" s="825">
        <v>101.83</v>
      </c>
      <c r="N116" s="822">
        <v>1</v>
      </c>
      <c r="O116" s="826">
        <v>0.5</v>
      </c>
      <c r="P116" s="825"/>
      <c r="Q116" s="827">
        <v>0</v>
      </c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6</v>
      </c>
      <c r="B117" s="822" t="s">
        <v>1811</v>
      </c>
      <c r="C117" s="822" t="s">
        <v>1818</v>
      </c>
      <c r="D117" s="823" t="s">
        <v>2114</v>
      </c>
      <c r="E117" s="824" t="s">
        <v>1833</v>
      </c>
      <c r="F117" s="822" t="s">
        <v>1812</v>
      </c>
      <c r="G117" s="822" t="s">
        <v>2053</v>
      </c>
      <c r="H117" s="822" t="s">
        <v>329</v>
      </c>
      <c r="I117" s="822" t="s">
        <v>2054</v>
      </c>
      <c r="J117" s="822" t="s">
        <v>2055</v>
      </c>
      <c r="K117" s="822" t="s">
        <v>675</v>
      </c>
      <c r="L117" s="825">
        <v>55.14</v>
      </c>
      <c r="M117" s="825">
        <v>55.14</v>
      </c>
      <c r="N117" s="822">
        <v>1</v>
      </c>
      <c r="O117" s="826">
        <v>0.5</v>
      </c>
      <c r="P117" s="825">
        <v>55.14</v>
      </c>
      <c r="Q117" s="827">
        <v>1</v>
      </c>
      <c r="R117" s="822">
        <v>1</v>
      </c>
      <c r="S117" s="827">
        <v>1</v>
      </c>
      <c r="T117" s="826">
        <v>0.5</v>
      </c>
      <c r="U117" s="828">
        <v>1</v>
      </c>
    </row>
    <row r="118" spans="1:21" ht="14.45" customHeight="1" x14ac:dyDescent="0.2">
      <c r="A118" s="821">
        <v>6</v>
      </c>
      <c r="B118" s="822" t="s">
        <v>1811</v>
      </c>
      <c r="C118" s="822" t="s">
        <v>1818</v>
      </c>
      <c r="D118" s="823" t="s">
        <v>2114</v>
      </c>
      <c r="E118" s="824" t="s">
        <v>1833</v>
      </c>
      <c r="F118" s="822" t="s">
        <v>1812</v>
      </c>
      <c r="G118" s="822" t="s">
        <v>1864</v>
      </c>
      <c r="H118" s="822" t="s">
        <v>329</v>
      </c>
      <c r="I118" s="822" t="s">
        <v>2056</v>
      </c>
      <c r="J118" s="822" t="s">
        <v>2057</v>
      </c>
      <c r="K118" s="822" t="s">
        <v>2058</v>
      </c>
      <c r="L118" s="825">
        <v>65.540000000000006</v>
      </c>
      <c r="M118" s="825">
        <v>65.540000000000006</v>
      </c>
      <c r="N118" s="822">
        <v>1</v>
      </c>
      <c r="O118" s="826">
        <v>0.5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6</v>
      </c>
      <c r="B119" s="822" t="s">
        <v>1811</v>
      </c>
      <c r="C119" s="822" t="s">
        <v>1818</v>
      </c>
      <c r="D119" s="823" t="s">
        <v>2114</v>
      </c>
      <c r="E119" s="824" t="s">
        <v>1833</v>
      </c>
      <c r="F119" s="822" t="s">
        <v>1812</v>
      </c>
      <c r="G119" s="822" t="s">
        <v>2059</v>
      </c>
      <c r="H119" s="822" t="s">
        <v>640</v>
      </c>
      <c r="I119" s="822" t="s">
        <v>2060</v>
      </c>
      <c r="J119" s="822" t="s">
        <v>1134</v>
      </c>
      <c r="K119" s="822" t="s">
        <v>675</v>
      </c>
      <c r="L119" s="825">
        <v>132</v>
      </c>
      <c r="M119" s="825">
        <v>132</v>
      </c>
      <c r="N119" s="822">
        <v>1</v>
      </c>
      <c r="O119" s="826">
        <v>1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6</v>
      </c>
      <c r="B120" s="822" t="s">
        <v>1811</v>
      </c>
      <c r="C120" s="822" t="s">
        <v>1818</v>
      </c>
      <c r="D120" s="823" t="s">
        <v>2114</v>
      </c>
      <c r="E120" s="824" t="s">
        <v>1833</v>
      </c>
      <c r="F120" s="822" t="s">
        <v>1812</v>
      </c>
      <c r="G120" s="822" t="s">
        <v>2044</v>
      </c>
      <c r="H120" s="822" t="s">
        <v>329</v>
      </c>
      <c r="I120" s="822" t="s">
        <v>2045</v>
      </c>
      <c r="J120" s="822" t="s">
        <v>2046</v>
      </c>
      <c r="K120" s="822" t="s">
        <v>2047</v>
      </c>
      <c r="L120" s="825">
        <v>132.97999999999999</v>
      </c>
      <c r="M120" s="825">
        <v>132.97999999999999</v>
      </c>
      <c r="N120" s="822">
        <v>1</v>
      </c>
      <c r="O120" s="826">
        <v>1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6</v>
      </c>
      <c r="B121" s="822" t="s">
        <v>1811</v>
      </c>
      <c r="C121" s="822" t="s">
        <v>1818</v>
      </c>
      <c r="D121" s="823" t="s">
        <v>2114</v>
      </c>
      <c r="E121" s="824" t="s">
        <v>1833</v>
      </c>
      <c r="F121" s="822" t="s">
        <v>1812</v>
      </c>
      <c r="G121" s="822" t="s">
        <v>2061</v>
      </c>
      <c r="H121" s="822" t="s">
        <v>329</v>
      </c>
      <c r="I121" s="822" t="s">
        <v>2062</v>
      </c>
      <c r="J121" s="822" t="s">
        <v>2063</v>
      </c>
      <c r="K121" s="822" t="s">
        <v>2064</v>
      </c>
      <c r="L121" s="825">
        <v>73.989999999999995</v>
      </c>
      <c r="M121" s="825">
        <v>73.989999999999995</v>
      </c>
      <c r="N121" s="822">
        <v>1</v>
      </c>
      <c r="O121" s="826">
        <v>0.5</v>
      </c>
      <c r="P121" s="825"/>
      <c r="Q121" s="827">
        <v>0</v>
      </c>
      <c r="R121" s="822"/>
      <c r="S121" s="827">
        <v>0</v>
      </c>
      <c r="T121" s="826"/>
      <c r="U121" s="828">
        <v>0</v>
      </c>
    </row>
    <row r="122" spans="1:21" ht="14.45" customHeight="1" x14ac:dyDescent="0.2">
      <c r="A122" s="821">
        <v>6</v>
      </c>
      <c r="B122" s="822" t="s">
        <v>1811</v>
      </c>
      <c r="C122" s="822" t="s">
        <v>1818</v>
      </c>
      <c r="D122" s="823" t="s">
        <v>2114</v>
      </c>
      <c r="E122" s="824" t="s">
        <v>1833</v>
      </c>
      <c r="F122" s="822" t="s">
        <v>1812</v>
      </c>
      <c r="G122" s="822" t="s">
        <v>2065</v>
      </c>
      <c r="H122" s="822" t="s">
        <v>329</v>
      </c>
      <c r="I122" s="822" t="s">
        <v>2066</v>
      </c>
      <c r="J122" s="822" t="s">
        <v>2067</v>
      </c>
      <c r="K122" s="822" t="s">
        <v>2068</v>
      </c>
      <c r="L122" s="825">
        <v>0</v>
      </c>
      <c r="M122" s="825">
        <v>0</v>
      </c>
      <c r="N122" s="822">
        <v>1</v>
      </c>
      <c r="O122" s="826">
        <v>1</v>
      </c>
      <c r="P122" s="825"/>
      <c r="Q122" s="827"/>
      <c r="R122" s="822"/>
      <c r="S122" s="827">
        <v>0</v>
      </c>
      <c r="T122" s="826"/>
      <c r="U122" s="828">
        <v>0</v>
      </c>
    </row>
    <row r="123" spans="1:21" ht="14.45" customHeight="1" x14ac:dyDescent="0.2">
      <c r="A123" s="821">
        <v>6</v>
      </c>
      <c r="B123" s="822" t="s">
        <v>1811</v>
      </c>
      <c r="C123" s="822" t="s">
        <v>1818</v>
      </c>
      <c r="D123" s="823" t="s">
        <v>2114</v>
      </c>
      <c r="E123" s="824" t="s">
        <v>1833</v>
      </c>
      <c r="F123" s="822" t="s">
        <v>1812</v>
      </c>
      <c r="G123" s="822" t="s">
        <v>2069</v>
      </c>
      <c r="H123" s="822" t="s">
        <v>329</v>
      </c>
      <c r="I123" s="822" t="s">
        <v>2070</v>
      </c>
      <c r="J123" s="822" t="s">
        <v>2071</v>
      </c>
      <c r="K123" s="822" t="s">
        <v>2072</v>
      </c>
      <c r="L123" s="825">
        <v>183.16</v>
      </c>
      <c r="M123" s="825">
        <v>183.16</v>
      </c>
      <c r="N123" s="822">
        <v>1</v>
      </c>
      <c r="O123" s="826">
        <v>0.5</v>
      </c>
      <c r="P123" s="825"/>
      <c r="Q123" s="827">
        <v>0</v>
      </c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6</v>
      </c>
      <c r="B124" s="822" t="s">
        <v>1811</v>
      </c>
      <c r="C124" s="822" t="s">
        <v>1818</v>
      </c>
      <c r="D124" s="823" t="s">
        <v>2114</v>
      </c>
      <c r="E124" s="824" t="s">
        <v>1833</v>
      </c>
      <c r="F124" s="822" t="s">
        <v>1812</v>
      </c>
      <c r="G124" s="822" t="s">
        <v>2073</v>
      </c>
      <c r="H124" s="822" t="s">
        <v>329</v>
      </c>
      <c r="I124" s="822" t="s">
        <v>2074</v>
      </c>
      <c r="J124" s="822" t="s">
        <v>2075</v>
      </c>
      <c r="K124" s="822" t="s">
        <v>2076</v>
      </c>
      <c r="L124" s="825">
        <v>28.09</v>
      </c>
      <c r="M124" s="825">
        <v>28.09</v>
      </c>
      <c r="N124" s="822">
        <v>1</v>
      </c>
      <c r="O124" s="826">
        <v>0.5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6</v>
      </c>
      <c r="B125" s="822" t="s">
        <v>1811</v>
      </c>
      <c r="C125" s="822" t="s">
        <v>1818</v>
      </c>
      <c r="D125" s="823" t="s">
        <v>2114</v>
      </c>
      <c r="E125" s="824" t="s">
        <v>1833</v>
      </c>
      <c r="F125" s="822" t="s">
        <v>1812</v>
      </c>
      <c r="G125" s="822" t="s">
        <v>2077</v>
      </c>
      <c r="H125" s="822" t="s">
        <v>329</v>
      </c>
      <c r="I125" s="822" t="s">
        <v>2078</v>
      </c>
      <c r="J125" s="822" t="s">
        <v>819</v>
      </c>
      <c r="K125" s="822" t="s">
        <v>820</v>
      </c>
      <c r="L125" s="825">
        <v>752.2</v>
      </c>
      <c r="M125" s="825">
        <v>752.2</v>
      </c>
      <c r="N125" s="822">
        <v>1</v>
      </c>
      <c r="O125" s="826">
        <v>0.5</v>
      </c>
      <c r="P125" s="825"/>
      <c r="Q125" s="827">
        <v>0</v>
      </c>
      <c r="R125" s="822"/>
      <c r="S125" s="827">
        <v>0</v>
      </c>
      <c r="T125" s="826"/>
      <c r="U125" s="828">
        <v>0</v>
      </c>
    </row>
    <row r="126" spans="1:21" ht="14.45" customHeight="1" x14ac:dyDescent="0.2">
      <c r="A126" s="821">
        <v>6</v>
      </c>
      <c r="B126" s="822" t="s">
        <v>1811</v>
      </c>
      <c r="C126" s="822" t="s">
        <v>1818</v>
      </c>
      <c r="D126" s="823" t="s">
        <v>2114</v>
      </c>
      <c r="E126" s="824" t="s">
        <v>1833</v>
      </c>
      <c r="F126" s="822" t="s">
        <v>1812</v>
      </c>
      <c r="G126" s="822" t="s">
        <v>1898</v>
      </c>
      <c r="H126" s="822" t="s">
        <v>329</v>
      </c>
      <c r="I126" s="822" t="s">
        <v>2079</v>
      </c>
      <c r="J126" s="822" t="s">
        <v>1900</v>
      </c>
      <c r="K126" s="822" t="s">
        <v>2080</v>
      </c>
      <c r="L126" s="825">
        <v>27.37</v>
      </c>
      <c r="M126" s="825">
        <v>27.37</v>
      </c>
      <c r="N126" s="822">
        <v>1</v>
      </c>
      <c r="O126" s="826">
        <v>0.5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6</v>
      </c>
      <c r="B127" s="822" t="s">
        <v>1811</v>
      </c>
      <c r="C127" s="822" t="s">
        <v>1818</v>
      </c>
      <c r="D127" s="823" t="s">
        <v>2114</v>
      </c>
      <c r="E127" s="824" t="s">
        <v>1833</v>
      </c>
      <c r="F127" s="822" t="s">
        <v>1812</v>
      </c>
      <c r="G127" s="822" t="s">
        <v>2081</v>
      </c>
      <c r="H127" s="822" t="s">
        <v>640</v>
      </c>
      <c r="I127" s="822" t="s">
        <v>1541</v>
      </c>
      <c r="J127" s="822" t="s">
        <v>843</v>
      </c>
      <c r="K127" s="822" t="s">
        <v>1542</v>
      </c>
      <c r="L127" s="825">
        <v>34.47</v>
      </c>
      <c r="M127" s="825">
        <v>34.47</v>
      </c>
      <c r="N127" s="822">
        <v>1</v>
      </c>
      <c r="O127" s="826">
        <v>0.5</v>
      </c>
      <c r="P127" s="825">
        <v>34.47</v>
      </c>
      <c r="Q127" s="827">
        <v>1</v>
      </c>
      <c r="R127" s="822">
        <v>1</v>
      </c>
      <c r="S127" s="827">
        <v>1</v>
      </c>
      <c r="T127" s="826">
        <v>0.5</v>
      </c>
      <c r="U127" s="828">
        <v>1</v>
      </c>
    </row>
    <row r="128" spans="1:21" ht="14.45" customHeight="1" x14ac:dyDescent="0.2">
      <c r="A128" s="821">
        <v>6</v>
      </c>
      <c r="B128" s="822" t="s">
        <v>1811</v>
      </c>
      <c r="C128" s="822" t="s">
        <v>1818</v>
      </c>
      <c r="D128" s="823" t="s">
        <v>2114</v>
      </c>
      <c r="E128" s="824" t="s">
        <v>1833</v>
      </c>
      <c r="F128" s="822" t="s">
        <v>1812</v>
      </c>
      <c r="G128" s="822" t="s">
        <v>1903</v>
      </c>
      <c r="H128" s="822" t="s">
        <v>329</v>
      </c>
      <c r="I128" s="822" t="s">
        <v>2082</v>
      </c>
      <c r="J128" s="822" t="s">
        <v>1284</v>
      </c>
      <c r="K128" s="822" t="s">
        <v>1285</v>
      </c>
      <c r="L128" s="825">
        <v>87.67</v>
      </c>
      <c r="M128" s="825">
        <v>87.67</v>
      </c>
      <c r="N128" s="822">
        <v>1</v>
      </c>
      <c r="O128" s="826">
        <v>0.5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6</v>
      </c>
      <c r="B129" s="822" t="s">
        <v>1811</v>
      </c>
      <c r="C129" s="822" t="s">
        <v>1818</v>
      </c>
      <c r="D129" s="823" t="s">
        <v>2114</v>
      </c>
      <c r="E129" s="824" t="s">
        <v>1833</v>
      </c>
      <c r="F129" s="822" t="s">
        <v>1812</v>
      </c>
      <c r="G129" s="822" t="s">
        <v>2083</v>
      </c>
      <c r="H129" s="822" t="s">
        <v>329</v>
      </c>
      <c r="I129" s="822" t="s">
        <v>2084</v>
      </c>
      <c r="J129" s="822" t="s">
        <v>2085</v>
      </c>
      <c r="K129" s="822" t="s">
        <v>2086</v>
      </c>
      <c r="L129" s="825">
        <v>165.41</v>
      </c>
      <c r="M129" s="825">
        <v>165.41</v>
      </c>
      <c r="N129" s="822">
        <v>1</v>
      </c>
      <c r="O129" s="826">
        <v>0.5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6</v>
      </c>
      <c r="B130" s="822" t="s">
        <v>1811</v>
      </c>
      <c r="C130" s="822" t="s">
        <v>1818</v>
      </c>
      <c r="D130" s="823" t="s">
        <v>2114</v>
      </c>
      <c r="E130" s="824" t="s">
        <v>1833</v>
      </c>
      <c r="F130" s="822" t="s">
        <v>1812</v>
      </c>
      <c r="G130" s="822" t="s">
        <v>1942</v>
      </c>
      <c r="H130" s="822" t="s">
        <v>329</v>
      </c>
      <c r="I130" s="822" t="s">
        <v>2087</v>
      </c>
      <c r="J130" s="822" t="s">
        <v>2088</v>
      </c>
      <c r="K130" s="822" t="s">
        <v>2089</v>
      </c>
      <c r="L130" s="825">
        <v>66.88</v>
      </c>
      <c r="M130" s="825">
        <v>66.88</v>
      </c>
      <c r="N130" s="822">
        <v>1</v>
      </c>
      <c r="O130" s="826">
        <v>1</v>
      </c>
      <c r="P130" s="825"/>
      <c r="Q130" s="827">
        <v>0</v>
      </c>
      <c r="R130" s="822"/>
      <c r="S130" s="827">
        <v>0</v>
      </c>
      <c r="T130" s="826"/>
      <c r="U130" s="828">
        <v>0</v>
      </c>
    </row>
    <row r="131" spans="1:21" ht="14.45" customHeight="1" x14ac:dyDescent="0.2">
      <c r="A131" s="821">
        <v>6</v>
      </c>
      <c r="B131" s="822" t="s">
        <v>1811</v>
      </c>
      <c r="C131" s="822" t="s">
        <v>1818</v>
      </c>
      <c r="D131" s="823" t="s">
        <v>2114</v>
      </c>
      <c r="E131" s="824" t="s">
        <v>1833</v>
      </c>
      <c r="F131" s="822" t="s">
        <v>1812</v>
      </c>
      <c r="G131" s="822" t="s">
        <v>2090</v>
      </c>
      <c r="H131" s="822" t="s">
        <v>329</v>
      </c>
      <c r="I131" s="822" t="s">
        <v>2091</v>
      </c>
      <c r="J131" s="822" t="s">
        <v>2092</v>
      </c>
      <c r="K131" s="822" t="s">
        <v>2093</v>
      </c>
      <c r="L131" s="825">
        <v>100.17</v>
      </c>
      <c r="M131" s="825">
        <v>100.17</v>
      </c>
      <c r="N131" s="822">
        <v>1</v>
      </c>
      <c r="O131" s="826">
        <v>1</v>
      </c>
      <c r="P131" s="825">
        <v>100.17</v>
      </c>
      <c r="Q131" s="827">
        <v>1</v>
      </c>
      <c r="R131" s="822">
        <v>1</v>
      </c>
      <c r="S131" s="827">
        <v>1</v>
      </c>
      <c r="T131" s="826">
        <v>1</v>
      </c>
      <c r="U131" s="828">
        <v>1</v>
      </c>
    </row>
    <row r="132" spans="1:21" ht="14.45" customHeight="1" x14ac:dyDescent="0.2">
      <c r="A132" s="821">
        <v>6</v>
      </c>
      <c r="B132" s="822" t="s">
        <v>1811</v>
      </c>
      <c r="C132" s="822" t="s">
        <v>1818</v>
      </c>
      <c r="D132" s="823" t="s">
        <v>2114</v>
      </c>
      <c r="E132" s="824" t="s">
        <v>1833</v>
      </c>
      <c r="F132" s="822" t="s">
        <v>1812</v>
      </c>
      <c r="G132" s="822" t="s">
        <v>2090</v>
      </c>
      <c r="H132" s="822" t="s">
        <v>329</v>
      </c>
      <c r="I132" s="822" t="s">
        <v>2094</v>
      </c>
      <c r="J132" s="822" t="s">
        <v>869</v>
      </c>
      <c r="K132" s="822" t="s">
        <v>2095</v>
      </c>
      <c r="L132" s="825">
        <v>33.4</v>
      </c>
      <c r="M132" s="825">
        <v>33.4</v>
      </c>
      <c r="N132" s="822">
        <v>1</v>
      </c>
      <c r="O132" s="826">
        <v>1</v>
      </c>
      <c r="P132" s="825">
        <v>33.4</v>
      </c>
      <c r="Q132" s="827">
        <v>1</v>
      </c>
      <c r="R132" s="822">
        <v>1</v>
      </c>
      <c r="S132" s="827">
        <v>1</v>
      </c>
      <c r="T132" s="826">
        <v>1</v>
      </c>
      <c r="U132" s="828">
        <v>1</v>
      </c>
    </row>
    <row r="133" spans="1:21" ht="14.45" customHeight="1" x14ac:dyDescent="0.2">
      <c r="A133" s="821">
        <v>6</v>
      </c>
      <c r="B133" s="822" t="s">
        <v>1811</v>
      </c>
      <c r="C133" s="822" t="s">
        <v>1818</v>
      </c>
      <c r="D133" s="823" t="s">
        <v>2114</v>
      </c>
      <c r="E133" s="824" t="s">
        <v>1833</v>
      </c>
      <c r="F133" s="822" t="s">
        <v>1812</v>
      </c>
      <c r="G133" s="822" t="s">
        <v>1944</v>
      </c>
      <c r="H133" s="822" t="s">
        <v>329</v>
      </c>
      <c r="I133" s="822" t="s">
        <v>2096</v>
      </c>
      <c r="J133" s="822" t="s">
        <v>2097</v>
      </c>
      <c r="K133" s="822" t="s">
        <v>2098</v>
      </c>
      <c r="L133" s="825">
        <v>99.94</v>
      </c>
      <c r="M133" s="825">
        <v>99.94</v>
      </c>
      <c r="N133" s="822">
        <v>1</v>
      </c>
      <c r="O133" s="826">
        <v>1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6</v>
      </c>
      <c r="B134" s="822" t="s">
        <v>1811</v>
      </c>
      <c r="C134" s="822" t="s">
        <v>1818</v>
      </c>
      <c r="D134" s="823" t="s">
        <v>2114</v>
      </c>
      <c r="E134" s="824" t="s">
        <v>1833</v>
      </c>
      <c r="F134" s="822" t="s">
        <v>1812</v>
      </c>
      <c r="G134" s="822" t="s">
        <v>2099</v>
      </c>
      <c r="H134" s="822" t="s">
        <v>329</v>
      </c>
      <c r="I134" s="822" t="s">
        <v>2100</v>
      </c>
      <c r="J134" s="822" t="s">
        <v>873</v>
      </c>
      <c r="K134" s="822" t="s">
        <v>2101</v>
      </c>
      <c r="L134" s="825">
        <v>65.36</v>
      </c>
      <c r="M134" s="825">
        <v>65.36</v>
      </c>
      <c r="N134" s="822">
        <v>1</v>
      </c>
      <c r="O134" s="826">
        <v>1</v>
      </c>
      <c r="P134" s="825">
        <v>65.36</v>
      </c>
      <c r="Q134" s="827">
        <v>1</v>
      </c>
      <c r="R134" s="822">
        <v>1</v>
      </c>
      <c r="S134" s="827">
        <v>1</v>
      </c>
      <c r="T134" s="826">
        <v>1</v>
      </c>
      <c r="U134" s="828">
        <v>1</v>
      </c>
    </row>
    <row r="135" spans="1:21" ht="14.45" customHeight="1" x14ac:dyDescent="0.2">
      <c r="A135" s="821">
        <v>6</v>
      </c>
      <c r="B135" s="822" t="s">
        <v>1811</v>
      </c>
      <c r="C135" s="822" t="s">
        <v>1818</v>
      </c>
      <c r="D135" s="823" t="s">
        <v>2114</v>
      </c>
      <c r="E135" s="824" t="s">
        <v>1833</v>
      </c>
      <c r="F135" s="822" t="s">
        <v>1812</v>
      </c>
      <c r="G135" s="822" t="s">
        <v>1920</v>
      </c>
      <c r="H135" s="822" t="s">
        <v>329</v>
      </c>
      <c r="I135" s="822" t="s">
        <v>1921</v>
      </c>
      <c r="J135" s="822" t="s">
        <v>1009</v>
      </c>
      <c r="K135" s="822" t="s">
        <v>1010</v>
      </c>
      <c r="L135" s="825">
        <v>121.92</v>
      </c>
      <c r="M135" s="825">
        <v>365.76</v>
      </c>
      <c r="N135" s="822">
        <v>3</v>
      </c>
      <c r="O135" s="826">
        <v>1.5</v>
      </c>
      <c r="P135" s="825"/>
      <c r="Q135" s="827">
        <v>0</v>
      </c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6</v>
      </c>
      <c r="B136" s="822" t="s">
        <v>1811</v>
      </c>
      <c r="C136" s="822" t="s">
        <v>1818</v>
      </c>
      <c r="D136" s="823" t="s">
        <v>2114</v>
      </c>
      <c r="E136" s="824" t="s">
        <v>1833</v>
      </c>
      <c r="F136" s="822" t="s">
        <v>1813</v>
      </c>
      <c r="G136" s="822" t="s">
        <v>1843</v>
      </c>
      <c r="H136" s="822" t="s">
        <v>329</v>
      </c>
      <c r="I136" s="822" t="s">
        <v>1844</v>
      </c>
      <c r="J136" s="822" t="s">
        <v>1845</v>
      </c>
      <c r="K136" s="822"/>
      <c r="L136" s="825">
        <v>0</v>
      </c>
      <c r="M136" s="825">
        <v>0</v>
      </c>
      <c r="N136" s="822">
        <v>1</v>
      </c>
      <c r="O136" s="826">
        <v>1</v>
      </c>
      <c r="P136" s="825"/>
      <c r="Q136" s="827"/>
      <c r="R136" s="822"/>
      <c r="S136" s="827">
        <v>0</v>
      </c>
      <c r="T136" s="826"/>
      <c r="U136" s="828">
        <v>0</v>
      </c>
    </row>
    <row r="137" spans="1:21" ht="14.45" customHeight="1" x14ac:dyDescent="0.2">
      <c r="A137" s="821">
        <v>6</v>
      </c>
      <c r="B137" s="822" t="s">
        <v>1811</v>
      </c>
      <c r="C137" s="822" t="s">
        <v>1818</v>
      </c>
      <c r="D137" s="823" t="s">
        <v>2114</v>
      </c>
      <c r="E137" s="824" t="s">
        <v>1833</v>
      </c>
      <c r="F137" s="822" t="s">
        <v>1813</v>
      </c>
      <c r="G137" s="822" t="s">
        <v>1843</v>
      </c>
      <c r="H137" s="822" t="s">
        <v>329</v>
      </c>
      <c r="I137" s="822" t="s">
        <v>1846</v>
      </c>
      <c r="J137" s="822" t="s">
        <v>1845</v>
      </c>
      <c r="K137" s="822"/>
      <c r="L137" s="825">
        <v>0</v>
      </c>
      <c r="M137" s="825">
        <v>0</v>
      </c>
      <c r="N137" s="822">
        <v>1</v>
      </c>
      <c r="O137" s="826">
        <v>1</v>
      </c>
      <c r="P137" s="825"/>
      <c r="Q137" s="827"/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6</v>
      </c>
      <c r="B138" s="822" t="s">
        <v>1811</v>
      </c>
      <c r="C138" s="822" t="s">
        <v>1818</v>
      </c>
      <c r="D138" s="823" t="s">
        <v>2114</v>
      </c>
      <c r="E138" s="824" t="s">
        <v>1833</v>
      </c>
      <c r="F138" s="822" t="s">
        <v>1814</v>
      </c>
      <c r="G138" s="822" t="s">
        <v>1847</v>
      </c>
      <c r="H138" s="822" t="s">
        <v>329</v>
      </c>
      <c r="I138" s="822" t="s">
        <v>1851</v>
      </c>
      <c r="J138" s="822" t="s">
        <v>1852</v>
      </c>
      <c r="K138" s="822" t="s">
        <v>1853</v>
      </c>
      <c r="L138" s="825">
        <v>700.35</v>
      </c>
      <c r="M138" s="825">
        <v>4202.1000000000004</v>
      </c>
      <c r="N138" s="822">
        <v>6</v>
      </c>
      <c r="O138" s="826">
        <v>6</v>
      </c>
      <c r="P138" s="825">
        <v>3501.75</v>
      </c>
      <c r="Q138" s="827">
        <v>0.83333333333333326</v>
      </c>
      <c r="R138" s="822">
        <v>5</v>
      </c>
      <c r="S138" s="827">
        <v>0.83333333333333337</v>
      </c>
      <c r="T138" s="826">
        <v>5</v>
      </c>
      <c r="U138" s="828">
        <v>0.83333333333333337</v>
      </c>
    </row>
    <row r="139" spans="1:21" ht="14.45" customHeight="1" x14ac:dyDescent="0.2">
      <c r="A139" s="821">
        <v>6</v>
      </c>
      <c r="B139" s="822" t="s">
        <v>1811</v>
      </c>
      <c r="C139" s="822" t="s">
        <v>1818</v>
      </c>
      <c r="D139" s="823" t="s">
        <v>2114</v>
      </c>
      <c r="E139" s="824" t="s">
        <v>1833</v>
      </c>
      <c r="F139" s="822" t="s">
        <v>1814</v>
      </c>
      <c r="G139" s="822" t="s">
        <v>1847</v>
      </c>
      <c r="H139" s="822" t="s">
        <v>329</v>
      </c>
      <c r="I139" s="822" t="s">
        <v>1854</v>
      </c>
      <c r="J139" s="822" t="s">
        <v>1855</v>
      </c>
      <c r="K139" s="822" t="s">
        <v>1856</v>
      </c>
      <c r="L139" s="825">
        <v>849.85</v>
      </c>
      <c r="M139" s="825">
        <v>11048.050000000001</v>
      </c>
      <c r="N139" s="822">
        <v>13</v>
      </c>
      <c r="O139" s="826">
        <v>13</v>
      </c>
      <c r="P139" s="825">
        <v>11048.050000000001</v>
      </c>
      <c r="Q139" s="827">
        <v>1</v>
      </c>
      <c r="R139" s="822">
        <v>13</v>
      </c>
      <c r="S139" s="827">
        <v>1</v>
      </c>
      <c r="T139" s="826">
        <v>13</v>
      </c>
      <c r="U139" s="828">
        <v>1</v>
      </c>
    </row>
    <row r="140" spans="1:21" ht="14.45" customHeight="1" x14ac:dyDescent="0.2">
      <c r="A140" s="821">
        <v>6</v>
      </c>
      <c r="B140" s="822" t="s">
        <v>1811</v>
      </c>
      <c r="C140" s="822" t="s">
        <v>1818</v>
      </c>
      <c r="D140" s="823" t="s">
        <v>2114</v>
      </c>
      <c r="E140" s="824" t="s">
        <v>1833</v>
      </c>
      <c r="F140" s="822" t="s">
        <v>1814</v>
      </c>
      <c r="G140" s="822" t="s">
        <v>1847</v>
      </c>
      <c r="H140" s="822" t="s">
        <v>329</v>
      </c>
      <c r="I140" s="822" t="s">
        <v>1857</v>
      </c>
      <c r="J140" s="822" t="s">
        <v>1858</v>
      </c>
      <c r="K140" s="822" t="s">
        <v>1859</v>
      </c>
      <c r="L140" s="825">
        <v>700.35</v>
      </c>
      <c r="M140" s="825">
        <v>12606.300000000003</v>
      </c>
      <c r="N140" s="822">
        <v>18</v>
      </c>
      <c r="O140" s="826">
        <v>18</v>
      </c>
      <c r="P140" s="825">
        <v>12606.300000000003</v>
      </c>
      <c r="Q140" s="827">
        <v>1</v>
      </c>
      <c r="R140" s="822">
        <v>18</v>
      </c>
      <c r="S140" s="827">
        <v>1</v>
      </c>
      <c r="T140" s="826">
        <v>18</v>
      </c>
      <c r="U140" s="828">
        <v>1</v>
      </c>
    </row>
    <row r="141" spans="1:21" ht="14.45" customHeight="1" x14ac:dyDescent="0.2">
      <c r="A141" s="821">
        <v>6</v>
      </c>
      <c r="B141" s="822" t="s">
        <v>1811</v>
      </c>
      <c r="C141" s="822" t="s">
        <v>1818</v>
      </c>
      <c r="D141" s="823" t="s">
        <v>2114</v>
      </c>
      <c r="E141" s="824" t="s">
        <v>1833</v>
      </c>
      <c r="F141" s="822" t="s">
        <v>1814</v>
      </c>
      <c r="G141" s="822" t="s">
        <v>1860</v>
      </c>
      <c r="H141" s="822" t="s">
        <v>329</v>
      </c>
      <c r="I141" s="822" t="s">
        <v>2007</v>
      </c>
      <c r="J141" s="822" t="s">
        <v>2008</v>
      </c>
      <c r="K141" s="822" t="s">
        <v>2009</v>
      </c>
      <c r="L141" s="825">
        <v>400.2</v>
      </c>
      <c r="M141" s="825">
        <v>400.2</v>
      </c>
      <c r="N141" s="822">
        <v>1</v>
      </c>
      <c r="O141" s="826">
        <v>1</v>
      </c>
      <c r="P141" s="825">
        <v>400.2</v>
      </c>
      <c r="Q141" s="827">
        <v>1</v>
      </c>
      <c r="R141" s="822">
        <v>1</v>
      </c>
      <c r="S141" s="827">
        <v>1</v>
      </c>
      <c r="T141" s="826">
        <v>1</v>
      </c>
      <c r="U141" s="828">
        <v>1</v>
      </c>
    </row>
    <row r="142" spans="1:21" ht="14.45" customHeight="1" x14ac:dyDescent="0.2">
      <c r="A142" s="821">
        <v>6</v>
      </c>
      <c r="B142" s="822" t="s">
        <v>1811</v>
      </c>
      <c r="C142" s="822" t="s">
        <v>1818</v>
      </c>
      <c r="D142" s="823" t="s">
        <v>2114</v>
      </c>
      <c r="E142" s="824" t="s">
        <v>1833</v>
      </c>
      <c r="F142" s="822" t="s">
        <v>1814</v>
      </c>
      <c r="G142" s="822" t="s">
        <v>1860</v>
      </c>
      <c r="H142" s="822" t="s">
        <v>329</v>
      </c>
      <c r="I142" s="822" t="s">
        <v>1861</v>
      </c>
      <c r="J142" s="822" t="s">
        <v>1862</v>
      </c>
      <c r="K142" s="822" t="s">
        <v>1863</v>
      </c>
      <c r="L142" s="825">
        <v>249.55</v>
      </c>
      <c r="M142" s="825">
        <v>499.1</v>
      </c>
      <c r="N142" s="822">
        <v>2</v>
      </c>
      <c r="O142" s="826">
        <v>1</v>
      </c>
      <c r="P142" s="825">
        <v>499.1</v>
      </c>
      <c r="Q142" s="827">
        <v>1</v>
      </c>
      <c r="R142" s="822">
        <v>2</v>
      </c>
      <c r="S142" s="827">
        <v>1</v>
      </c>
      <c r="T142" s="826">
        <v>1</v>
      </c>
      <c r="U142" s="828">
        <v>1</v>
      </c>
    </row>
    <row r="143" spans="1:21" ht="14.45" customHeight="1" x14ac:dyDescent="0.2">
      <c r="A143" s="821">
        <v>6</v>
      </c>
      <c r="B143" s="822" t="s">
        <v>1811</v>
      </c>
      <c r="C143" s="822" t="s">
        <v>1818</v>
      </c>
      <c r="D143" s="823" t="s">
        <v>2114</v>
      </c>
      <c r="E143" s="824" t="s">
        <v>1831</v>
      </c>
      <c r="F143" s="822" t="s">
        <v>1812</v>
      </c>
      <c r="G143" s="822" t="s">
        <v>1835</v>
      </c>
      <c r="H143" s="822" t="s">
        <v>640</v>
      </c>
      <c r="I143" s="822" t="s">
        <v>2014</v>
      </c>
      <c r="J143" s="822" t="s">
        <v>1837</v>
      </c>
      <c r="K143" s="822" t="s">
        <v>2015</v>
      </c>
      <c r="L143" s="825">
        <v>56.06</v>
      </c>
      <c r="M143" s="825">
        <v>168.18</v>
      </c>
      <c r="N143" s="822">
        <v>3</v>
      </c>
      <c r="O143" s="826">
        <v>1.5</v>
      </c>
      <c r="P143" s="825">
        <v>56.06</v>
      </c>
      <c r="Q143" s="827">
        <v>0.33333333333333331</v>
      </c>
      <c r="R143" s="822">
        <v>1</v>
      </c>
      <c r="S143" s="827">
        <v>0.33333333333333331</v>
      </c>
      <c r="T143" s="826">
        <v>0.5</v>
      </c>
      <c r="U143" s="828">
        <v>0.33333333333333331</v>
      </c>
    </row>
    <row r="144" spans="1:21" ht="14.45" customHeight="1" x14ac:dyDescent="0.2">
      <c r="A144" s="821">
        <v>6</v>
      </c>
      <c r="B144" s="822" t="s">
        <v>1811</v>
      </c>
      <c r="C144" s="822" t="s">
        <v>1818</v>
      </c>
      <c r="D144" s="823" t="s">
        <v>2114</v>
      </c>
      <c r="E144" s="824" t="s">
        <v>1831</v>
      </c>
      <c r="F144" s="822" t="s">
        <v>1812</v>
      </c>
      <c r="G144" s="822" t="s">
        <v>1923</v>
      </c>
      <c r="H144" s="822" t="s">
        <v>640</v>
      </c>
      <c r="I144" s="822" t="s">
        <v>2102</v>
      </c>
      <c r="J144" s="822" t="s">
        <v>1926</v>
      </c>
      <c r="K144" s="822" t="s">
        <v>1581</v>
      </c>
      <c r="L144" s="825">
        <v>168.41</v>
      </c>
      <c r="M144" s="825">
        <v>168.41</v>
      </c>
      <c r="N144" s="822">
        <v>1</v>
      </c>
      <c r="O144" s="826">
        <v>0.5</v>
      </c>
      <c r="P144" s="825">
        <v>168.41</v>
      </c>
      <c r="Q144" s="827">
        <v>1</v>
      </c>
      <c r="R144" s="822">
        <v>1</v>
      </c>
      <c r="S144" s="827">
        <v>1</v>
      </c>
      <c r="T144" s="826">
        <v>0.5</v>
      </c>
      <c r="U144" s="828">
        <v>1</v>
      </c>
    </row>
    <row r="145" spans="1:21" ht="14.45" customHeight="1" x14ac:dyDescent="0.2">
      <c r="A145" s="821">
        <v>6</v>
      </c>
      <c r="B145" s="822" t="s">
        <v>1811</v>
      </c>
      <c r="C145" s="822" t="s">
        <v>1818</v>
      </c>
      <c r="D145" s="823" t="s">
        <v>2114</v>
      </c>
      <c r="E145" s="824" t="s">
        <v>1831</v>
      </c>
      <c r="F145" s="822" t="s">
        <v>1812</v>
      </c>
      <c r="G145" s="822" t="s">
        <v>2103</v>
      </c>
      <c r="H145" s="822" t="s">
        <v>329</v>
      </c>
      <c r="I145" s="822" t="s">
        <v>2104</v>
      </c>
      <c r="J145" s="822" t="s">
        <v>2105</v>
      </c>
      <c r="K145" s="822" t="s">
        <v>2106</v>
      </c>
      <c r="L145" s="825">
        <v>150.26</v>
      </c>
      <c r="M145" s="825">
        <v>150.26</v>
      </c>
      <c r="N145" s="822">
        <v>1</v>
      </c>
      <c r="O145" s="826">
        <v>1</v>
      </c>
      <c r="P145" s="825">
        <v>150.26</v>
      </c>
      <c r="Q145" s="827">
        <v>1</v>
      </c>
      <c r="R145" s="822">
        <v>1</v>
      </c>
      <c r="S145" s="827">
        <v>1</v>
      </c>
      <c r="T145" s="826">
        <v>1</v>
      </c>
      <c r="U145" s="828">
        <v>1</v>
      </c>
    </row>
    <row r="146" spans="1:21" ht="14.45" customHeight="1" x14ac:dyDescent="0.2">
      <c r="A146" s="821">
        <v>6</v>
      </c>
      <c r="B146" s="822" t="s">
        <v>1811</v>
      </c>
      <c r="C146" s="822" t="s">
        <v>1818</v>
      </c>
      <c r="D146" s="823" t="s">
        <v>2114</v>
      </c>
      <c r="E146" s="824" t="s">
        <v>1831</v>
      </c>
      <c r="F146" s="822" t="s">
        <v>1812</v>
      </c>
      <c r="G146" s="822" t="s">
        <v>1933</v>
      </c>
      <c r="H146" s="822" t="s">
        <v>640</v>
      </c>
      <c r="I146" s="822" t="s">
        <v>1684</v>
      </c>
      <c r="J146" s="822" t="s">
        <v>1685</v>
      </c>
      <c r="K146" s="822" t="s">
        <v>1686</v>
      </c>
      <c r="L146" s="825">
        <v>910.2</v>
      </c>
      <c r="M146" s="825">
        <v>910.2</v>
      </c>
      <c r="N146" s="822">
        <v>1</v>
      </c>
      <c r="O146" s="826">
        <v>1</v>
      </c>
      <c r="P146" s="825">
        <v>910.2</v>
      </c>
      <c r="Q146" s="827">
        <v>1</v>
      </c>
      <c r="R146" s="822">
        <v>1</v>
      </c>
      <c r="S146" s="827">
        <v>1</v>
      </c>
      <c r="T146" s="826">
        <v>1</v>
      </c>
      <c r="U146" s="828">
        <v>1</v>
      </c>
    </row>
    <row r="147" spans="1:21" ht="14.45" customHeight="1" x14ac:dyDescent="0.2">
      <c r="A147" s="821">
        <v>6</v>
      </c>
      <c r="B147" s="822" t="s">
        <v>1811</v>
      </c>
      <c r="C147" s="822" t="s">
        <v>1818</v>
      </c>
      <c r="D147" s="823" t="s">
        <v>2114</v>
      </c>
      <c r="E147" s="824" t="s">
        <v>1831</v>
      </c>
      <c r="F147" s="822" t="s">
        <v>1812</v>
      </c>
      <c r="G147" s="822" t="s">
        <v>1956</v>
      </c>
      <c r="H147" s="822" t="s">
        <v>329</v>
      </c>
      <c r="I147" s="822" t="s">
        <v>1957</v>
      </c>
      <c r="J147" s="822" t="s">
        <v>941</v>
      </c>
      <c r="K147" s="822" t="s">
        <v>1958</v>
      </c>
      <c r="L147" s="825">
        <v>127.91</v>
      </c>
      <c r="M147" s="825">
        <v>255.82</v>
      </c>
      <c r="N147" s="822">
        <v>2</v>
      </c>
      <c r="O147" s="826">
        <v>1</v>
      </c>
      <c r="P147" s="825">
        <v>255.82</v>
      </c>
      <c r="Q147" s="827">
        <v>1</v>
      </c>
      <c r="R147" s="822">
        <v>2</v>
      </c>
      <c r="S147" s="827">
        <v>1</v>
      </c>
      <c r="T147" s="826">
        <v>1</v>
      </c>
      <c r="U147" s="828">
        <v>1</v>
      </c>
    </row>
    <row r="148" spans="1:21" ht="14.45" customHeight="1" x14ac:dyDescent="0.2">
      <c r="A148" s="821">
        <v>6</v>
      </c>
      <c r="B148" s="822" t="s">
        <v>1811</v>
      </c>
      <c r="C148" s="822" t="s">
        <v>1818</v>
      </c>
      <c r="D148" s="823" t="s">
        <v>2114</v>
      </c>
      <c r="E148" s="824" t="s">
        <v>1831</v>
      </c>
      <c r="F148" s="822" t="s">
        <v>1812</v>
      </c>
      <c r="G148" s="822" t="s">
        <v>2107</v>
      </c>
      <c r="H148" s="822" t="s">
        <v>329</v>
      </c>
      <c r="I148" s="822" t="s">
        <v>2108</v>
      </c>
      <c r="J148" s="822" t="s">
        <v>2109</v>
      </c>
      <c r="K148" s="822" t="s">
        <v>2110</v>
      </c>
      <c r="L148" s="825">
        <v>84.65</v>
      </c>
      <c r="M148" s="825">
        <v>169.3</v>
      </c>
      <c r="N148" s="822">
        <v>2</v>
      </c>
      <c r="O148" s="826">
        <v>1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6</v>
      </c>
      <c r="B149" s="822" t="s">
        <v>1811</v>
      </c>
      <c r="C149" s="822" t="s">
        <v>1818</v>
      </c>
      <c r="D149" s="823" t="s">
        <v>2114</v>
      </c>
      <c r="E149" s="824" t="s">
        <v>1831</v>
      </c>
      <c r="F149" s="822" t="s">
        <v>1812</v>
      </c>
      <c r="G149" s="822" t="s">
        <v>1942</v>
      </c>
      <c r="H149" s="822" t="s">
        <v>329</v>
      </c>
      <c r="I149" s="822" t="s">
        <v>2048</v>
      </c>
      <c r="J149" s="822" t="s">
        <v>661</v>
      </c>
      <c r="K149" s="822" t="s">
        <v>662</v>
      </c>
      <c r="L149" s="825">
        <v>59.56</v>
      </c>
      <c r="M149" s="825">
        <v>119.12</v>
      </c>
      <c r="N149" s="822">
        <v>2</v>
      </c>
      <c r="O149" s="826">
        <v>2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6</v>
      </c>
      <c r="B150" s="822" t="s">
        <v>1811</v>
      </c>
      <c r="C150" s="822" t="s">
        <v>1818</v>
      </c>
      <c r="D150" s="823" t="s">
        <v>2114</v>
      </c>
      <c r="E150" s="824" t="s">
        <v>1831</v>
      </c>
      <c r="F150" s="822" t="s">
        <v>1812</v>
      </c>
      <c r="G150" s="822" t="s">
        <v>2111</v>
      </c>
      <c r="H150" s="822" t="s">
        <v>329</v>
      </c>
      <c r="I150" s="822" t="s">
        <v>2112</v>
      </c>
      <c r="J150" s="822" t="s">
        <v>811</v>
      </c>
      <c r="K150" s="822" t="s">
        <v>2113</v>
      </c>
      <c r="L150" s="825">
        <v>0</v>
      </c>
      <c r="M150" s="825">
        <v>0</v>
      </c>
      <c r="N150" s="822">
        <v>1</v>
      </c>
      <c r="O150" s="826">
        <v>1</v>
      </c>
      <c r="P150" s="825">
        <v>0</v>
      </c>
      <c r="Q150" s="827"/>
      <c r="R150" s="822">
        <v>1</v>
      </c>
      <c r="S150" s="827">
        <v>1</v>
      </c>
      <c r="T150" s="826">
        <v>1</v>
      </c>
      <c r="U150" s="828">
        <v>1</v>
      </c>
    </row>
    <row r="151" spans="1:21" ht="14.45" customHeight="1" x14ac:dyDescent="0.2">
      <c r="A151" s="821">
        <v>6</v>
      </c>
      <c r="B151" s="822" t="s">
        <v>1811</v>
      </c>
      <c r="C151" s="822" t="s">
        <v>1818</v>
      </c>
      <c r="D151" s="823" t="s">
        <v>2114</v>
      </c>
      <c r="E151" s="824" t="s">
        <v>1831</v>
      </c>
      <c r="F151" s="822" t="s">
        <v>1812</v>
      </c>
      <c r="G151" s="822" t="s">
        <v>2099</v>
      </c>
      <c r="H151" s="822" t="s">
        <v>329</v>
      </c>
      <c r="I151" s="822" t="s">
        <v>2100</v>
      </c>
      <c r="J151" s="822" t="s">
        <v>873</v>
      </c>
      <c r="K151" s="822" t="s">
        <v>2101</v>
      </c>
      <c r="L151" s="825">
        <v>65.36</v>
      </c>
      <c r="M151" s="825">
        <v>392.15999999999997</v>
      </c>
      <c r="N151" s="822">
        <v>6</v>
      </c>
      <c r="O151" s="826">
        <v>3</v>
      </c>
      <c r="P151" s="825">
        <v>261.44</v>
      </c>
      <c r="Q151" s="827">
        <v>0.66666666666666674</v>
      </c>
      <c r="R151" s="822">
        <v>4</v>
      </c>
      <c r="S151" s="827">
        <v>0.66666666666666663</v>
      </c>
      <c r="T151" s="826">
        <v>2</v>
      </c>
      <c r="U151" s="828">
        <v>0.66666666666666663</v>
      </c>
    </row>
    <row r="152" spans="1:21" ht="14.45" customHeight="1" x14ac:dyDescent="0.2">
      <c r="A152" s="821">
        <v>6</v>
      </c>
      <c r="B152" s="822" t="s">
        <v>1811</v>
      </c>
      <c r="C152" s="822" t="s">
        <v>1818</v>
      </c>
      <c r="D152" s="823" t="s">
        <v>2114</v>
      </c>
      <c r="E152" s="824" t="s">
        <v>1831</v>
      </c>
      <c r="F152" s="822" t="s">
        <v>1812</v>
      </c>
      <c r="G152" s="822" t="s">
        <v>1920</v>
      </c>
      <c r="H152" s="822" t="s">
        <v>329</v>
      </c>
      <c r="I152" s="822" t="s">
        <v>1921</v>
      </c>
      <c r="J152" s="822" t="s">
        <v>1009</v>
      </c>
      <c r="K152" s="822" t="s">
        <v>1010</v>
      </c>
      <c r="L152" s="825">
        <v>121.92</v>
      </c>
      <c r="M152" s="825">
        <v>243.84</v>
      </c>
      <c r="N152" s="822">
        <v>2</v>
      </c>
      <c r="O152" s="826">
        <v>1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6</v>
      </c>
      <c r="B153" s="822" t="s">
        <v>1811</v>
      </c>
      <c r="C153" s="822" t="s">
        <v>1818</v>
      </c>
      <c r="D153" s="823" t="s">
        <v>2114</v>
      </c>
      <c r="E153" s="824" t="s">
        <v>1831</v>
      </c>
      <c r="F153" s="822" t="s">
        <v>1814</v>
      </c>
      <c r="G153" s="822" t="s">
        <v>1847</v>
      </c>
      <c r="H153" s="822" t="s">
        <v>329</v>
      </c>
      <c r="I153" s="822" t="s">
        <v>1857</v>
      </c>
      <c r="J153" s="822" t="s">
        <v>1858</v>
      </c>
      <c r="K153" s="822" t="s">
        <v>1859</v>
      </c>
      <c r="L153" s="825">
        <v>700.35</v>
      </c>
      <c r="M153" s="825">
        <v>700.35</v>
      </c>
      <c r="N153" s="822">
        <v>1</v>
      </c>
      <c r="O153" s="826">
        <v>1</v>
      </c>
      <c r="P153" s="825">
        <v>700.35</v>
      </c>
      <c r="Q153" s="827">
        <v>1</v>
      </c>
      <c r="R153" s="822">
        <v>1</v>
      </c>
      <c r="S153" s="827">
        <v>1</v>
      </c>
      <c r="T153" s="826">
        <v>1</v>
      </c>
      <c r="U153" s="828">
        <v>1</v>
      </c>
    </row>
    <row r="154" spans="1:21" ht="14.45" customHeight="1" thickBot="1" x14ac:dyDescent="0.25">
      <c r="A154" s="813">
        <v>6</v>
      </c>
      <c r="B154" s="814" t="s">
        <v>1811</v>
      </c>
      <c r="C154" s="814" t="s">
        <v>1816</v>
      </c>
      <c r="D154" s="815" t="s">
        <v>2115</v>
      </c>
      <c r="E154" s="816" t="s">
        <v>1833</v>
      </c>
      <c r="F154" s="814" t="s">
        <v>1814</v>
      </c>
      <c r="G154" s="814" t="s">
        <v>1847</v>
      </c>
      <c r="H154" s="814" t="s">
        <v>329</v>
      </c>
      <c r="I154" s="814" t="s">
        <v>1857</v>
      </c>
      <c r="J154" s="814" t="s">
        <v>1858</v>
      </c>
      <c r="K154" s="814" t="s">
        <v>1859</v>
      </c>
      <c r="L154" s="817">
        <v>700.35</v>
      </c>
      <c r="M154" s="817">
        <v>2101.0500000000002</v>
      </c>
      <c r="N154" s="814">
        <v>3</v>
      </c>
      <c r="O154" s="818">
        <v>3</v>
      </c>
      <c r="P154" s="817">
        <v>2101.0500000000002</v>
      </c>
      <c r="Q154" s="819">
        <v>1</v>
      </c>
      <c r="R154" s="814">
        <v>3</v>
      </c>
      <c r="S154" s="819">
        <v>1</v>
      </c>
      <c r="T154" s="818">
        <v>3</v>
      </c>
      <c r="U154" s="82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89979DC-9A3B-4E43-A950-4B418382DFC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2117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1824</v>
      </c>
      <c r="B5" s="225">
        <v>414.54</v>
      </c>
      <c r="C5" s="812">
        <v>0.78711122925606647</v>
      </c>
      <c r="D5" s="225">
        <v>112.12</v>
      </c>
      <c r="E5" s="812">
        <v>0.21288877074393345</v>
      </c>
      <c r="F5" s="830">
        <v>526.66000000000008</v>
      </c>
    </row>
    <row r="6" spans="1:6" ht="14.45" customHeight="1" x14ac:dyDescent="0.2">
      <c r="A6" s="836" t="s">
        <v>1829</v>
      </c>
      <c r="B6" s="831">
        <v>105.32</v>
      </c>
      <c r="C6" s="827">
        <v>1.0102056476365867E-2</v>
      </c>
      <c r="D6" s="831">
        <v>10320.280000000001</v>
      </c>
      <c r="E6" s="827">
        <v>0.98989794352363414</v>
      </c>
      <c r="F6" s="832">
        <v>10425.6</v>
      </c>
    </row>
    <row r="7" spans="1:6" ht="14.45" customHeight="1" x14ac:dyDescent="0.2">
      <c r="A7" s="836" t="s">
        <v>1833</v>
      </c>
      <c r="B7" s="831">
        <v>101.83</v>
      </c>
      <c r="C7" s="827">
        <v>0.37953783078643305</v>
      </c>
      <c r="D7" s="831">
        <v>166.47</v>
      </c>
      <c r="E7" s="827">
        <v>0.62046216921356689</v>
      </c>
      <c r="F7" s="832">
        <v>268.3</v>
      </c>
    </row>
    <row r="8" spans="1:6" ht="14.45" customHeight="1" x14ac:dyDescent="0.2">
      <c r="A8" s="836" t="s">
        <v>1826</v>
      </c>
      <c r="B8" s="831"/>
      <c r="C8" s="827">
        <v>0</v>
      </c>
      <c r="D8" s="831">
        <v>56.06</v>
      </c>
      <c r="E8" s="827">
        <v>1</v>
      </c>
      <c r="F8" s="832">
        <v>56.06</v>
      </c>
    </row>
    <row r="9" spans="1:6" ht="14.45" customHeight="1" x14ac:dyDescent="0.2">
      <c r="A9" s="836" t="s">
        <v>1831</v>
      </c>
      <c r="B9" s="831"/>
      <c r="C9" s="827">
        <v>0</v>
      </c>
      <c r="D9" s="831">
        <v>1246.79</v>
      </c>
      <c r="E9" s="827">
        <v>1</v>
      </c>
      <c r="F9" s="832">
        <v>1246.79</v>
      </c>
    </row>
    <row r="10" spans="1:6" ht="14.45" customHeight="1" x14ac:dyDescent="0.2">
      <c r="A10" s="836" t="s">
        <v>1830</v>
      </c>
      <c r="B10" s="831"/>
      <c r="C10" s="827">
        <v>0</v>
      </c>
      <c r="D10" s="831">
        <v>3357.5600000000004</v>
      </c>
      <c r="E10" s="827">
        <v>1</v>
      </c>
      <c r="F10" s="832">
        <v>3357.5600000000004</v>
      </c>
    </row>
    <row r="11" spans="1:6" ht="14.45" customHeight="1" thickBot="1" x14ac:dyDescent="0.25">
      <c r="A11" s="759" t="s">
        <v>1832</v>
      </c>
      <c r="B11" s="750"/>
      <c r="C11" s="751">
        <v>0</v>
      </c>
      <c r="D11" s="750">
        <v>2847.4800000000005</v>
      </c>
      <c r="E11" s="751">
        <v>1</v>
      </c>
      <c r="F11" s="752">
        <v>2847.4800000000005</v>
      </c>
    </row>
    <row r="12" spans="1:6" ht="14.45" customHeight="1" thickBot="1" x14ac:dyDescent="0.25">
      <c r="A12" s="753" t="s">
        <v>3</v>
      </c>
      <c r="B12" s="754">
        <v>621.69000000000005</v>
      </c>
      <c r="C12" s="755">
        <v>3.3194952064906601E-2</v>
      </c>
      <c r="D12" s="754">
        <v>18106.760000000002</v>
      </c>
      <c r="E12" s="755">
        <v>0.96680504793509348</v>
      </c>
      <c r="F12" s="756">
        <v>18728.45</v>
      </c>
    </row>
    <row r="13" spans="1:6" ht="14.45" customHeight="1" thickBot="1" x14ac:dyDescent="0.25"/>
    <row r="14" spans="1:6" ht="14.45" customHeight="1" x14ac:dyDescent="0.2">
      <c r="A14" s="835" t="s">
        <v>1453</v>
      </c>
      <c r="B14" s="225">
        <v>414.54</v>
      </c>
      <c r="C14" s="812">
        <v>1</v>
      </c>
      <c r="D14" s="225"/>
      <c r="E14" s="812">
        <v>0</v>
      </c>
      <c r="F14" s="830">
        <v>414.54</v>
      </c>
    </row>
    <row r="15" spans="1:6" ht="14.45" customHeight="1" x14ac:dyDescent="0.2">
      <c r="A15" s="836" t="s">
        <v>1451</v>
      </c>
      <c r="B15" s="831">
        <v>105.32</v>
      </c>
      <c r="C15" s="827">
        <v>1</v>
      </c>
      <c r="D15" s="831"/>
      <c r="E15" s="827">
        <v>0</v>
      </c>
      <c r="F15" s="832">
        <v>105.32</v>
      </c>
    </row>
    <row r="16" spans="1:6" ht="14.45" customHeight="1" x14ac:dyDescent="0.2">
      <c r="A16" s="836" t="s">
        <v>2118</v>
      </c>
      <c r="B16" s="831">
        <v>101.83</v>
      </c>
      <c r="C16" s="827">
        <v>1</v>
      </c>
      <c r="D16" s="831"/>
      <c r="E16" s="827">
        <v>0</v>
      </c>
      <c r="F16" s="832">
        <v>101.83</v>
      </c>
    </row>
    <row r="17" spans="1:6" ht="14.45" customHeight="1" x14ac:dyDescent="0.2">
      <c r="A17" s="836" t="s">
        <v>1479</v>
      </c>
      <c r="B17" s="831"/>
      <c r="C17" s="827"/>
      <c r="D17" s="831">
        <v>0</v>
      </c>
      <c r="E17" s="827"/>
      <c r="F17" s="832">
        <v>0</v>
      </c>
    </row>
    <row r="18" spans="1:6" ht="14.45" customHeight="1" x14ac:dyDescent="0.2">
      <c r="A18" s="836" t="s">
        <v>1499</v>
      </c>
      <c r="B18" s="831"/>
      <c r="C18" s="827">
        <v>0</v>
      </c>
      <c r="D18" s="831">
        <v>33.549999999999997</v>
      </c>
      <c r="E18" s="827">
        <v>1</v>
      </c>
      <c r="F18" s="832">
        <v>33.549999999999997</v>
      </c>
    </row>
    <row r="19" spans="1:6" ht="14.45" customHeight="1" x14ac:dyDescent="0.2">
      <c r="A19" s="836" t="s">
        <v>1494</v>
      </c>
      <c r="B19" s="831"/>
      <c r="C19" s="827">
        <v>0</v>
      </c>
      <c r="D19" s="831">
        <v>117.55</v>
      </c>
      <c r="E19" s="827">
        <v>1</v>
      </c>
      <c r="F19" s="832">
        <v>117.55</v>
      </c>
    </row>
    <row r="20" spans="1:6" ht="14.45" customHeight="1" x14ac:dyDescent="0.2">
      <c r="A20" s="836" t="s">
        <v>2119</v>
      </c>
      <c r="B20" s="831"/>
      <c r="C20" s="827">
        <v>0</v>
      </c>
      <c r="D20" s="831">
        <v>42.51</v>
      </c>
      <c r="E20" s="827">
        <v>1</v>
      </c>
      <c r="F20" s="832">
        <v>42.51</v>
      </c>
    </row>
    <row r="21" spans="1:6" ht="14.45" customHeight="1" x14ac:dyDescent="0.2">
      <c r="A21" s="836" t="s">
        <v>1443</v>
      </c>
      <c r="B21" s="831"/>
      <c r="C21" s="827">
        <v>0</v>
      </c>
      <c r="D21" s="831">
        <v>13.68</v>
      </c>
      <c r="E21" s="827">
        <v>1</v>
      </c>
      <c r="F21" s="832">
        <v>13.68</v>
      </c>
    </row>
    <row r="22" spans="1:6" ht="14.45" customHeight="1" x14ac:dyDescent="0.2">
      <c r="A22" s="836" t="s">
        <v>1482</v>
      </c>
      <c r="B22" s="831"/>
      <c r="C22" s="827">
        <v>0</v>
      </c>
      <c r="D22" s="831">
        <v>1820.4</v>
      </c>
      <c r="E22" s="827">
        <v>1</v>
      </c>
      <c r="F22" s="832">
        <v>1820.4</v>
      </c>
    </row>
    <row r="23" spans="1:6" ht="14.45" customHeight="1" x14ac:dyDescent="0.2">
      <c r="A23" s="836" t="s">
        <v>1446</v>
      </c>
      <c r="B23" s="831"/>
      <c r="C23" s="827">
        <v>0</v>
      </c>
      <c r="D23" s="831">
        <v>3190.7799999999997</v>
      </c>
      <c r="E23" s="827">
        <v>1</v>
      </c>
      <c r="F23" s="832">
        <v>3190.7799999999997</v>
      </c>
    </row>
    <row r="24" spans="1:6" ht="14.45" customHeight="1" x14ac:dyDescent="0.2">
      <c r="A24" s="836" t="s">
        <v>2120</v>
      </c>
      <c r="B24" s="831"/>
      <c r="C24" s="827">
        <v>0</v>
      </c>
      <c r="D24" s="831">
        <v>132</v>
      </c>
      <c r="E24" s="827">
        <v>1</v>
      </c>
      <c r="F24" s="832">
        <v>132</v>
      </c>
    </row>
    <row r="25" spans="1:6" ht="14.45" customHeight="1" x14ac:dyDescent="0.2">
      <c r="A25" s="836" t="s">
        <v>1454</v>
      </c>
      <c r="B25" s="831"/>
      <c r="C25" s="827">
        <v>0</v>
      </c>
      <c r="D25" s="831">
        <v>34.47</v>
      </c>
      <c r="E25" s="827">
        <v>1</v>
      </c>
      <c r="F25" s="832">
        <v>34.47</v>
      </c>
    </row>
    <row r="26" spans="1:6" ht="14.45" customHeight="1" x14ac:dyDescent="0.2">
      <c r="A26" s="836" t="s">
        <v>1488</v>
      </c>
      <c r="B26" s="831"/>
      <c r="C26" s="827">
        <v>0</v>
      </c>
      <c r="D26" s="831">
        <v>614.79999999999995</v>
      </c>
      <c r="E26" s="827">
        <v>1</v>
      </c>
      <c r="F26" s="832">
        <v>614.79999999999995</v>
      </c>
    </row>
    <row r="27" spans="1:6" ht="14.45" customHeight="1" x14ac:dyDescent="0.2">
      <c r="A27" s="836" t="s">
        <v>2121</v>
      </c>
      <c r="B27" s="831"/>
      <c r="C27" s="827">
        <v>0</v>
      </c>
      <c r="D27" s="831">
        <v>31.380000000000003</v>
      </c>
      <c r="E27" s="827">
        <v>1</v>
      </c>
      <c r="F27" s="832">
        <v>31.380000000000003</v>
      </c>
    </row>
    <row r="28" spans="1:6" ht="14.45" customHeight="1" x14ac:dyDescent="0.2">
      <c r="A28" s="836" t="s">
        <v>2122</v>
      </c>
      <c r="B28" s="831"/>
      <c r="C28" s="827">
        <v>0</v>
      </c>
      <c r="D28" s="831">
        <v>7076.96</v>
      </c>
      <c r="E28" s="827">
        <v>1</v>
      </c>
      <c r="F28" s="832">
        <v>7076.96</v>
      </c>
    </row>
    <row r="29" spans="1:6" ht="14.45" customHeight="1" x14ac:dyDescent="0.2">
      <c r="A29" s="836" t="s">
        <v>1461</v>
      </c>
      <c r="B29" s="831"/>
      <c r="C29" s="827">
        <v>0</v>
      </c>
      <c r="D29" s="831">
        <v>336.83</v>
      </c>
      <c r="E29" s="827">
        <v>1</v>
      </c>
      <c r="F29" s="832">
        <v>336.83</v>
      </c>
    </row>
    <row r="30" spans="1:6" ht="14.45" customHeight="1" x14ac:dyDescent="0.2">
      <c r="A30" s="836" t="s">
        <v>1500</v>
      </c>
      <c r="B30" s="831"/>
      <c r="C30" s="827">
        <v>0</v>
      </c>
      <c r="D30" s="831">
        <v>458.24</v>
      </c>
      <c r="E30" s="827">
        <v>1</v>
      </c>
      <c r="F30" s="832">
        <v>458.24</v>
      </c>
    </row>
    <row r="31" spans="1:6" ht="14.45" customHeight="1" x14ac:dyDescent="0.2">
      <c r="A31" s="836" t="s">
        <v>2123</v>
      </c>
      <c r="B31" s="831"/>
      <c r="C31" s="827">
        <v>0</v>
      </c>
      <c r="D31" s="831">
        <v>336.36</v>
      </c>
      <c r="E31" s="827">
        <v>1</v>
      </c>
      <c r="F31" s="832">
        <v>336.36</v>
      </c>
    </row>
    <row r="32" spans="1:6" ht="14.45" customHeight="1" thickBot="1" x14ac:dyDescent="0.25">
      <c r="A32" s="759" t="s">
        <v>2124</v>
      </c>
      <c r="B32" s="750"/>
      <c r="C32" s="751">
        <v>0</v>
      </c>
      <c r="D32" s="750">
        <v>3867.25</v>
      </c>
      <c r="E32" s="751">
        <v>1</v>
      </c>
      <c r="F32" s="752">
        <v>3867.25</v>
      </c>
    </row>
    <row r="33" spans="1:6" ht="14.45" customHeight="1" thickBot="1" x14ac:dyDescent="0.25">
      <c r="A33" s="753" t="s">
        <v>3</v>
      </c>
      <c r="B33" s="754">
        <v>621.69000000000005</v>
      </c>
      <c r="C33" s="755">
        <v>3.3194952064906608E-2</v>
      </c>
      <c r="D33" s="754">
        <v>18106.759999999998</v>
      </c>
      <c r="E33" s="755">
        <v>0.96680504793509348</v>
      </c>
      <c r="F33" s="756">
        <v>18728.449999999997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{B2E89300-C896-4329-B43B-8FC4FA7FD5B4}</x14:id>
        </ext>
      </extLst>
    </cfRule>
  </conditionalFormatting>
  <conditionalFormatting sqref="F14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{9B5F2C89-1BE6-4D02-A126-FE6D2848814A}</x14:id>
        </ext>
      </extLst>
    </cfRule>
  </conditionalFormatting>
  <hyperlinks>
    <hyperlink ref="A2" location="Obsah!A1" display="Zpět na Obsah  KL 01  1.-4.měsíc" xr:uid="{50888F60-4584-4906-A3C5-6BB4FD747CC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E89300-C896-4329-B43B-8FC4FA7FD5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9B5F2C89-1BE6-4D02-A126-FE6D284881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2132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4</v>
      </c>
      <c r="G3" s="47">
        <f>SUBTOTAL(9,G6:G1048576)</f>
        <v>621.69000000000005</v>
      </c>
      <c r="H3" s="48">
        <f>IF(M3=0,0,G3/M3)</f>
        <v>3.3194952064906594E-2</v>
      </c>
      <c r="I3" s="47">
        <f>SUBTOTAL(9,I6:I1048576)</f>
        <v>50</v>
      </c>
      <c r="J3" s="47">
        <f>SUBTOTAL(9,J6:J1048576)</f>
        <v>18106.760000000002</v>
      </c>
      <c r="K3" s="48">
        <f>IF(M3=0,0,J3/M3)</f>
        <v>0.96680504793509325</v>
      </c>
      <c r="L3" s="47">
        <f>SUBTOTAL(9,L6:L1048576)</f>
        <v>54</v>
      </c>
      <c r="M3" s="49">
        <f>SUBTOTAL(9,M6:M1048576)</f>
        <v>18728.450000000004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1824</v>
      </c>
      <c r="B6" s="807" t="s">
        <v>1651</v>
      </c>
      <c r="C6" s="807" t="s">
        <v>2011</v>
      </c>
      <c r="D6" s="807" t="s">
        <v>2012</v>
      </c>
      <c r="E6" s="807" t="s">
        <v>2013</v>
      </c>
      <c r="F6" s="225">
        <v>2</v>
      </c>
      <c r="G6" s="225">
        <v>414.54</v>
      </c>
      <c r="H6" s="812">
        <v>1</v>
      </c>
      <c r="I6" s="225"/>
      <c r="J6" s="225"/>
      <c r="K6" s="812">
        <v>0</v>
      </c>
      <c r="L6" s="225">
        <v>2</v>
      </c>
      <c r="M6" s="830">
        <v>414.54</v>
      </c>
    </row>
    <row r="7" spans="1:13" ht="14.45" customHeight="1" x14ac:dyDescent="0.2">
      <c r="A7" s="821" t="s">
        <v>1824</v>
      </c>
      <c r="B7" s="822" t="s">
        <v>2125</v>
      </c>
      <c r="C7" s="822" t="s">
        <v>2014</v>
      </c>
      <c r="D7" s="822" t="s">
        <v>1837</v>
      </c>
      <c r="E7" s="822" t="s">
        <v>2015</v>
      </c>
      <c r="F7" s="831"/>
      <c r="G7" s="831"/>
      <c r="H7" s="827">
        <v>0</v>
      </c>
      <c r="I7" s="831">
        <v>2</v>
      </c>
      <c r="J7" s="831">
        <v>112.12</v>
      </c>
      <c r="K7" s="827">
        <v>1</v>
      </c>
      <c r="L7" s="831">
        <v>2</v>
      </c>
      <c r="M7" s="832">
        <v>112.12</v>
      </c>
    </row>
    <row r="8" spans="1:13" ht="14.45" customHeight="1" x14ac:dyDescent="0.2">
      <c r="A8" s="821" t="s">
        <v>1824</v>
      </c>
      <c r="B8" s="822" t="s">
        <v>1607</v>
      </c>
      <c r="C8" s="822" t="s">
        <v>1609</v>
      </c>
      <c r="D8" s="822" t="s">
        <v>824</v>
      </c>
      <c r="E8" s="822" t="s">
        <v>827</v>
      </c>
      <c r="F8" s="831"/>
      <c r="G8" s="831"/>
      <c r="H8" s="827"/>
      <c r="I8" s="831">
        <v>2</v>
      </c>
      <c r="J8" s="831">
        <v>0</v>
      </c>
      <c r="K8" s="827"/>
      <c r="L8" s="831">
        <v>2</v>
      </c>
      <c r="M8" s="832">
        <v>0</v>
      </c>
    </row>
    <row r="9" spans="1:13" ht="14.45" customHeight="1" x14ac:dyDescent="0.2">
      <c r="A9" s="821" t="s">
        <v>1826</v>
      </c>
      <c r="B9" s="822" t="s">
        <v>2125</v>
      </c>
      <c r="C9" s="822" t="s">
        <v>1836</v>
      </c>
      <c r="D9" s="822" t="s">
        <v>1837</v>
      </c>
      <c r="E9" s="822" t="s">
        <v>1838</v>
      </c>
      <c r="F9" s="831"/>
      <c r="G9" s="831"/>
      <c r="H9" s="827">
        <v>0</v>
      </c>
      <c r="I9" s="831">
        <v>1</v>
      </c>
      <c r="J9" s="831">
        <v>56.06</v>
      </c>
      <c r="K9" s="827">
        <v>1</v>
      </c>
      <c r="L9" s="831">
        <v>1</v>
      </c>
      <c r="M9" s="832">
        <v>56.06</v>
      </c>
    </row>
    <row r="10" spans="1:13" ht="14.45" customHeight="1" x14ac:dyDescent="0.2">
      <c r="A10" s="821" t="s">
        <v>1829</v>
      </c>
      <c r="B10" s="822" t="s">
        <v>1538</v>
      </c>
      <c r="C10" s="822" t="s">
        <v>1865</v>
      </c>
      <c r="D10" s="822" t="s">
        <v>1866</v>
      </c>
      <c r="E10" s="822" t="s">
        <v>1867</v>
      </c>
      <c r="F10" s="831">
        <v>1</v>
      </c>
      <c r="G10" s="831">
        <v>105.32</v>
      </c>
      <c r="H10" s="827">
        <v>1</v>
      </c>
      <c r="I10" s="831"/>
      <c r="J10" s="831"/>
      <c r="K10" s="827">
        <v>0</v>
      </c>
      <c r="L10" s="831">
        <v>1</v>
      </c>
      <c r="M10" s="832">
        <v>105.32</v>
      </c>
    </row>
    <row r="11" spans="1:13" ht="14.45" customHeight="1" x14ac:dyDescent="0.2">
      <c r="A11" s="821" t="s">
        <v>1829</v>
      </c>
      <c r="B11" s="822" t="s">
        <v>1558</v>
      </c>
      <c r="C11" s="822" t="s">
        <v>1917</v>
      </c>
      <c r="D11" s="822" t="s">
        <v>1918</v>
      </c>
      <c r="E11" s="822" t="s">
        <v>1919</v>
      </c>
      <c r="F11" s="831"/>
      <c r="G11" s="831"/>
      <c r="H11" s="827">
        <v>0</v>
      </c>
      <c r="I11" s="831">
        <v>1</v>
      </c>
      <c r="J11" s="831">
        <v>149.52000000000001</v>
      </c>
      <c r="K11" s="827">
        <v>1</v>
      </c>
      <c r="L11" s="831">
        <v>1</v>
      </c>
      <c r="M11" s="832">
        <v>149.52000000000001</v>
      </c>
    </row>
    <row r="12" spans="1:13" ht="14.45" customHeight="1" x14ac:dyDescent="0.2">
      <c r="A12" s="821" t="s">
        <v>1829</v>
      </c>
      <c r="B12" s="822" t="s">
        <v>2126</v>
      </c>
      <c r="C12" s="822" t="s">
        <v>1889</v>
      </c>
      <c r="D12" s="822" t="s">
        <v>1890</v>
      </c>
      <c r="E12" s="822" t="s">
        <v>1891</v>
      </c>
      <c r="F12" s="831"/>
      <c r="G12" s="831"/>
      <c r="H12" s="827">
        <v>0</v>
      </c>
      <c r="I12" s="831">
        <v>4</v>
      </c>
      <c r="J12" s="831">
        <v>3093.8</v>
      </c>
      <c r="K12" s="827">
        <v>1</v>
      </c>
      <c r="L12" s="831">
        <v>4</v>
      </c>
      <c r="M12" s="832">
        <v>3093.8</v>
      </c>
    </row>
    <row r="13" spans="1:13" ht="14.45" customHeight="1" x14ac:dyDescent="0.2">
      <c r="A13" s="821" t="s">
        <v>1829</v>
      </c>
      <c r="B13" s="822" t="s">
        <v>1607</v>
      </c>
      <c r="C13" s="822" t="s">
        <v>1609</v>
      </c>
      <c r="D13" s="822" t="s">
        <v>824</v>
      </c>
      <c r="E13" s="822" t="s">
        <v>827</v>
      </c>
      <c r="F13" s="831"/>
      <c r="G13" s="831"/>
      <c r="H13" s="827"/>
      <c r="I13" s="831">
        <v>2</v>
      </c>
      <c r="J13" s="831">
        <v>0</v>
      </c>
      <c r="K13" s="827"/>
      <c r="L13" s="831">
        <v>2</v>
      </c>
      <c r="M13" s="832">
        <v>0</v>
      </c>
    </row>
    <row r="14" spans="1:13" ht="14.45" customHeight="1" x14ac:dyDescent="0.2">
      <c r="A14" s="821" t="s">
        <v>1829</v>
      </c>
      <c r="B14" s="822" t="s">
        <v>2127</v>
      </c>
      <c r="C14" s="822" t="s">
        <v>1913</v>
      </c>
      <c r="D14" s="822" t="s">
        <v>1914</v>
      </c>
      <c r="E14" s="822" t="s">
        <v>1915</v>
      </c>
      <c r="F14" s="831"/>
      <c r="G14" s="831"/>
      <c r="H14" s="827">
        <v>0</v>
      </c>
      <c r="I14" s="831">
        <v>2</v>
      </c>
      <c r="J14" s="831">
        <v>7076.96</v>
      </c>
      <c r="K14" s="827">
        <v>1</v>
      </c>
      <c r="L14" s="831">
        <v>2</v>
      </c>
      <c r="M14" s="832">
        <v>7076.96</v>
      </c>
    </row>
    <row r="15" spans="1:13" ht="14.45" customHeight="1" x14ac:dyDescent="0.2">
      <c r="A15" s="821" t="s">
        <v>1830</v>
      </c>
      <c r="B15" s="822" t="s">
        <v>1522</v>
      </c>
      <c r="C15" s="822" t="s">
        <v>1527</v>
      </c>
      <c r="D15" s="822" t="s">
        <v>740</v>
      </c>
      <c r="E15" s="822" t="s">
        <v>1528</v>
      </c>
      <c r="F15" s="831"/>
      <c r="G15" s="831"/>
      <c r="H15" s="827">
        <v>0</v>
      </c>
      <c r="I15" s="831">
        <v>1</v>
      </c>
      <c r="J15" s="831">
        <v>736.33</v>
      </c>
      <c r="K15" s="827">
        <v>1</v>
      </c>
      <c r="L15" s="831">
        <v>1</v>
      </c>
      <c r="M15" s="832">
        <v>736.33</v>
      </c>
    </row>
    <row r="16" spans="1:13" ht="14.45" customHeight="1" x14ac:dyDescent="0.2">
      <c r="A16" s="821" t="s">
        <v>1830</v>
      </c>
      <c r="B16" s="822" t="s">
        <v>1558</v>
      </c>
      <c r="C16" s="822" t="s">
        <v>1559</v>
      </c>
      <c r="D16" s="822" t="s">
        <v>1064</v>
      </c>
      <c r="E16" s="822" t="s">
        <v>1560</v>
      </c>
      <c r="F16" s="831"/>
      <c r="G16" s="831"/>
      <c r="H16" s="827">
        <v>0</v>
      </c>
      <c r="I16" s="831">
        <v>1</v>
      </c>
      <c r="J16" s="831">
        <v>154.36000000000001</v>
      </c>
      <c r="K16" s="827">
        <v>1</v>
      </c>
      <c r="L16" s="831">
        <v>1</v>
      </c>
      <c r="M16" s="832">
        <v>154.36000000000001</v>
      </c>
    </row>
    <row r="17" spans="1:13" ht="14.45" customHeight="1" x14ac:dyDescent="0.2">
      <c r="A17" s="821" t="s">
        <v>1830</v>
      </c>
      <c r="B17" s="822" t="s">
        <v>1565</v>
      </c>
      <c r="C17" s="822" t="s">
        <v>1925</v>
      </c>
      <c r="D17" s="822" t="s">
        <v>1926</v>
      </c>
      <c r="E17" s="822" t="s">
        <v>1927</v>
      </c>
      <c r="F17" s="831"/>
      <c r="G17" s="831"/>
      <c r="H17" s="827">
        <v>0</v>
      </c>
      <c r="I17" s="831">
        <v>2</v>
      </c>
      <c r="J17" s="831">
        <v>168.42</v>
      </c>
      <c r="K17" s="827">
        <v>1</v>
      </c>
      <c r="L17" s="831">
        <v>2</v>
      </c>
      <c r="M17" s="832">
        <v>168.42</v>
      </c>
    </row>
    <row r="18" spans="1:13" ht="14.45" customHeight="1" x14ac:dyDescent="0.2">
      <c r="A18" s="821" t="s">
        <v>1830</v>
      </c>
      <c r="B18" s="822" t="s">
        <v>2126</v>
      </c>
      <c r="C18" s="822" t="s">
        <v>1889</v>
      </c>
      <c r="D18" s="822" t="s">
        <v>1890</v>
      </c>
      <c r="E18" s="822" t="s">
        <v>1891</v>
      </c>
      <c r="F18" s="831"/>
      <c r="G18" s="831"/>
      <c r="H18" s="827">
        <v>0</v>
      </c>
      <c r="I18" s="831">
        <v>1</v>
      </c>
      <c r="J18" s="831">
        <v>773.45</v>
      </c>
      <c r="K18" s="827">
        <v>1</v>
      </c>
      <c r="L18" s="831">
        <v>1</v>
      </c>
      <c r="M18" s="832">
        <v>773.45</v>
      </c>
    </row>
    <row r="19" spans="1:13" ht="14.45" customHeight="1" x14ac:dyDescent="0.2">
      <c r="A19" s="821" t="s">
        <v>1830</v>
      </c>
      <c r="B19" s="822" t="s">
        <v>1607</v>
      </c>
      <c r="C19" s="822" t="s">
        <v>1609</v>
      </c>
      <c r="D19" s="822" t="s">
        <v>824</v>
      </c>
      <c r="E19" s="822" t="s">
        <v>827</v>
      </c>
      <c r="F19" s="831"/>
      <c r="G19" s="831"/>
      <c r="H19" s="827"/>
      <c r="I19" s="831">
        <v>2</v>
      </c>
      <c r="J19" s="831">
        <v>0</v>
      </c>
      <c r="K19" s="827"/>
      <c r="L19" s="831">
        <v>2</v>
      </c>
      <c r="M19" s="832">
        <v>0</v>
      </c>
    </row>
    <row r="20" spans="1:13" ht="14.45" customHeight="1" x14ac:dyDescent="0.2">
      <c r="A20" s="821" t="s">
        <v>1830</v>
      </c>
      <c r="B20" s="822" t="s">
        <v>1683</v>
      </c>
      <c r="C20" s="822" t="s">
        <v>1684</v>
      </c>
      <c r="D20" s="822" t="s">
        <v>1685</v>
      </c>
      <c r="E20" s="822" t="s">
        <v>1686</v>
      </c>
      <c r="F20" s="831"/>
      <c r="G20" s="831"/>
      <c r="H20" s="827">
        <v>0</v>
      </c>
      <c r="I20" s="831">
        <v>1</v>
      </c>
      <c r="J20" s="831">
        <v>910.2</v>
      </c>
      <c r="K20" s="827">
        <v>1</v>
      </c>
      <c r="L20" s="831">
        <v>1</v>
      </c>
      <c r="M20" s="832">
        <v>910.2</v>
      </c>
    </row>
    <row r="21" spans="1:13" ht="14.45" customHeight="1" x14ac:dyDescent="0.2">
      <c r="A21" s="821" t="s">
        <v>1830</v>
      </c>
      <c r="B21" s="822" t="s">
        <v>1689</v>
      </c>
      <c r="C21" s="822" t="s">
        <v>1690</v>
      </c>
      <c r="D21" s="822" t="s">
        <v>1691</v>
      </c>
      <c r="E21" s="822" t="s">
        <v>1692</v>
      </c>
      <c r="F21" s="831"/>
      <c r="G21" s="831"/>
      <c r="H21" s="827">
        <v>0</v>
      </c>
      <c r="I21" s="831">
        <v>5</v>
      </c>
      <c r="J21" s="831">
        <v>614.79999999999995</v>
      </c>
      <c r="K21" s="827">
        <v>1</v>
      </c>
      <c r="L21" s="831">
        <v>5</v>
      </c>
      <c r="M21" s="832">
        <v>614.79999999999995</v>
      </c>
    </row>
    <row r="22" spans="1:13" ht="14.45" customHeight="1" x14ac:dyDescent="0.2">
      <c r="A22" s="821" t="s">
        <v>1831</v>
      </c>
      <c r="B22" s="822" t="s">
        <v>1565</v>
      </c>
      <c r="C22" s="822" t="s">
        <v>2102</v>
      </c>
      <c r="D22" s="822" t="s">
        <v>1926</v>
      </c>
      <c r="E22" s="822" t="s">
        <v>1581</v>
      </c>
      <c r="F22" s="831"/>
      <c r="G22" s="831"/>
      <c r="H22" s="827">
        <v>0</v>
      </c>
      <c r="I22" s="831">
        <v>1</v>
      </c>
      <c r="J22" s="831">
        <v>168.41</v>
      </c>
      <c r="K22" s="827">
        <v>1</v>
      </c>
      <c r="L22" s="831">
        <v>1</v>
      </c>
      <c r="M22" s="832">
        <v>168.41</v>
      </c>
    </row>
    <row r="23" spans="1:13" ht="14.45" customHeight="1" x14ac:dyDescent="0.2">
      <c r="A23" s="821" t="s">
        <v>1831</v>
      </c>
      <c r="B23" s="822" t="s">
        <v>2125</v>
      </c>
      <c r="C23" s="822" t="s">
        <v>2014</v>
      </c>
      <c r="D23" s="822" t="s">
        <v>1837</v>
      </c>
      <c r="E23" s="822" t="s">
        <v>2015</v>
      </c>
      <c r="F23" s="831"/>
      <c r="G23" s="831"/>
      <c r="H23" s="827">
        <v>0</v>
      </c>
      <c r="I23" s="831">
        <v>3</v>
      </c>
      <c r="J23" s="831">
        <v>168.18</v>
      </c>
      <c r="K23" s="827">
        <v>1</v>
      </c>
      <c r="L23" s="831">
        <v>3</v>
      </c>
      <c r="M23" s="832">
        <v>168.18</v>
      </c>
    </row>
    <row r="24" spans="1:13" ht="14.45" customHeight="1" x14ac:dyDescent="0.2">
      <c r="A24" s="821" t="s">
        <v>1831</v>
      </c>
      <c r="B24" s="822" t="s">
        <v>1683</v>
      </c>
      <c r="C24" s="822" t="s">
        <v>1684</v>
      </c>
      <c r="D24" s="822" t="s">
        <v>1685</v>
      </c>
      <c r="E24" s="822" t="s">
        <v>1686</v>
      </c>
      <c r="F24" s="831"/>
      <c r="G24" s="831"/>
      <c r="H24" s="827">
        <v>0</v>
      </c>
      <c r="I24" s="831">
        <v>1</v>
      </c>
      <c r="J24" s="831">
        <v>910.2</v>
      </c>
      <c r="K24" s="827">
        <v>1</v>
      </c>
      <c r="L24" s="831">
        <v>1</v>
      </c>
      <c r="M24" s="832">
        <v>910.2</v>
      </c>
    </row>
    <row r="25" spans="1:13" ht="14.45" customHeight="1" x14ac:dyDescent="0.2">
      <c r="A25" s="821" t="s">
        <v>1832</v>
      </c>
      <c r="B25" s="822" t="s">
        <v>1509</v>
      </c>
      <c r="C25" s="822" t="s">
        <v>1993</v>
      </c>
      <c r="D25" s="822" t="s">
        <v>1511</v>
      </c>
      <c r="E25" s="822" t="s">
        <v>1994</v>
      </c>
      <c r="F25" s="831"/>
      <c r="G25" s="831"/>
      <c r="H25" s="827">
        <v>0</v>
      </c>
      <c r="I25" s="831">
        <v>1</v>
      </c>
      <c r="J25" s="831">
        <v>13.68</v>
      </c>
      <c r="K25" s="827">
        <v>1</v>
      </c>
      <c r="L25" s="831">
        <v>1</v>
      </c>
      <c r="M25" s="832">
        <v>13.68</v>
      </c>
    </row>
    <row r="26" spans="1:13" ht="14.45" customHeight="1" x14ac:dyDescent="0.2">
      <c r="A26" s="821" t="s">
        <v>1832</v>
      </c>
      <c r="B26" s="822" t="s">
        <v>1522</v>
      </c>
      <c r="C26" s="822" t="s">
        <v>1529</v>
      </c>
      <c r="D26" s="822" t="s">
        <v>740</v>
      </c>
      <c r="E26" s="822" t="s">
        <v>1530</v>
      </c>
      <c r="F26" s="831"/>
      <c r="G26" s="831"/>
      <c r="H26" s="827">
        <v>0</v>
      </c>
      <c r="I26" s="831">
        <v>5</v>
      </c>
      <c r="J26" s="831">
        <v>2454.4499999999998</v>
      </c>
      <c r="K26" s="827">
        <v>1</v>
      </c>
      <c r="L26" s="831">
        <v>5</v>
      </c>
      <c r="M26" s="832">
        <v>2454.4499999999998</v>
      </c>
    </row>
    <row r="27" spans="1:13" ht="14.45" customHeight="1" x14ac:dyDescent="0.2">
      <c r="A27" s="821" t="s">
        <v>1832</v>
      </c>
      <c r="B27" s="822" t="s">
        <v>2128</v>
      </c>
      <c r="C27" s="822" t="s">
        <v>1974</v>
      </c>
      <c r="D27" s="822" t="s">
        <v>1975</v>
      </c>
      <c r="E27" s="822" t="s">
        <v>1976</v>
      </c>
      <c r="F27" s="831"/>
      <c r="G27" s="831"/>
      <c r="H27" s="827">
        <v>0</v>
      </c>
      <c r="I27" s="831">
        <v>1</v>
      </c>
      <c r="J27" s="831">
        <v>42.51</v>
      </c>
      <c r="K27" s="827">
        <v>1</v>
      </c>
      <c r="L27" s="831">
        <v>1</v>
      </c>
      <c r="M27" s="832">
        <v>42.51</v>
      </c>
    </row>
    <row r="28" spans="1:13" ht="14.45" customHeight="1" x14ac:dyDescent="0.2">
      <c r="A28" s="821" t="s">
        <v>1832</v>
      </c>
      <c r="B28" s="822" t="s">
        <v>2129</v>
      </c>
      <c r="C28" s="822" t="s">
        <v>1999</v>
      </c>
      <c r="D28" s="822" t="s">
        <v>2000</v>
      </c>
      <c r="E28" s="822" t="s">
        <v>2001</v>
      </c>
      <c r="F28" s="831"/>
      <c r="G28" s="831"/>
      <c r="H28" s="827">
        <v>0</v>
      </c>
      <c r="I28" s="831">
        <v>3</v>
      </c>
      <c r="J28" s="831">
        <v>31.380000000000003</v>
      </c>
      <c r="K28" s="827">
        <v>1</v>
      </c>
      <c r="L28" s="831">
        <v>3</v>
      </c>
      <c r="M28" s="832">
        <v>31.380000000000003</v>
      </c>
    </row>
    <row r="29" spans="1:13" ht="14.45" customHeight="1" x14ac:dyDescent="0.2">
      <c r="A29" s="821" t="s">
        <v>1832</v>
      </c>
      <c r="B29" s="822" t="s">
        <v>1558</v>
      </c>
      <c r="C29" s="822" t="s">
        <v>1559</v>
      </c>
      <c r="D29" s="822" t="s">
        <v>1064</v>
      </c>
      <c r="E29" s="822" t="s">
        <v>1560</v>
      </c>
      <c r="F29" s="831"/>
      <c r="G29" s="831"/>
      <c r="H29" s="827">
        <v>0</v>
      </c>
      <c r="I29" s="831">
        <v>1</v>
      </c>
      <c r="J29" s="831">
        <v>154.36000000000001</v>
      </c>
      <c r="K29" s="827">
        <v>1</v>
      </c>
      <c r="L29" s="831">
        <v>1</v>
      </c>
      <c r="M29" s="832">
        <v>154.36000000000001</v>
      </c>
    </row>
    <row r="30" spans="1:13" ht="14.45" customHeight="1" x14ac:dyDescent="0.2">
      <c r="A30" s="821" t="s">
        <v>1832</v>
      </c>
      <c r="B30" s="822" t="s">
        <v>1607</v>
      </c>
      <c r="C30" s="822" t="s">
        <v>1609</v>
      </c>
      <c r="D30" s="822" t="s">
        <v>824</v>
      </c>
      <c r="E30" s="822" t="s">
        <v>827</v>
      </c>
      <c r="F30" s="831"/>
      <c r="G30" s="831"/>
      <c r="H30" s="827"/>
      <c r="I30" s="831">
        <v>3</v>
      </c>
      <c r="J30" s="831">
        <v>0</v>
      </c>
      <c r="K30" s="827"/>
      <c r="L30" s="831">
        <v>3</v>
      </c>
      <c r="M30" s="832">
        <v>0</v>
      </c>
    </row>
    <row r="31" spans="1:13" ht="14.45" customHeight="1" x14ac:dyDescent="0.2">
      <c r="A31" s="821" t="s">
        <v>1832</v>
      </c>
      <c r="B31" s="822" t="s">
        <v>1695</v>
      </c>
      <c r="C31" s="822" t="s">
        <v>1968</v>
      </c>
      <c r="D31" s="822" t="s">
        <v>1058</v>
      </c>
      <c r="E31" s="822" t="s">
        <v>1969</v>
      </c>
      <c r="F31" s="831"/>
      <c r="G31" s="831"/>
      <c r="H31" s="827">
        <v>0</v>
      </c>
      <c r="I31" s="831">
        <v>1</v>
      </c>
      <c r="J31" s="831">
        <v>117.55</v>
      </c>
      <c r="K31" s="827">
        <v>1</v>
      </c>
      <c r="L31" s="831">
        <v>1</v>
      </c>
      <c r="M31" s="832">
        <v>117.55</v>
      </c>
    </row>
    <row r="32" spans="1:13" ht="14.45" customHeight="1" x14ac:dyDescent="0.2">
      <c r="A32" s="821" t="s">
        <v>1832</v>
      </c>
      <c r="B32" s="822" t="s">
        <v>1603</v>
      </c>
      <c r="C32" s="822" t="s">
        <v>2002</v>
      </c>
      <c r="D32" s="822" t="s">
        <v>1605</v>
      </c>
      <c r="E32" s="822" t="s">
        <v>2003</v>
      </c>
      <c r="F32" s="831"/>
      <c r="G32" s="831"/>
      <c r="H32" s="827">
        <v>0</v>
      </c>
      <c r="I32" s="831">
        <v>1</v>
      </c>
      <c r="J32" s="831">
        <v>33.549999999999997</v>
      </c>
      <c r="K32" s="827">
        <v>1</v>
      </c>
      <c r="L32" s="831">
        <v>1</v>
      </c>
      <c r="M32" s="832">
        <v>33.549999999999997</v>
      </c>
    </row>
    <row r="33" spans="1:13" ht="14.45" customHeight="1" x14ac:dyDescent="0.2">
      <c r="A33" s="821" t="s">
        <v>1833</v>
      </c>
      <c r="B33" s="822" t="s">
        <v>1540</v>
      </c>
      <c r="C33" s="822" t="s">
        <v>1541</v>
      </c>
      <c r="D33" s="822" t="s">
        <v>843</v>
      </c>
      <c r="E33" s="822" t="s">
        <v>1542</v>
      </c>
      <c r="F33" s="831"/>
      <c r="G33" s="831"/>
      <c r="H33" s="827">
        <v>0</v>
      </c>
      <c r="I33" s="831">
        <v>1</v>
      </c>
      <c r="J33" s="831">
        <v>34.47</v>
      </c>
      <c r="K33" s="827">
        <v>1</v>
      </c>
      <c r="L33" s="831">
        <v>1</v>
      </c>
      <c r="M33" s="832">
        <v>34.47</v>
      </c>
    </row>
    <row r="34" spans="1:13" ht="14.45" customHeight="1" x14ac:dyDescent="0.2">
      <c r="A34" s="821" t="s">
        <v>1833</v>
      </c>
      <c r="B34" s="822" t="s">
        <v>2130</v>
      </c>
      <c r="C34" s="822" t="s">
        <v>2050</v>
      </c>
      <c r="D34" s="822" t="s">
        <v>2051</v>
      </c>
      <c r="E34" s="822" t="s">
        <v>2052</v>
      </c>
      <c r="F34" s="831">
        <v>1</v>
      </c>
      <c r="G34" s="831">
        <v>101.83</v>
      </c>
      <c r="H34" s="827">
        <v>1</v>
      </c>
      <c r="I34" s="831"/>
      <c r="J34" s="831"/>
      <c r="K34" s="827">
        <v>0</v>
      </c>
      <c r="L34" s="831">
        <v>1</v>
      </c>
      <c r="M34" s="832">
        <v>101.83</v>
      </c>
    </row>
    <row r="35" spans="1:13" ht="14.45" customHeight="1" thickBot="1" x14ac:dyDescent="0.25">
      <c r="A35" s="813" t="s">
        <v>1833</v>
      </c>
      <c r="B35" s="814" t="s">
        <v>2131</v>
      </c>
      <c r="C35" s="814" t="s">
        <v>2060</v>
      </c>
      <c r="D35" s="814" t="s">
        <v>1134</v>
      </c>
      <c r="E35" s="814" t="s">
        <v>675</v>
      </c>
      <c r="F35" s="833"/>
      <c r="G35" s="833"/>
      <c r="H35" s="819">
        <v>0</v>
      </c>
      <c r="I35" s="833">
        <v>1</v>
      </c>
      <c r="J35" s="833">
        <v>132</v>
      </c>
      <c r="K35" s="819">
        <v>1</v>
      </c>
      <c r="L35" s="833">
        <v>1</v>
      </c>
      <c r="M35" s="834">
        <v>132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227119B-86D6-4F8F-B041-7BFEDC59A88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9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595</v>
      </c>
      <c r="B5" s="712" t="s">
        <v>596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595</v>
      </c>
      <c r="B6" s="712" t="s">
        <v>2133</v>
      </c>
      <c r="C6" s="713">
        <v>6880.7922600000038</v>
      </c>
      <c r="D6" s="713">
        <v>6943.0605100000021</v>
      </c>
      <c r="E6" s="713"/>
      <c r="F6" s="713">
        <v>7279.1212799999994</v>
      </c>
      <c r="G6" s="713">
        <v>0</v>
      </c>
      <c r="H6" s="713">
        <v>7279.1212799999994</v>
      </c>
      <c r="I6" s="714" t="s">
        <v>329</v>
      </c>
      <c r="J6" s="715" t="s">
        <v>1</v>
      </c>
    </row>
    <row r="7" spans="1:10" ht="14.45" customHeight="1" x14ac:dyDescent="0.2">
      <c r="A7" s="711" t="s">
        <v>595</v>
      </c>
      <c r="B7" s="712" t="s">
        <v>2134</v>
      </c>
      <c r="C7" s="713">
        <v>2674.0323100000001</v>
      </c>
      <c r="D7" s="713">
        <v>4599.0713699999988</v>
      </c>
      <c r="E7" s="713"/>
      <c r="F7" s="713">
        <v>3784.8040499999997</v>
      </c>
      <c r="G7" s="713">
        <v>0</v>
      </c>
      <c r="H7" s="713">
        <v>3784.8040499999997</v>
      </c>
      <c r="I7" s="714" t="s">
        <v>329</v>
      </c>
      <c r="J7" s="715" t="s">
        <v>1</v>
      </c>
    </row>
    <row r="8" spans="1:10" ht="14.45" customHeight="1" x14ac:dyDescent="0.2">
      <c r="A8" s="711" t="s">
        <v>595</v>
      </c>
      <c r="B8" s="712" t="s">
        <v>2135</v>
      </c>
      <c r="C8" s="713">
        <v>8919.793340000002</v>
      </c>
      <c r="D8" s="713">
        <v>5252.0643800000007</v>
      </c>
      <c r="E8" s="713"/>
      <c r="F8" s="713">
        <v>5526.7903599999991</v>
      </c>
      <c r="G8" s="713">
        <v>0</v>
      </c>
      <c r="H8" s="713">
        <v>5526.7903599999991</v>
      </c>
      <c r="I8" s="714" t="s">
        <v>329</v>
      </c>
      <c r="J8" s="715" t="s">
        <v>1</v>
      </c>
    </row>
    <row r="9" spans="1:10" ht="14.45" customHeight="1" x14ac:dyDescent="0.2">
      <c r="A9" s="711" t="s">
        <v>595</v>
      </c>
      <c r="B9" s="712" t="s">
        <v>2136</v>
      </c>
      <c r="C9" s="713">
        <v>1141.1015900000002</v>
      </c>
      <c r="D9" s="713">
        <v>1423.0244500000015</v>
      </c>
      <c r="E9" s="713"/>
      <c r="F9" s="713">
        <v>1889.3339400000007</v>
      </c>
      <c r="G9" s="713">
        <v>0</v>
      </c>
      <c r="H9" s="713">
        <v>1889.3339400000007</v>
      </c>
      <c r="I9" s="714" t="s">
        <v>329</v>
      </c>
      <c r="J9" s="715" t="s">
        <v>1</v>
      </c>
    </row>
    <row r="10" spans="1:10" ht="14.45" customHeight="1" x14ac:dyDescent="0.2">
      <c r="A10" s="711" t="s">
        <v>595</v>
      </c>
      <c r="B10" s="712" t="s">
        <v>2137</v>
      </c>
      <c r="C10" s="713">
        <v>0</v>
      </c>
      <c r="D10" s="713">
        <v>7.0560900000000002</v>
      </c>
      <c r="E10" s="713"/>
      <c r="F10" s="713">
        <v>49.380929999999999</v>
      </c>
      <c r="G10" s="713">
        <v>0</v>
      </c>
      <c r="H10" s="713">
        <v>49.380929999999999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595</v>
      </c>
      <c r="B11" s="712" t="s">
        <v>2138</v>
      </c>
      <c r="C11" s="713">
        <v>0</v>
      </c>
      <c r="D11" s="713">
        <v>0</v>
      </c>
      <c r="E11" s="713"/>
      <c r="F11" s="713">
        <v>22.25</v>
      </c>
      <c r="G11" s="713">
        <v>0</v>
      </c>
      <c r="H11" s="713">
        <v>22.25</v>
      </c>
      <c r="I11" s="714" t="s">
        <v>329</v>
      </c>
      <c r="J11" s="715" t="s">
        <v>1</v>
      </c>
    </row>
    <row r="12" spans="1:10" ht="14.45" customHeight="1" x14ac:dyDescent="0.2">
      <c r="A12" s="711" t="s">
        <v>595</v>
      </c>
      <c r="B12" s="712" t="s">
        <v>2139</v>
      </c>
      <c r="C12" s="713">
        <v>0</v>
      </c>
      <c r="D12" s="713">
        <v>5.5224000000000011</v>
      </c>
      <c r="E12" s="713"/>
      <c r="F12" s="713">
        <v>0</v>
      </c>
      <c r="G12" s="713">
        <v>0</v>
      </c>
      <c r="H12" s="713">
        <v>0</v>
      </c>
      <c r="I12" s="714" t="s">
        <v>329</v>
      </c>
      <c r="J12" s="715" t="s">
        <v>1</v>
      </c>
    </row>
    <row r="13" spans="1:10" ht="14.45" customHeight="1" x14ac:dyDescent="0.2">
      <c r="A13" s="711" t="s">
        <v>595</v>
      </c>
      <c r="B13" s="712" t="s">
        <v>2140</v>
      </c>
      <c r="C13" s="713">
        <v>0</v>
      </c>
      <c r="D13" s="713">
        <v>0.34499999999999997</v>
      </c>
      <c r="E13" s="713"/>
      <c r="F13" s="713">
        <v>17.641800000000003</v>
      </c>
      <c r="G13" s="713">
        <v>0</v>
      </c>
      <c r="H13" s="713">
        <v>17.641800000000003</v>
      </c>
      <c r="I13" s="714" t="s">
        <v>329</v>
      </c>
      <c r="J13" s="715" t="s">
        <v>1</v>
      </c>
    </row>
    <row r="14" spans="1:10" ht="14.45" customHeight="1" x14ac:dyDescent="0.2">
      <c r="A14" s="711" t="s">
        <v>595</v>
      </c>
      <c r="B14" s="712" t="s">
        <v>2141</v>
      </c>
      <c r="C14" s="713">
        <v>650.46641</v>
      </c>
      <c r="D14" s="713">
        <v>667.54002999999989</v>
      </c>
      <c r="E14" s="713"/>
      <c r="F14" s="713">
        <v>614.03886999999975</v>
      </c>
      <c r="G14" s="713">
        <v>0</v>
      </c>
      <c r="H14" s="713">
        <v>614.03886999999975</v>
      </c>
      <c r="I14" s="714" t="s">
        <v>329</v>
      </c>
      <c r="J14" s="715" t="s">
        <v>1</v>
      </c>
    </row>
    <row r="15" spans="1:10" ht="14.45" customHeight="1" x14ac:dyDescent="0.2">
      <c r="A15" s="711" t="s">
        <v>595</v>
      </c>
      <c r="B15" s="712" t="s">
        <v>2142</v>
      </c>
      <c r="C15" s="713">
        <v>2262.0402599999998</v>
      </c>
      <c r="D15" s="713">
        <v>2098.7799399999999</v>
      </c>
      <c r="E15" s="713"/>
      <c r="F15" s="713">
        <v>2242.1966700000003</v>
      </c>
      <c r="G15" s="713">
        <v>0</v>
      </c>
      <c r="H15" s="713">
        <v>2242.1966700000003</v>
      </c>
      <c r="I15" s="714" t="s">
        <v>329</v>
      </c>
      <c r="J15" s="715" t="s">
        <v>1</v>
      </c>
    </row>
    <row r="16" spans="1:10" ht="14.45" customHeight="1" x14ac:dyDescent="0.2">
      <c r="A16" s="711" t="s">
        <v>595</v>
      </c>
      <c r="B16" s="712" t="s">
        <v>2143</v>
      </c>
      <c r="C16" s="713">
        <v>73.802880000000016</v>
      </c>
      <c r="D16" s="713">
        <v>54.238899999999994</v>
      </c>
      <c r="E16" s="713"/>
      <c r="F16" s="713">
        <v>50.939560000000007</v>
      </c>
      <c r="G16" s="713">
        <v>0</v>
      </c>
      <c r="H16" s="713">
        <v>50.939560000000007</v>
      </c>
      <c r="I16" s="714" t="s">
        <v>329</v>
      </c>
      <c r="J16" s="715" t="s">
        <v>1</v>
      </c>
    </row>
    <row r="17" spans="1:10" ht="14.45" customHeight="1" x14ac:dyDescent="0.2">
      <c r="A17" s="711" t="s">
        <v>595</v>
      </c>
      <c r="B17" s="712" t="s">
        <v>2144</v>
      </c>
      <c r="C17" s="713">
        <v>394.04934000000014</v>
      </c>
      <c r="D17" s="713">
        <v>318.88893999999999</v>
      </c>
      <c r="E17" s="713"/>
      <c r="F17" s="713">
        <v>208.41479000000007</v>
      </c>
      <c r="G17" s="713">
        <v>0</v>
      </c>
      <c r="H17" s="713">
        <v>208.41479000000007</v>
      </c>
      <c r="I17" s="714" t="s">
        <v>329</v>
      </c>
      <c r="J17" s="715" t="s">
        <v>1</v>
      </c>
    </row>
    <row r="18" spans="1:10" ht="14.45" customHeight="1" x14ac:dyDescent="0.2">
      <c r="A18" s="711" t="s">
        <v>595</v>
      </c>
      <c r="B18" s="712" t="s">
        <v>2145</v>
      </c>
      <c r="C18" s="713">
        <v>37.817629999999994</v>
      </c>
      <c r="D18" s="713">
        <v>74.536380000000008</v>
      </c>
      <c r="E18" s="713"/>
      <c r="F18" s="713">
        <v>47.766850000000005</v>
      </c>
      <c r="G18" s="713">
        <v>0</v>
      </c>
      <c r="H18" s="713">
        <v>47.766850000000005</v>
      </c>
      <c r="I18" s="714" t="s">
        <v>329</v>
      </c>
      <c r="J18" s="715" t="s">
        <v>1</v>
      </c>
    </row>
    <row r="19" spans="1:10" ht="14.45" customHeight="1" x14ac:dyDescent="0.2">
      <c r="A19" s="711" t="s">
        <v>595</v>
      </c>
      <c r="B19" s="712" t="s">
        <v>2146</v>
      </c>
      <c r="C19" s="713">
        <v>145.31560000000002</v>
      </c>
      <c r="D19" s="713">
        <v>136.69235</v>
      </c>
      <c r="E19" s="713"/>
      <c r="F19" s="713">
        <v>399.27976999999998</v>
      </c>
      <c r="G19" s="713">
        <v>0</v>
      </c>
      <c r="H19" s="713">
        <v>399.27976999999998</v>
      </c>
      <c r="I19" s="714" t="s">
        <v>329</v>
      </c>
      <c r="J19" s="715" t="s">
        <v>1</v>
      </c>
    </row>
    <row r="20" spans="1:10" ht="14.45" customHeight="1" x14ac:dyDescent="0.2">
      <c r="A20" s="711" t="s">
        <v>595</v>
      </c>
      <c r="B20" s="712" t="s">
        <v>2147</v>
      </c>
      <c r="C20" s="713">
        <v>105.80879</v>
      </c>
      <c r="D20" s="713">
        <v>90.667779999999993</v>
      </c>
      <c r="E20" s="713"/>
      <c r="F20" s="713">
        <v>302.03093000000001</v>
      </c>
      <c r="G20" s="713">
        <v>0</v>
      </c>
      <c r="H20" s="713">
        <v>302.03093000000001</v>
      </c>
      <c r="I20" s="714" t="s">
        <v>329</v>
      </c>
      <c r="J20" s="715" t="s">
        <v>1</v>
      </c>
    </row>
    <row r="21" spans="1:10" ht="14.45" customHeight="1" x14ac:dyDescent="0.2">
      <c r="A21" s="711" t="s">
        <v>595</v>
      </c>
      <c r="B21" s="712" t="s">
        <v>2148</v>
      </c>
      <c r="C21" s="713">
        <v>369.72334999999998</v>
      </c>
      <c r="D21" s="713">
        <v>334.40937999999994</v>
      </c>
      <c r="E21" s="713"/>
      <c r="F21" s="713">
        <v>424.08211999999997</v>
      </c>
      <c r="G21" s="713">
        <v>0</v>
      </c>
      <c r="H21" s="713">
        <v>424.08211999999997</v>
      </c>
      <c r="I21" s="714" t="s">
        <v>329</v>
      </c>
      <c r="J21" s="715" t="s">
        <v>1</v>
      </c>
    </row>
    <row r="22" spans="1:10" ht="14.45" customHeight="1" x14ac:dyDescent="0.2">
      <c r="A22" s="711" t="s">
        <v>595</v>
      </c>
      <c r="B22" s="712" t="s">
        <v>2149</v>
      </c>
      <c r="C22" s="713">
        <v>0</v>
      </c>
      <c r="D22" s="713">
        <v>4.6000000000000001E-4</v>
      </c>
      <c r="E22" s="713"/>
      <c r="F22" s="713">
        <v>0</v>
      </c>
      <c r="G22" s="713">
        <v>0</v>
      </c>
      <c r="H22" s="713">
        <v>0</v>
      </c>
      <c r="I22" s="714" t="s">
        <v>329</v>
      </c>
      <c r="J22" s="715" t="s">
        <v>1</v>
      </c>
    </row>
    <row r="23" spans="1:10" ht="14.45" customHeight="1" x14ac:dyDescent="0.2">
      <c r="A23" s="711" t="s">
        <v>595</v>
      </c>
      <c r="B23" s="712" t="s">
        <v>2150</v>
      </c>
      <c r="C23" s="713">
        <v>135.52370999999999</v>
      </c>
      <c r="D23" s="713">
        <v>144.10255999999998</v>
      </c>
      <c r="E23" s="713"/>
      <c r="F23" s="713">
        <v>121.54858</v>
      </c>
      <c r="G23" s="713">
        <v>0</v>
      </c>
      <c r="H23" s="713">
        <v>121.54858</v>
      </c>
      <c r="I23" s="714" t="s">
        <v>329</v>
      </c>
      <c r="J23" s="715" t="s">
        <v>1</v>
      </c>
    </row>
    <row r="24" spans="1:10" ht="14.45" customHeight="1" x14ac:dyDescent="0.2">
      <c r="A24" s="711" t="s">
        <v>595</v>
      </c>
      <c r="B24" s="712" t="s">
        <v>2151</v>
      </c>
      <c r="C24" s="713">
        <v>123.41054000000001</v>
      </c>
      <c r="D24" s="713">
        <v>0.66944000000000004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595</v>
      </c>
      <c r="B25" s="712" t="s">
        <v>2152</v>
      </c>
      <c r="C25" s="713">
        <v>0</v>
      </c>
      <c r="D25" s="713">
        <v>0</v>
      </c>
      <c r="E25" s="713"/>
      <c r="F25" s="713">
        <v>9.3149999999999995</v>
      </c>
      <c r="G25" s="713">
        <v>0</v>
      </c>
      <c r="H25" s="713">
        <v>9.3149999999999995</v>
      </c>
      <c r="I25" s="714" t="s">
        <v>329</v>
      </c>
      <c r="J25" s="715" t="s">
        <v>1</v>
      </c>
    </row>
    <row r="26" spans="1:10" ht="14.45" customHeight="1" x14ac:dyDescent="0.2">
      <c r="A26" s="711" t="s">
        <v>595</v>
      </c>
      <c r="B26" s="712" t="s">
        <v>605</v>
      </c>
      <c r="C26" s="713">
        <v>23913.678010000014</v>
      </c>
      <c r="D26" s="713">
        <v>22150.670360000007</v>
      </c>
      <c r="E26" s="713"/>
      <c r="F26" s="713">
        <v>22988.935499999996</v>
      </c>
      <c r="G26" s="713">
        <v>0</v>
      </c>
      <c r="H26" s="713">
        <v>22988.935499999996</v>
      </c>
      <c r="I26" s="714" t="s">
        <v>329</v>
      </c>
      <c r="J26" s="715" t="s">
        <v>606</v>
      </c>
    </row>
    <row r="28" spans="1:10" ht="14.45" customHeight="1" x14ac:dyDescent="0.2">
      <c r="A28" s="711" t="s">
        <v>595</v>
      </c>
      <c r="B28" s="712" t="s">
        <v>596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73</v>
      </c>
    </row>
    <row r="29" spans="1:10" ht="14.45" customHeight="1" x14ac:dyDescent="0.2">
      <c r="A29" s="711" t="s">
        <v>624</v>
      </c>
      <c r="B29" s="712" t="s">
        <v>625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0</v>
      </c>
    </row>
    <row r="30" spans="1:10" ht="14.45" customHeight="1" x14ac:dyDescent="0.2">
      <c r="A30" s="711" t="s">
        <v>624</v>
      </c>
      <c r="B30" s="712" t="s">
        <v>2138</v>
      </c>
      <c r="C30" s="713">
        <v>0</v>
      </c>
      <c r="D30" s="713">
        <v>0</v>
      </c>
      <c r="E30" s="713"/>
      <c r="F30" s="713">
        <v>18.05</v>
      </c>
      <c r="G30" s="713">
        <v>0</v>
      </c>
      <c r="H30" s="713">
        <v>18.05</v>
      </c>
      <c r="I30" s="714" t="s">
        <v>329</v>
      </c>
      <c r="J30" s="715" t="s">
        <v>1</v>
      </c>
    </row>
    <row r="31" spans="1:10" ht="14.45" customHeight="1" x14ac:dyDescent="0.2">
      <c r="A31" s="711" t="s">
        <v>624</v>
      </c>
      <c r="B31" s="712" t="s">
        <v>626</v>
      </c>
      <c r="C31" s="713">
        <v>0</v>
      </c>
      <c r="D31" s="713">
        <v>0</v>
      </c>
      <c r="E31" s="713"/>
      <c r="F31" s="713">
        <v>18.05</v>
      </c>
      <c r="G31" s="713">
        <v>0</v>
      </c>
      <c r="H31" s="713">
        <v>18.05</v>
      </c>
      <c r="I31" s="714" t="s">
        <v>329</v>
      </c>
      <c r="J31" s="715" t="s">
        <v>610</v>
      </c>
    </row>
    <row r="32" spans="1:10" ht="14.45" customHeight="1" x14ac:dyDescent="0.2">
      <c r="A32" s="711" t="s">
        <v>329</v>
      </c>
      <c r="B32" s="712" t="s">
        <v>329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611</v>
      </c>
    </row>
    <row r="33" spans="1:10" ht="14.45" customHeight="1" x14ac:dyDescent="0.2">
      <c r="A33" s="711" t="s">
        <v>607</v>
      </c>
      <c r="B33" s="712" t="s">
        <v>608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0</v>
      </c>
    </row>
    <row r="34" spans="1:10" ht="14.45" customHeight="1" x14ac:dyDescent="0.2">
      <c r="A34" s="711" t="s">
        <v>607</v>
      </c>
      <c r="B34" s="712" t="s">
        <v>2141</v>
      </c>
      <c r="C34" s="713">
        <v>14.44101</v>
      </c>
      <c r="D34" s="713">
        <v>11.92773</v>
      </c>
      <c r="E34" s="713"/>
      <c r="F34" s="713">
        <v>18.125769999999999</v>
      </c>
      <c r="G34" s="713">
        <v>0</v>
      </c>
      <c r="H34" s="713">
        <v>18.125769999999999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607</v>
      </c>
      <c r="B35" s="712" t="s">
        <v>2142</v>
      </c>
      <c r="C35" s="713">
        <v>29.867690000000003</v>
      </c>
      <c r="D35" s="713">
        <v>20.614919999999998</v>
      </c>
      <c r="E35" s="713"/>
      <c r="F35" s="713">
        <v>33.680700000000002</v>
      </c>
      <c r="G35" s="713">
        <v>0</v>
      </c>
      <c r="H35" s="713">
        <v>33.680700000000002</v>
      </c>
      <c r="I35" s="714" t="s">
        <v>329</v>
      </c>
      <c r="J35" s="715" t="s">
        <v>1</v>
      </c>
    </row>
    <row r="36" spans="1:10" ht="14.45" customHeight="1" x14ac:dyDescent="0.2">
      <c r="A36" s="711" t="s">
        <v>607</v>
      </c>
      <c r="B36" s="712" t="s">
        <v>2143</v>
      </c>
      <c r="C36" s="713">
        <v>3.048</v>
      </c>
      <c r="D36" s="713">
        <v>3.5579999999999998</v>
      </c>
      <c r="E36" s="713"/>
      <c r="F36" s="713">
        <v>5.0970000000000004</v>
      </c>
      <c r="G36" s="713">
        <v>0</v>
      </c>
      <c r="H36" s="713">
        <v>5.0970000000000004</v>
      </c>
      <c r="I36" s="714" t="s">
        <v>329</v>
      </c>
      <c r="J36" s="715" t="s">
        <v>1</v>
      </c>
    </row>
    <row r="37" spans="1:10" ht="14.45" customHeight="1" x14ac:dyDescent="0.2">
      <c r="A37" s="711" t="s">
        <v>607</v>
      </c>
      <c r="B37" s="712" t="s">
        <v>2145</v>
      </c>
      <c r="C37" s="713">
        <v>1.92</v>
      </c>
      <c r="D37" s="713">
        <v>0.70499999999999996</v>
      </c>
      <c r="E37" s="713"/>
      <c r="F37" s="713">
        <v>1.373</v>
      </c>
      <c r="G37" s="713">
        <v>0</v>
      </c>
      <c r="H37" s="713">
        <v>1.373</v>
      </c>
      <c r="I37" s="714" t="s">
        <v>329</v>
      </c>
      <c r="J37" s="715" t="s">
        <v>1</v>
      </c>
    </row>
    <row r="38" spans="1:10" ht="14.45" customHeight="1" x14ac:dyDescent="0.2">
      <c r="A38" s="711" t="s">
        <v>607</v>
      </c>
      <c r="B38" s="712" t="s">
        <v>2146</v>
      </c>
      <c r="C38" s="713">
        <v>6.7004999999999999</v>
      </c>
      <c r="D38" s="713">
        <v>6.38985</v>
      </c>
      <c r="E38" s="713"/>
      <c r="F38" s="713">
        <v>28.654</v>
      </c>
      <c r="G38" s="713">
        <v>0</v>
      </c>
      <c r="H38" s="713">
        <v>28.654</v>
      </c>
      <c r="I38" s="714" t="s">
        <v>329</v>
      </c>
      <c r="J38" s="715" t="s">
        <v>1</v>
      </c>
    </row>
    <row r="39" spans="1:10" ht="14.45" customHeight="1" x14ac:dyDescent="0.2">
      <c r="A39" s="711" t="s">
        <v>607</v>
      </c>
      <c r="B39" s="712" t="s">
        <v>2150</v>
      </c>
      <c r="C39" s="713">
        <v>1.25379</v>
      </c>
      <c r="D39" s="713">
        <v>0.20896999999999999</v>
      </c>
      <c r="E39" s="713"/>
      <c r="F39" s="713">
        <v>0.83586000000000005</v>
      </c>
      <c r="G39" s="713">
        <v>0</v>
      </c>
      <c r="H39" s="713">
        <v>0.83586000000000005</v>
      </c>
      <c r="I39" s="714" t="s">
        <v>329</v>
      </c>
      <c r="J39" s="715" t="s">
        <v>1</v>
      </c>
    </row>
    <row r="40" spans="1:10" ht="14.45" customHeight="1" x14ac:dyDescent="0.2">
      <c r="A40" s="711" t="s">
        <v>607</v>
      </c>
      <c r="B40" s="712" t="s">
        <v>609</v>
      </c>
      <c r="C40" s="713">
        <v>57.230990000000006</v>
      </c>
      <c r="D40" s="713">
        <v>43.404469999999996</v>
      </c>
      <c r="E40" s="713"/>
      <c r="F40" s="713">
        <v>87.766329999999996</v>
      </c>
      <c r="G40" s="713">
        <v>0</v>
      </c>
      <c r="H40" s="713">
        <v>87.766329999999996</v>
      </c>
      <c r="I40" s="714" t="s">
        <v>329</v>
      </c>
      <c r="J40" s="715" t="s">
        <v>610</v>
      </c>
    </row>
    <row r="41" spans="1:10" ht="14.45" customHeight="1" x14ac:dyDescent="0.2">
      <c r="A41" s="711" t="s">
        <v>329</v>
      </c>
      <c r="B41" s="712" t="s">
        <v>329</v>
      </c>
      <c r="C41" s="713" t="s">
        <v>329</v>
      </c>
      <c r="D41" s="713" t="s">
        <v>329</v>
      </c>
      <c r="E41" s="713"/>
      <c r="F41" s="713" t="s">
        <v>329</v>
      </c>
      <c r="G41" s="713" t="s">
        <v>329</v>
      </c>
      <c r="H41" s="713" t="s">
        <v>329</v>
      </c>
      <c r="I41" s="714" t="s">
        <v>329</v>
      </c>
      <c r="J41" s="715" t="s">
        <v>611</v>
      </c>
    </row>
    <row r="42" spans="1:10" ht="14.45" customHeight="1" x14ac:dyDescent="0.2">
      <c r="A42" s="711" t="s">
        <v>612</v>
      </c>
      <c r="B42" s="712" t="s">
        <v>613</v>
      </c>
      <c r="C42" s="713" t="s">
        <v>329</v>
      </c>
      <c r="D42" s="713" t="s">
        <v>329</v>
      </c>
      <c r="E42" s="713"/>
      <c r="F42" s="713" t="s">
        <v>329</v>
      </c>
      <c r="G42" s="713" t="s">
        <v>329</v>
      </c>
      <c r="H42" s="713" t="s">
        <v>329</v>
      </c>
      <c r="I42" s="714" t="s">
        <v>329</v>
      </c>
      <c r="J42" s="715" t="s">
        <v>0</v>
      </c>
    </row>
    <row r="43" spans="1:10" ht="14.45" customHeight="1" x14ac:dyDescent="0.2">
      <c r="A43" s="711" t="s">
        <v>612</v>
      </c>
      <c r="B43" s="712" t="s">
        <v>2137</v>
      </c>
      <c r="C43" s="713">
        <v>0</v>
      </c>
      <c r="D43" s="713">
        <v>0</v>
      </c>
      <c r="E43" s="713"/>
      <c r="F43" s="713">
        <v>0.18271000000000001</v>
      </c>
      <c r="G43" s="713">
        <v>0</v>
      </c>
      <c r="H43" s="713">
        <v>0.18271000000000001</v>
      </c>
      <c r="I43" s="714" t="s">
        <v>329</v>
      </c>
      <c r="J43" s="715" t="s">
        <v>1</v>
      </c>
    </row>
    <row r="44" spans="1:10" ht="14.45" customHeight="1" x14ac:dyDescent="0.2">
      <c r="A44" s="711" t="s">
        <v>612</v>
      </c>
      <c r="B44" s="712" t="s">
        <v>2138</v>
      </c>
      <c r="C44" s="713">
        <v>0</v>
      </c>
      <c r="D44" s="713">
        <v>0</v>
      </c>
      <c r="E44" s="713"/>
      <c r="F44" s="713">
        <v>1.4</v>
      </c>
      <c r="G44" s="713">
        <v>0</v>
      </c>
      <c r="H44" s="713">
        <v>1.4</v>
      </c>
      <c r="I44" s="714" t="s">
        <v>329</v>
      </c>
      <c r="J44" s="715" t="s">
        <v>1</v>
      </c>
    </row>
    <row r="45" spans="1:10" ht="14.45" customHeight="1" x14ac:dyDescent="0.2">
      <c r="A45" s="711" t="s">
        <v>612</v>
      </c>
      <c r="B45" s="712" t="s">
        <v>2139</v>
      </c>
      <c r="C45" s="713">
        <v>0</v>
      </c>
      <c r="D45" s="713">
        <v>0.42480000000000001</v>
      </c>
      <c r="E45" s="713"/>
      <c r="F45" s="713">
        <v>0</v>
      </c>
      <c r="G45" s="713">
        <v>0</v>
      </c>
      <c r="H45" s="713">
        <v>0</v>
      </c>
      <c r="I45" s="714" t="s">
        <v>329</v>
      </c>
      <c r="J45" s="715" t="s">
        <v>1</v>
      </c>
    </row>
    <row r="46" spans="1:10" ht="14.45" customHeight="1" x14ac:dyDescent="0.2">
      <c r="A46" s="711" t="s">
        <v>612</v>
      </c>
      <c r="B46" s="712" t="s">
        <v>2140</v>
      </c>
      <c r="C46" s="713">
        <v>0</v>
      </c>
      <c r="D46" s="713">
        <v>0.16159999999999999</v>
      </c>
      <c r="E46" s="713"/>
      <c r="F46" s="713">
        <v>0</v>
      </c>
      <c r="G46" s="713">
        <v>0</v>
      </c>
      <c r="H46" s="713">
        <v>0</v>
      </c>
      <c r="I46" s="714" t="s">
        <v>329</v>
      </c>
      <c r="J46" s="715" t="s">
        <v>1</v>
      </c>
    </row>
    <row r="47" spans="1:10" ht="14.45" customHeight="1" x14ac:dyDescent="0.2">
      <c r="A47" s="711" t="s">
        <v>612</v>
      </c>
      <c r="B47" s="712" t="s">
        <v>2141</v>
      </c>
      <c r="C47" s="713">
        <v>18.56344</v>
      </c>
      <c r="D47" s="713">
        <v>17.861699999999995</v>
      </c>
      <c r="E47" s="713"/>
      <c r="F47" s="713">
        <v>24.840340000000001</v>
      </c>
      <c r="G47" s="713">
        <v>0</v>
      </c>
      <c r="H47" s="713">
        <v>24.840340000000001</v>
      </c>
      <c r="I47" s="714" t="s">
        <v>329</v>
      </c>
      <c r="J47" s="715" t="s">
        <v>1</v>
      </c>
    </row>
    <row r="48" spans="1:10" ht="14.45" customHeight="1" x14ac:dyDescent="0.2">
      <c r="A48" s="711" t="s">
        <v>612</v>
      </c>
      <c r="B48" s="712" t="s">
        <v>2142</v>
      </c>
      <c r="C48" s="713">
        <v>42.027960000000007</v>
      </c>
      <c r="D48" s="713">
        <v>42.414909999999999</v>
      </c>
      <c r="E48" s="713"/>
      <c r="F48" s="713">
        <v>46.388480000000001</v>
      </c>
      <c r="G48" s="713">
        <v>0</v>
      </c>
      <c r="H48" s="713">
        <v>46.388480000000001</v>
      </c>
      <c r="I48" s="714" t="s">
        <v>329</v>
      </c>
      <c r="J48" s="715" t="s">
        <v>1</v>
      </c>
    </row>
    <row r="49" spans="1:10" ht="14.45" customHeight="1" x14ac:dyDescent="0.2">
      <c r="A49" s="711" t="s">
        <v>612</v>
      </c>
      <c r="B49" s="712" t="s">
        <v>2143</v>
      </c>
      <c r="C49" s="713">
        <v>6.0960000000000001</v>
      </c>
      <c r="D49" s="713">
        <v>4.0670000000000002</v>
      </c>
      <c r="E49" s="713"/>
      <c r="F49" s="713">
        <v>3.0640000000000001</v>
      </c>
      <c r="G49" s="713">
        <v>0</v>
      </c>
      <c r="H49" s="713">
        <v>3.0640000000000001</v>
      </c>
      <c r="I49" s="714" t="s">
        <v>329</v>
      </c>
      <c r="J49" s="715" t="s">
        <v>1</v>
      </c>
    </row>
    <row r="50" spans="1:10" ht="14.45" customHeight="1" x14ac:dyDescent="0.2">
      <c r="A50" s="711" t="s">
        <v>612</v>
      </c>
      <c r="B50" s="712" t="s">
        <v>2145</v>
      </c>
      <c r="C50" s="713">
        <v>2.8387500000000001</v>
      </c>
      <c r="D50" s="713">
        <v>1.2849999999999999</v>
      </c>
      <c r="E50" s="713"/>
      <c r="F50" s="713">
        <v>1.9964999999999999</v>
      </c>
      <c r="G50" s="713">
        <v>0</v>
      </c>
      <c r="H50" s="713">
        <v>1.9964999999999999</v>
      </c>
      <c r="I50" s="714" t="s">
        <v>329</v>
      </c>
      <c r="J50" s="715" t="s">
        <v>1</v>
      </c>
    </row>
    <row r="51" spans="1:10" ht="14.45" customHeight="1" x14ac:dyDescent="0.2">
      <c r="A51" s="711" t="s">
        <v>612</v>
      </c>
      <c r="B51" s="712" t="s">
        <v>2146</v>
      </c>
      <c r="C51" s="713">
        <v>6.3105000000000002</v>
      </c>
      <c r="D51" s="713">
        <v>9.8239999999999998</v>
      </c>
      <c r="E51" s="713"/>
      <c r="F51" s="713">
        <v>32.802699999999994</v>
      </c>
      <c r="G51" s="713">
        <v>0</v>
      </c>
      <c r="H51" s="713">
        <v>32.802699999999994</v>
      </c>
      <c r="I51" s="714" t="s">
        <v>329</v>
      </c>
      <c r="J51" s="715" t="s">
        <v>1</v>
      </c>
    </row>
    <row r="52" spans="1:10" ht="14.45" customHeight="1" x14ac:dyDescent="0.2">
      <c r="A52" s="711" t="s">
        <v>612</v>
      </c>
      <c r="B52" s="712" t="s">
        <v>2150</v>
      </c>
      <c r="C52" s="713">
        <v>0.78049999999999997</v>
      </c>
      <c r="D52" s="713">
        <v>0.23415</v>
      </c>
      <c r="E52" s="713"/>
      <c r="F52" s="713">
        <v>0.32780000000000004</v>
      </c>
      <c r="G52" s="713">
        <v>0</v>
      </c>
      <c r="H52" s="713">
        <v>0.32780000000000004</v>
      </c>
      <c r="I52" s="714" t="s">
        <v>329</v>
      </c>
      <c r="J52" s="715" t="s">
        <v>1</v>
      </c>
    </row>
    <row r="53" spans="1:10" ht="14.45" customHeight="1" x14ac:dyDescent="0.2">
      <c r="A53" s="711" t="s">
        <v>612</v>
      </c>
      <c r="B53" s="712" t="s">
        <v>614</v>
      </c>
      <c r="C53" s="713">
        <v>76.617150000000024</v>
      </c>
      <c r="D53" s="713">
        <v>76.27315999999999</v>
      </c>
      <c r="E53" s="713"/>
      <c r="F53" s="713">
        <v>111.00252999999998</v>
      </c>
      <c r="G53" s="713">
        <v>0</v>
      </c>
      <c r="H53" s="713">
        <v>111.00252999999998</v>
      </c>
      <c r="I53" s="714" t="s">
        <v>329</v>
      </c>
      <c r="J53" s="715" t="s">
        <v>610</v>
      </c>
    </row>
    <row r="54" spans="1:10" ht="14.45" customHeight="1" x14ac:dyDescent="0.2">
      <c r="A54" s="711" t="s">
        <v>329</v>
      </c>
      <c r="B54" s="712" t="s">
        <v>329</v>
      </c>
      <c r="C54" s="713" t="s">
        <v>329</v>
      </c>
      <c r="D54" s="713" t="s">
        <v>329</v>
      </c>
      <c r="E54" s="713"/>
      <c r="F54" s="713" t="s">
        <v>329</v>
      </c>
      <c r="G54" s="713" t="s">
        <v>329</v>
      </c>
      <c r="H54" s="713" t="s">
        <v>329</v>
      </c>
      <c r="I54" s="714" t="s">
        <v>329</v>
      </c>
      <c r="J54" s="715" t="s">
        <v>611</v>
      </c>
    </row>
    <row r="55" spans="1:10" ht="14.45" customHeight="1" x14ac:dyDescent="0.2">
      <c r="A55" s="711" t="s">
        <v>615</v>
      </c>
      <c r="B55" s="712" t="s">
        <v>616</v>
      </c>
      <c r="C55" s="713" t="s">
        <v>329</v>
      </c>
      <c r="D55" s="713" t="s">
        <v>329</v>
      </c>
      <c r="E55" s="713"/>
      <c r="F55" s="713" t="s">
        <v>329</v>
      </c>
      <c r="G55" s="713" t="s">
        <v>329</v>
      </c>
      <c r="H55" s="713" t="s">
        <v>329</v>
      </c>
      <c r="I55" s="714" t="s">
        <v>329</v>
      </c>
      <c r="J55" s="715" t="s">
        <v>0</v>
      </c>
    </row>
    <row r="56" spans="1:10" ht="14.45" customHeight="1" x14ac:dyDescent="0.2">
      <c r="A56" s="711" t="s">
        <v>615</v>
      </c>
      <c r="B56" s="712" t="s">
        <v>2137</v>
      </c>
      <c r="C56" s="713">
        <v>0</v>
      </c>
      <c r="D56" s="713">
        <v>0</v>
      </c>
      <c r="E56" s="713"/>
      <c r="F56" s="713">
        <v>6.35</v>
      </c>
      <c r="G56" s="713">
        <v>0</v>
      </c>
      <c r="H56" s="713">
        <v>6.35</v>
      </c>
      <c r="I56" s="714" t="s">
        <v>329</v>
      </c>
      <c r="J56" s="715" t="s">
        <v>1</v>
      </c>
    </row>
    <row r="57" spans="1:10" ht="14.45" customHeight="1" x14ac:dyDescent="0.2">
      <c r="A57" s="711" t="s">
        <v>615</v>
      </c>
      <c r="B57" s="712" t="s">
        <v>2138</v>
      </c>
      <c r="C57" s="713">
        <v>0</v>
      </c>
      <c r="D57" s="713">
        <v>0</v>
      </c>
      <c r="E57" s="713"/>
      <c r="F57" s="713">
        <v>2.8</v>
      </c>
      <c r="G57" s="713">
        <v>0</v>
      </c>
      <c r="H57" s="713">
        <v>2.8</v>
      </c>
      <c r="I57" s="714" t="s">
        <v>329</v>
      </c>
      <c r="J57" s="715" t="s">
        <v>1</v>
      </c>
    </row>
    <row r="58" spans="1:10" ht="14.45" customHeight="1" x14ac:dyDescent="0.2">
      <c r="A58" s="711" t="s">
        <v>615</v>
      </c>
      <c r="B58" s="712" t="s">
        <v>2139</v>
      </c>
      <c r="C58" s="713">
        <v>0</v>
      </c>
      <c r="D58" s="713">
        <v>2.5488000000000004</v>
      </c>
      <c r="E58" s="713"/>
      <c r="F58" s="713">
        <v>0</v>
      </c>
      <c r="G58" s="713">
        <v>0</v>
      </c>
      <c r="H58" s="713">
        <v>0</v>
      </c>
      <c r="I58" s="714" t="s">
        <v>329</v>
      </c>
      <c r="J58" s="715" t="s">
        <v>1</v>
      </c>
    </row>
    <row r="59" spans="1:10" ht="14.45" customHeight="1" x14ac:dyDescent="0.2">
      <c r="A59" s="711" t="s">
        <v>615</v>
      </c>
      <c r="B59" s="712" t="s">
        <v>2140</v>
      </c>
      <c r="C59" s="713">
        <v>0</v>
      </c>
      <c r="D59" s="713">
        <v>0</v>
      </c>
      <c r="E59" s="713"/>
      <c r="F59" s="713">
        <v>17.641800000000003</v>
      </c>
      <c r="G59" s="713">
        <v>0</v>
      </c>
      <c r="H59" s="713">
        <v>17.641800000000003</v>
      </c>
      <c r="I59" s="714" t="s">
        <v>329</v>
      </c>
      <c r="J59" s="715" t="s">
        <v>1</v>
      </c>
    </row>
    <row r="60" spans="1:10" ht="14.45" customHeight="1" x14ac:dyDescent="0.2">
      <c r="A60" s="711" t="s">
        <v>615</v>
      </c>
      <c r="B60" s="712" t="s">
        <v>2141</v>
      </c>
      <c r="C60" s="713">
        <v>1.16673</v>
      </c>
      <c r="D60" s="713">
        <v>1.9917899999999999</v>
      </c>
      <c r="E60" s="713"/>
      <c r="F60" s="713">
        <v>1.4185000000000001</v>
      </c>
      <c r="G60" s="713">
        <v>0</v>
      </c>
      <c r="H60" s="713">
        <v>1.4185000000000001</v>
      </c>
      <c r="I60" s="714" t="s">
        <v>329</v>
      </c>
      <c r="J60" s="715" t="s">
        <v>1</v>
      </c>
    </row>
    <row r="61" spans="1:10" ht="14.45" customHeight="1" x14ac:dyDescent="0.2">
      <c r="A61" s="711" t="s">
        <v>615</v>
      </c>
      <c r="B61" s="712" t="s">
        <v>2142</v>
      </c>
      <c r="C61" s="713">
        <v>0.40739999999999998</v>
      </c>
      <c r="D61" s="713">
        <v>0.83135000000000003</v>
      </c>
      <c r="E61" s="713"/>
      <c r="F61" s="713">
        <v>5.7356000000000007</v>
      </c>
      <c r="G61" s="713">
        <v>0</v>
      </c>
      <c r="H61" s="713">
        <v>5.7356000000000007</v>
      </c>
      <c r="I61" s="714" t="s">
        <v>329</v>
      </c>
      <c r="J61" s="715" t="s">
        <v>1</v>
      </c>
    </row>
    <row r="62" spans="1:10" ht="14.45" customHeight="1" x14ac:dyDescent="0.2">
      <c r="A62" s="711" t="s">
        <v>615</v>
      </c>
      <c r="B62" s="712" t="s">
        <v>2145</v>
      </c>
      <c r="C62" s="713">
        <v>0.18099999999999999</v>
      </c>
      <c r="D62" s="713">
        <v>0.26400000000000001</v>
      </c>
      <c r="E62" s="713"/>
      <c r="F62" s="713">
        <v>0.28799999999999998</v>
      </c>
      <c r="G62" s="713">
        <v>0</v>
      </c>
      <c r="H62" s="713">
        <v>0.28799999999999998</v>
      </c>
      <c r="I62" s="714" t="s">
        <v>329</v>
      </c>
      <c r="J62" s="715" t="s">
        <v>1</v>
      </c>
    </row>
    <row r="63" spans="1:10" ht="14.45" customHeight="1" x14ac:dyDescent="0.2">
      <c r="A63" s="711" t="s">
        <v>615</v>
      </c>
      <c r="B63" s="712" t="s">
        <v>2146</v>
      </c>
      <c r="C63" s="713">
        <v>0.62</v>
      </c>
      <c r="D63" s="713">
        <v>0.98</v>
      </c>
      <c r="E63" s="713"/>
      <c r="F63" s="713">
        <v>4.5620000000000003</v>
      </c>
      <c r="G63" s="713">
        <v>0</v>
      </c>
      <c r="H63" s="713">
        <v>4.5620000000000003</v>
      </c>
      <c r="I63" s="714" t="s">
        <v>329</v>
      </c>
      <c r="J63" s="715" t="s">
        <v>1</v>
      </c>
    </row>
    <row r="64" spans="1:10" ht="14.45" customHeight="1" x14ac:dyDescent="0.2">
      <c r="A64" s="711" t="s">
        <v>615</v>
      </c>
      <c r="B64" s="712" t="s">
        <v>617</v>
      </c>
      <c r="C64" s="713">
        <v>2.37513</v>
      </c>
      <c r="D64" s="713">
        <v>6.6159400000000002</v>
      </c>
      <c r="E64" s="713"/>
      <c r="F64" s="713">
        <v>38.795899999999996</v>
      </c>
      <c r="G64" s="713">
        <v>0</v>
      </c>
      <c r="H64" s="713">
        <v>38.795899999999996</v>
      </c>
      <c r="I64" s="714" t="s">
        <v>329</v>
      </c>
      <c r="J64" s="715" t="s">
        <v>610</v>
      </c>
    </row>
    <row r="65" spans="1:10" ht="14.45" customHeight="1" x14ac:dyDescent="0.2">
      <c r="A65" s="711" t="s">
        <v>329</v>
      </c>
      <c r="B65" s="712" t="s">
        <v>329</v>
      </c>
      <c r="C65" s="713" t="s">
        <v>329</v>
      </c>
      <c r="D65" s="713" t="s">
        <v>329</v>
      </c>
      <c r="E65" s="713"/>
      <c r="F65" s="713" t="s">
        <v>329</v>
      </c>
      <c r="G65" s="713" t="s">
        <v>329</v>
      </c>
      <c r="H65" s="713" t="s">
        <v>329</v>
      </c>
      <c r="I65" s="714" t="s">
        <v>329</v>
      </c>
      <c r="J65" s="715" t="s">
        <v>611</v>
      </c>
    </row>
    <row r="66" spans="1:10" ht="14.45" customHeight="1" x14ac:dyDescent="0.2">
      <c r="A66" s="711" t="s">
        <v>618</v>
      </c>
      <c r="B66" s="712" t="s">
        <v>619</v>
      </c>
      <c r="C66" s="713" t="s">
        <v>329</v>
      </c>
      <c r="D66" s="713" t="s">
        <v>329</v>
      </c>
      <c r="E66" s="713"/>
      <c r="F66" s="713" t="s">
        <v>329</v>
      </c>
      <c r="G66" s="713" t="s">
        <v>329</v>
      </c>
      <c r="H66" s="713" t="s">
        <v>329</v>
      </c>
      <c r="I66" s="714" t="s">
        <v>329</v>
      </c>
      <c r="J66" s="715" t="s">
        <v>0</v>
      </c>
    </row>
    <row r="67" spans="1:10" ht="14.45" customHeight="1" x14ac:dyDescent="0.2">
      <c r="A67" s="711" t="s">
        <v>618</v>
      </c>
      <c r="B67" s="712" t="s">
        <v>2137</v>
      </c>
      <c r="C67" s="713">
        <v>0</v>
      </c>
      <c r="D67" s="713">
        <v>7.0560900000000002</v>
      </c>
      <c r="E67" s="713"/>
      <c r="F67" s="713">
        <v>42.848219999999998</v>
      </c>
      <c r="G67" s="713">
        <v>0</v>
      </c>
      <c r="H67" s="713">
        <v>42.848219999999998</v>
      </c>
      <c r="I67" s="714" t="s">
        <v>329</v>
      </c>
      <c r="J67" s="715" t="s">
        <v>1</v>
      </c>
    </row>
    <row r="68" spans="1:10" ht="14.45" customHeight="1" x14ac:dyDescent="0.2">
      <c r="A68" s="711" t="s">
        <v>618</v>
      </c>
      <c r="B68" s="712" t="s">
        <v>2139</v>
      </c>
      <c r="C68" s="713">
        <v>0</v>
      </c>
      <c r="D68" s="713">
        <v>2.5488000000000004</v>
      </c>
      <c r="E68" s="713"/>
      <c r="F68" s="713">
        <v>0</v>
      </c>
      <c r="G68" s="713">
        <v>0</v>
      </c>
      <c r="H68" s="713">
        <v>0</v>
      </c>
      <c r="I68" s="714" t="s">
        <v>329</v>
      </c>
      <c r="J68" s="715" t="s">
        <v>1</v>
      </c>
    </row>
    <row r="69" spans="1:10" ht="14.45" customHeight="1" x14ac:dyDescent="0.2">
      <c r="A69" s="711" t="s">
        <v>618</v>
      </c>
      <c r="B69" s="712" t="s">
        <v>2140</v>
      </c>
      <c r="C69" s="713">
        <v>0</v>
      </c>
      <c r="D69" s="713">
        <v>0.18340000000000001</v>
      </c>
      <c r="E69" s="713"/>
      <c r="F69" s="713">
        <v>0</v>
      </c>
      <c r="G69" s="713">
        <v>0</v>
      </c>
      <c r="H69" s="713">
        <v>0</v>
      </c>
      <c r="I69" s="714" t="s">
        <v>329</v>
      </c>
      <c r="J69" s="715" t="s">
        <v>1</v>
      </c>
    </row>
    <row r="70" spans="1:10" ht="14.45" customHeight="1" x14ac:dyDescent="0.2">
      <c r="A70" s="711" t="s">
        <v>618</v>
      </c>
      <c r="B70" s="712" t="s">
        <v>2141</v>
      </c>
      <c r="C70" s="713">
        <v>174.21040999999997</v>
      </c>
      <c r="D70" s="713">
        <v>134.15998999999999</v>
      </c>
      <c r="E70" s="713"/>
      <c r="F70" s="713">
        <v>163.30044000000001</v>
      </c>
      <c r="G70" s="713">
        <v>0</v>
      </c>
      <c r="H70" s="713">
        <v>163.30044000000001</v>
      </c>
      <c r="I70" s="714" t="s">
        <v>329</v>
      </c>
      <c r="J70" s="715" t="s">
        <v>1</v>
      </c>
    </row>
    <row r="71" spans="1:10" ht="14.45" customHeight="1" x14ac:dyDescent="0.2">
      <c r="A71" s="711" t="s">
        <v>618</v>
      </c>
      <c r="B71" s="712" t="s">
        <v>2142</v>
      </c>
      <c r="C71" s="713">
        <v>577.41179999999997</v>
      </c>
      <c r="D71" s="713">
        <v>582.89085</v>
      </c>
      <c r="E71" s="713"/>
      <c r="F71" s="713">
        <v>467.09710999999993</v>
      </c>
      <c r="G71" s="713">
        <v>0</v>
      </c>
      <c r="H71" s="713">
        <v>467.09710999999993</v>
      </c>
      <c r="I71" s="714" t="s">
        <v>329</v>
      </c>
      <c r="J71" s="715" t="s">
        <v>1</v>
      </c>
    </row>
    <row r="72" spans="1:10" ht="14.45" customHeight="1" x14ac:dyDescent="0.2">
      <c r="A72" s="711" t="s">
        <v>618</v>
      </c>
      <c r="B72" s="712" t="s">
        <v>2143</v>
      </c>
      <c r="C72" s="713">
        <v>64.658880000000011</v>
      </c>
      <c r="D72" s="713">
        <v>46.613899999999994</v>
      </c>
      <c r="E72" s="713"/>
      <c r="F72" s="713">
        <v>42.778560000000006</v>
      </c>
      <c r="G72" s="713">
        <v>0</v>
      </c>
      <c r="H72" s="713">
        <v>42.778560000000006</v>
      </c>
      <c r="I72" s="714" t="s">
        <v>329</v>
      </c>
      <c r="J72" s="715" t="s">
        <v>1</v>
      </c>
    </row>
    <row r="73" spans="1:10" ht="14.45" customHeight="1" x14ac:dyDescent="0.2">
      <c r="A73" s="711" t="s">
        <v>618</v>
      </c>
      <c r="B73" s="712" t="s">
        <v>2145</v>
      </c>
      <c r="C73" s="713">
        <v>6.2552500000000002</v>
      </c>
      <c r="D73" s="713">
        <v>8.2936499999999995</v>
      </c>
      <c r="E73" s="713"/>
      <c r="F73" s="713">
        <v>6.9720000000000004</v>
      </c>
      <c r="G73" s="713">
        <v>0</v>
      </c>
      <c r="H73" s="713">
        <v>6.9720000000000004</v>
      </c>
      <c r="I73" s="714" t="s">
        <v>329</v>
      </c>
      <c r="J73" s="715" t="s">
        <v>1</v>
      </c>
    </row>
    <row r="74" spans="1:10" ht="14.45" customHeight="1" x14ac:dyDescent="0.2">
      <c r="A74" s="711" t="s">
        <v>618</v>
      </c>
      <c r="B74" s="712" t="s">
        <v>2146</v>
      </c>
      <c r="C74" s="713">
        <v>59.319200000000002</v>
      </c>
      <c r="D74" s="713">
        <v>79.869500000000002</v>
      </c>
      <c r="E74" s="713"/>
      <c r="F74" s="713">
        <v>243.59469999999999</v>
      </c>
      <c r="G74" s="713">
        <v>0</v>
      </c>
      <c r="H74" s="713">
        <v>243.59469999999999</v>
      </c>
      <c r="I74" s="714" t="s">
        <v>329</v>
      </c>
      <c r="J74" s="715" t="s">
        <v>1</v>
      </c>
    </row>
    <row r="75" spans="1:10" ht="14.45" customHeight="1" x14ac:dyDescent="0.2">
      <c r="A75" s="711" t="s">
        <v>618</v>
      </c>
      <c r="B75" s="712" t="s">
        <v>2147</v>
      </c>
      <c r="C75" s="713">
        <v>105.80879</v>
      </c>
      <c r="D75" s="713">
        <v>90.667779999999993</v>
      </c>
      <c r="E75" s="713"/>
      <c r="F75" s="713">
        <v>302.03093000000001</v>
      </c>
      <c r="G75" s="713">
        <v>0</v>
      </c>
      <c r="H75" s="713">
        <v>302.03093000000001</v>
      </c>
      <c r="I75" s="714" t="s">
        <v>329</v>
      </c>
      <c r="J75" s="715" t="s">
        <v>1</v>
      </c>
    </row>
    <row r="76" spans="1:10" ht="14.45" customHeight="1" x14ac:dyDescent="0.2">
      <c r="A76" s="711" t="s">
        <v>618</v>
      </c>
      <c r="B76" s="712" t="s">
        <v>2148</v>
      </c>
      <c r="C76" s="713">
        <v>110.39238999999999</v>
      </c>
      <c r="D76" s="713">
        <v>88.314019999999985</v>
      </c>
      <c r="E76" s="713"/>
      <c r="F76" s="713">
        <v>94.712139999999991</v>
      </c>
      <c r="G76" s="713">
        <v>0</v>
      </c>
      <c r="H76" s="713">
        <v>94.712139999999991</v>
      </c>
      <c r="I76" s="714" t="s">
        <v>329</v>
      </c>
      <c r="J76" s="715" t="s">
        <v>1</v>
      </c>
    </row>
    <row r="77" spans="1:10" ht="14.45" customHeight="1" x14ac:dyDescent="0.2">
      <c r="A77" s="711" t="s">
        <v>618</v>
      </c>
      <c r="B77" s="712" t="s">
        <v>2150</v>
      </c>
      <c r="C77" s="713">
        <v>133.48942</v>
      </c>
      <c r="D77" s="713">
        <v>143.65943999999999</v>
      </c>
      <c r="E77" s="713"/>
      <c r="F77" s="713">
        <v>119.02972000000001</v>
      </c>
      <c r="G77" s="713">
        <v>0</v>
      </c>
      <c r="H77" s="713">
        <v>119.02972000000001</v>
      </c>
      <c r="I77" s="714" t="s">
        <v>329</v>
      </c>
      <c r="J77" s="715" t="s">
        <v>1</v>
      </c>
    </row>
    <row r="78" spans="1:10" ht="14.45" customHeight="1" x14ac:dyDescent="0.2">
      <c r="A78" s="711" t="s">
        <v>618</v>
      </c>
      <c r="B78" s="712" t="s">
        <v>2152</v>
      </c>
      <c r="C78" s="713">
        <v>0</v>
      </c>
      <c r="D78" s="713">
        <v>0</v>
      </c>
      <c r="E78" s="713"/>
      <c r="F78" s="713">
        <v>9.3149999999999995</v>
      </c>
      <c r="G78" s="713">
        <v>0</v>
      </c>
      <c r="H78" s="713">
        <v>9.3149999999999995</v>
      </c>
      <c r="I78" s="714" t="s">
        <v>329</v>
      </c>
      <c r="J78" s="715" t="s">
        <v>1</v>
      </c>
    </row>
    <row r="79" spans="1:10" ht="14.45" customHeight="1" x14ac:dyDescent="0.2">
      <c r="A79" s="711" t="s">
        <v>618</v>
      </c>
      <c r="B79" s="712" t="s">
        <v>620</v>
      </c>
      <c r="C79" s="713">
        <v>1231.5461399999999</v>
      </c>
      <c r="D79" s="713">
        <v>1184.2574199999997</v>
      </c>
      <c r="E79" s="713"/>
      <c r="F79" s="713">
        <v>1491.6788200000001</v>
      </c>
      <c r="G79" s="713">
        <v>0</v>
      </c>
      <c r="H79" s="713">
        <v>1491.6788200000001</v>
      </c>
      <c r="I79" s="714" t="s">
        <v>329</v>
      </c>
      <c r="J79" s="715" t="s">
        <v>610</v>
      </c>
    </row>
    <row r="80" spans="1:10" ht="14.45" customHeight="1" x14ac:dyDescent="0.2">
      <c r="A80" s="711" t="s">
        <v>329</v>
      </c>
      <c r="B80" s="712" t="s">
        <v>329</v>
      </c>
      <c r="C80" s="713" t="s">
        <v>329</v>
      </c>
      <c r="D80" s="713" t="s">
        <v>329</v>
      </c>
      <c r="E80" s="713"/>
      <c r="F80" s="713" t="s">
        <v>329</v>
      </c>
      <c r="G80" s="713" t="s">
        <v>329</v>
      </c>
      <c r="H80" s="713" t="s">
        <v>329</v>
      </c>
      <c r="I80" s="714" t="s">
        <v>329</v>
      </c>
      <c r="J80" s="715" t="s">
        <v>611</v>
      </c>
    </row>
    <row r="81" spans="1:10" ht="14.45" customHeight="1" x14ac:dyDescent="0.2">
      <c r="A81" s="711" t="s">
        <v>621</v>
      </c>
      <c r="B81" s="712" t="s">
        <v>622</v>
      </c>
      <c r="C81" s="713" t="s">
        <v>329</v>
      </c>
      <c r="D81" s="713" t="s">
        <v>329</v>
      </c>
      <c r="E81" s="713"/>
      <c r="F81" s="713" t="s">
        <v>329</v>
      </c>
      <c r="G81" s="713" t="s">
        <v>329</v>
      </c>
      <c r="H81" s="713" t="s">
        <v>329</v>
      </c>
      <c r="I81" s="714" t="s">
        <v>329</v>
      </c>
      <c r="J81" s="715" t="s">
        <v>0</v>
      </c>
    </row>
    <row r="82" spans="1:10" ht="14.45" customHeight="1" x14ac:dyDescent="0.2">
      <c r="A82" s="711" t="s">
        <v>621</v>
      </c>
      <c r="B82" s="712" t="s">
        <v>2133</v>
      </c>
      <c r="C82" s="713">
        <v>6880.7922600000038</v>
      </c>
      <c r="D82" s="713">
        <v>6943.0605100000021</v>
      </c>
      <c r="E82" s="713"/>
      <c r="F82" s="713">
        <v>7279.1212799999994</v>
      </c>
      <c r="G82" s="713">
        <v>0</v>
      </c>
      <c r="H82" s="713">
        <v>7279.1212799999994</v>
      </c>
      <c r="I82" s="714" t="s">
        <v>329</v>
      </c>
      <c r="J82" s="715" t="s">
        <v>1</v>
      </c>
    </row>
    <row r="83" spans="1:10" ht="14.45" customHeight="1" x14ac:dyDescent="0.2">
      <c r="A83" s="711" t="s">
        <v>621</v>
      </c>
      <c r="B83" s="712" t="s">
        <v>2134</v>
      </c>
      <c r="C83" s="713">
        <v>2674.0323100000001</v>
      </c>
      <c r="D83" s="713">
        <v>4599.0713699999988</v>
      </c>
      <c r="E83" s="713"/>
      <c r="F83" s="713">
        <v>3784.8040499999997</v>
      </c>
      <c r="G83" s="713">
        <v>0</v>
      </c>
      <c r="H83" s="713">
        <v>3784.8040499999997</v>
      </c>
      <c r="I83" s="714" t="s">
        <v>329</v>
      </c>
      <c r="J83" s="715" t="s">
        <v>1</v>
      </c>
    </row>
    <row r="84" spans="1:10" ht="14.45" customHeight="1" x14ac:dyDescent="0.2">
      <c r="A84" s="711" t="s">
        <v>621</v>
      </c>
      <c r="B84" s="712" t="s">
        <v>2135</v>
      </c>
      <c r="C84" s="713">
        <v>8919.793340000002</v>
      </c>
      <c r="D84" s="713">
        <v>5252.0643800000007</v>
      </c>
      <c r="E84" s="713"/>
      <c r="F84" s="713">
        <v>5526.7903599999991</v>
      </c>
      <c r="G84" s="713">
        <v>0</v>
      </c>
      <c r="H84" s="713">
        <v>5526.7903599999991</v>
      </c>
      <c r="I84" s="714" t="s">
        <v>329</v>
      </c>
      <c r="J84" s="715" t="s">
        <v>1</v>
      </c>
    </row>
    <row r="85" spans="1:10" ht="14.45" customHeight="1" x14ac:dyDescent="0.2">
      <c r="A85" s="711" t="s">
        <v>621</v>
      </c>
      <c r="B85" s="712" t="s">
        <v>2136</v>
      </c>
      <c r="C85" s="713">
        <v>1141.1015900000002</v>
      </c>
      <c r="D85" s="713">
        <v>1423.0244500000015</v>
      </c>
      <c r="E85" s="713"/>
      <c r="F85" s="713">
        <v>1889.3339400000007</v>
      </c>
      <c r="G85" s="713">
        <v>0</v>
      </c>
      <c r="H85" s="713">
        <v>1889.3339400000007</v>
      </c>
      <c r="I85" s="714" t="s">
        <v>329</v>
      </c>
      <c r="J85" s="715" t="s">
        <v>1</v>
      </c>
    </row>
    <row r="86" spans="1:10" ht="14.45" customHeight="1" x14ac:dyDescent="0.2">
      <c r="A86" s="711" t="s">
        <v>621</v>
      </c>
      <c r="B86" s="712" t="s">
        <v>2141</v>
      </c>
      <c r="C86" s="713">
        <v>442.08481999999998</v>
      </c>
      <c r="D86" s="713">
        <v>501.59881999999988</v>
      </c>
      <c r="E86" s="713"/>
      <c r="F86" s="713">
        <v>406.35381999999981</v>
      </c>
      <c r="G86" s="713">
        <v>0</v>
      </c>
      <c r="H86" s="713">
        <v>406.35381999999981</v>
      </c>
      <c r="I86" s="714" t="s">
        <v>329</v>
      </c>
      <c r="J86" s="715" t="s">
        <v>1</v>
      </c>
    </row>
    <row r="87" spans="1:10" ht="14.45" customHeight="1" x14ac:dyDescent="0.2">
      <c r="A87" s="711" t="s">
        <v>621</v>
      </c>
      <c r="B87" s="712" t="s">
        <v>2142</v>
      </c>
      <c r="C87" s="713">
        <v>1612.3254099999995</v>
      </c>
      <c r="D87" s="713">
        <v>1452.02791</v>
      </c>
      <c r="E87" s="713"/>
      <c r="F87" s="713">
        <v>1689.2947799999999</v>
      </c>
      <c r="G87" s="713">
        <v>0</v>
      </c>
      <c r="H87" s="713">
        <v>1689.2947799999999</v>
      </c>
      <c r="I87" s="714" t="s">
        <v>329</v>
      </c>
      <c r="J87" s="715" t="s">
        <v>1</v>
      </c>
    </row>
    <row r="88" spans="1:10" ht="14.45" customHeight="1" x14ac:dyDescent="0.2">
      <c r="A88" s="711" t="s">
        <v>621</v>
      </c>
      <c r="B88" s="712" t="s">
        <v>2144</v>
      </c>
      <c r="C88" s="713">
        <v>394.04934000000014</v>
      </c>
      <c r="D88" s="713">
        <v>318.88893999999999</v>
      </c>
      <c r="E88" s="713"/>
      <c r="F88" s="713">
        <v>208.41479000000007</v>
      </c>
      <c r="G88" s="713">
        <v>0</v>
      </c>
      <c r="H88" s="713">
        <v>208.41479000000007</v>
      </c>
      <c r="I88" s="714" t="s">
        <v>329</v>
      </c>
      <c r="J88" s="715" t="s">
        <v>1</v>
      </c>
    </row>
    <row r="89" spans="1:10" ht="14.45" customHeight="1" x14ac:dyDescent="0.2">
      <c r="A89" s="711" t="s">
        <v>621</v>
      </c>
      <c r="B89" s="712" t="s">
        <v>2145</v>
      </c>
      <c r="C89" s="713">
        <v>26.622629999999997</v>
      </c>
      <c r="D89" s="713">
        <v>63.988730000000011</v>
      </c>
      <c r="E89" s="713"/>
      <c r="F89" s="713">
        <v>37.137350000000005</v>
      </c>
      <c r="G89" s="713">
        <v>0</v>
      </c>
      <c r="H89" s="713">
        <v>37.137350000000005</v>
      </c>
      <c r="I89" s="714" t="s">
        <v>329</v>
      </c>
      <c r="J89" s="715" t="s">
        <v>1</v>
      </c>
    </row>
    <row r="90" spans="1:10" ht="14.45" customHeight="1" x14ac:dyDescent="0.2">
      <c r="A90" s="711" t="s">
        <v>621</v>
      </c>
      <c r="B90" s="712" t="s">
        <v>2146</v>
      </c>
      <c r="C90" s="713">
        <v>72.365400000000008</v>
      </c>
      <c r="D90" s="713">
        <v>39.628999999999998</v>
      </c>
      <c r="E90" s="713"/>
      <c r="F90" s="713">
        <v>89.666370000000001</v>
      </c>
      <c r="G90" s="713">
        <v>0</v>
      </c>
      <c r="H90" s="713">
        <v>89.666370000000001</v>
      </c>
      <c r="I90" s="714" t="s">
        <v>329</v>
      </c>
      <c r="J90" s="715" t="s">
        <v>1</v>
      </c>
    </row>
    <row r="91" spans="1:10" ht="14.45" customHeight="1" x14ac:dyDescent="0.2">
      <c r="A91" s="711" t="s">
        <v>621</v>
      </c>
      <c r="B91" s="712" t="s">
        <v>2148</v>
      </c>
      <c r="C91" s="713">
        <v>259.33096</v>
      </c>
      <c r="D91" s="713">
        <v>246.09535999999997</v>
      </c>
      <c r="E91" s="713"/>
      <c r="F91" s="713">
        <v>329.36998</v>
      </c>
      <c r="G91" s="713">
        <v>0</v>
      </c>
      <c r="H91" s="713">
        <v>329.36998</v>
      </c>
      <c r="I91" s="714" t="s">
        <v>329</v>
      </c>
      <c r="J91" s="715" t="s">
        <v>1</v>
      </c>
    </row>
    <row r="92" spans="1:10" ht="14.45" customHeight="1" x14ac:dyDescent="0.2">
      <c r="A92" s="711" t="s">
        <v>621</v>
      </c>
      <c r="B92" s="712" t="s">
        <v>2149</v>
      </c>
      <c r="C92" s="713">
        <v>0</v>
      </c>
      <c r="D92" s="713">
        <v>4.6000000000000001E-4</v>
      </c>
      <c r="E92" s="713"/>
      <c r="F92" s="713">
        <v>0</v>
      </c>
      <c r="G92" s="713">
        <v>0</v>
      </c>
      <c r="H92" s="713">
        <v>0</v>
      </c>
      <c r="I92" s="714" t="s">
        <v>329</v>
      </c>
      <c r="J92" s="715" t="s">
        <v>1</v>
      </c>
    </row>
    <row r="93" spans="1:10" ht="14.45" customHeight="1" x14ac:dyDescent="0.2">
      <c r="A93" s="711" t="s">
        <v>621</v>
      </c>
      <c r="B93" s="712" t="s">
        <v>2150</v>
      </c>
      <c r="C93" s="713">
        <v>0</v>
      </c>
      <c r="D93" s="713">
        <v>0</v>
      </c>
      <c r="E93" s="713"/>
      <c r="F93" s="713">
        <v>1.3552</v>
      </c>
      <c r="G93" s="713">
        <v>0</v>
      </c>
      <c r="H93" s="713">
        <v>1.3552</v>
      </c>
      <c r="I93" s="714" t="s">
        <v>329</v>
      </c>
      <c r="J93" s="715" t="s">
        <v>1</v>
      </c>
    </row>
    <row r="94" spans="1:10" ht="14.45" customHeight="1" x14ac:dyDescent="0.2">
      <c r="A94" s="711" t="s">
        <v>621</v>
      </c>
      <c r="B94" s="712" t="s">
        <v>2151</v>
      </c>
      <c r="C94" s="713">
        <v>123.41054000000001</v>
      </c>
      <c r="D94" s="713">
        <v>0.66944000000000004</v>
      </c>
      <c r="E94" s="713"/>
      <c r="F94" s="713">
        <v>0</v>
      </c>
      <c r="G94" s="713">
        <v>0</v>
      </c>
      <c r="H94" s="713">
        <v>0</v>
      </c>
      <c r="I94" s="714" t="s">
        <v>329</v>
      </c>
      <c r="J94" s="715" t="s">
        <v>1</v>
      </c>
    </row>
    <row r="95" spans="1:10" ht="14.45" customHeight="1" x14ac:dyDescent="0.2">
      <c r="A95" s="711" t="s">
        <v>621</v>
      </c>
      <c r="B95" s="712" t="s">
        <v>623</v>
      </c>
      <c r="C95" s="713">
        <v>22545.90860000001</v>
      </c>
      <c r="D95" s="713">
        <v>20840.119370000004</v>
      </c>
      <c r="E95" s="713"/>
      <c r="F95" s="713">
        <v>21241.641919999998</v>
      </c>
      <c r="G95" s="713">
        <v>0</v>
      </c>
      <c r="H95" s="713">
        <v>21241.641919999998</v>
      </c>
      <c r="I95" s="714" t="s">
        <v>329</v>
      </c>
      <c r="J95" s="715" t="s">
        <v>610</v>
      </c>
    </row>
    <row r="96" spans="1:10" ht="14.45" customHeight="1" x14ac:dyDescent="0.2">
      <c r="A96" s="711" t="s">
        <v>329</v>
      </c>
      <c r="B96" s="712" t="s">
        <v>329</v>
      </c>
      <c r="C96" s="713" t="s">
        <v>329</v>
      </c>
      <c r="D96" s="713" t="s">
        <v>329</v>
      </c>
      <c r="E96" s="713"/>
      <c r="F96" s="713" t="s">
        <v>329</v>
      </c>
      <c r="G96" s="713" t="s">
        <v>329</v>
      </c>
      <c r="H96" s="713" t="s">
        <v>329</v>
      </c>
      <c r="I96" s="714" t="s">
        <v>329</v>
      </c>
      <c r="J96" s="715" t="s">
        <v>611</v>
      </c>
    </row>
    <row r="97" spans="1:10" ht="14.45" customHeight="1" x14ac:dyDescent="0.2">
      <c r="A97" s="711" t="s">
        <v>595</v>
      </c>
      <c r="B97" s="712" t="s">
        <v>605</v>
      </c>
      <c r="C97" s="713">
        <v>23913.678010000011</v>
      </c>
      <c r="D97" s="713">
        <v>22150.670360000004</v>
      </c>
      <c r="E97" s="713"/>
      <c r="F97" s="713">
        <v>22988.9355</v>
      </c>
      <c r="G97" s="713">
        <v>0</v>
      </c>
      <c r="H97" s="713">
        <v>22988.9355</v>
      </c>
      <c r="I97" s="714" t="s">
        <v>329</v>
      </c>
      <c r="J97" s="715" t="s">
        <v>606</v>
      </c>
    </row>
  </sheetData>
  <mergeCells count="3">
    <mergeCell ref="A1:I1"/>
    <mergeCell ref="F3:I3"/>
    <mergeCell ref="C4:D4"/>
  </mergeCells>
  <conditionalFormatting sqref="F27 F98:F65537">
    <cfRule type="cellIs" dxfId="41" priority="18" stopIfTrue="1" operator="greaterThan">
      <formula>1</formula>
    </cfRule>
  </conditionalFormatting>
  <conditionalFormatting sqref="H5:H26">
    <cfRule type="expression" dxfId="40" priority="14">
      <formula>$H5&gt;0</formula>
    </cfRule>
  </conditionalFormatting>
  <conditionalFormatting sqref="I5:I26">
    <cfRule type="expression" dxfId="39" priority="15">
      <formula>$I5&gt;1</formula>
    </cfRule>
  </conditionalFormatting>
  <conditionalFormatting sqref="B5:B26">
    <cfRule type="expression" dxfId="38" priority="11">
      <formula>OR($J5="NS",$J5="SumaNS",$J5="Účet")</formula>
    </cfRule>
  </conditionalFormatting>
  <conditionalFormatting sqref="F5:I26 B5:D26">
    <cfRule type="expression" dxfId="37" priority="17">
      <formula>AND($J5&lt;&gt;"",$J5&lt;&gt;"mezeraKL")</formula>
    </cfRule>
  </conditionalFormatting>
  <conditionalFormatting sqref="B5:D26 F5:I2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6 F5:I26">
    <cfRule type="expression" dxfId="35" priority="13">
      <formula>OR($J5="SumaNS",$J5="NS")</formula>
    </cfRule>
  </conditionalFormatting>
  <conditionalFormatting sqref="A5:A26">
    <cfRule type="expression" dxfId="34" priority="9">
      <formula>AND($J5&lt;&gt;"mezeraKL",$J5&lt;&gt;"")</formula>
    </cfRule>
  </conditionalFormatting>
  <conditionalFormatting sqref="A5:A26">
    <cfRule type="expression" dxfId="33" priority="10">
      <formula>AND($J5&lt;&gt;"",$J5&lt;&gt;"mezeraKL")</formula>
    </cfRule>
  </conditionalFormatting>
  <conditionalFormatting sqref="H28:H97">
    <cfRule type="expression" dxfId="32" priority="6">
      <formula>$H28&gt;0</formula>
    </cfRule>
  </conditionalFormatting>
  <conditionalFormatting sqref="A28:A97">
    <cfRule type="expression" dxfId="31" priority="5">
      <formula>AND($J28&lt;&gt;"mezeraKL",$J28&lt;&gt;"")</formula>
    </cfRule>
  </conditionalFormatting>
  <conditionalFormatting sqref="I28:I97">
    <cfRule type="expression" dxfId="30" priority="7">
      <formula>$I28&gt;1</formula>
    </cfRule>
  </conditionalFormatting>
  <conditionalFormatting sqref="B28:B97">
    <cfRule type="expression" dxfId="29" priority="4">
      <formula>OR($J28="NS",$J28="SumaNS",$J28="Účet")</formula>
    </cfRule>
  </conditionalFormatting>
  <conditionalFormatting sqref="A28:D97 F28:I97">
    <cfRule type="expression" dxfId="28" priority="8">
      <formula>AND($J28&lt;&gt;"",$J28&lt;&gt;"mezeraKL")</formula>
    </cfRule>
  </conditionalFormatting>
  <conditionalFormatting sqref="B28:D97 F28:I97">
    <cfRule type="expression" dxfId="27" priority="1">
      <formula>OR($J28="KL",$J28="SumaKL")</formula>
    </cfRule>
    <cfRule type="expression" priority="3" stopIfTrue="1">
      <formula>OR($J28="mezeraNS",$J28="mezeraKL")</formula>
    </cfRule>
  </conditionalFormatting>
  <conditionalFormatting sqref="B28:D97 F28:I97">
    <cfRule type="expression" dxfId="26" priority="2">
      <formula>OR($J28="SumaNS",$J28="NS")</formula>
    </cfRule>
  </conditionalFormatting>
  <hyperlinks>
    <hyperlink ref="A2" location="Obsah!A1" display="Zpět na Obsah  KL 01  1.-4.měsíc" xr:uid="{E014EDED-23F2-47DE-8136-DF9239B4F06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3272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84.339474728423482</v>
      </c>
      <c r="J3" s="203">
        <f>SUBTOTAL(9,J5:J1048576)</f>
        <v>273593</v>
      </c>
      <c r="K3" s="204">
        <f>SUBTOTAL(9,K5:K1048576)</f>
        <v>23074689.909373567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595</v>
      </c>
      <c r="B5" s="807" t="s">
        <v>596</v>
      </c>
      <c r="C5" s="810" t="s">
        <v>624</v>
      </c>
      <c r="D5" s="838" t="s">
        <v>625</v>
      </c>
      <c r="E5" s="810" t="s">
        <v>2153</v>
      </c>
      <c r="F5" s="838" t="s">
        <v>2154</v>
      </c>
      <c r="G5" s="810" t="s">
        <v>2155</v>
      </c>
      <c r="H5" s="810" t="s">
        <v>2156</v>
      </c>
      <c r="I5" s="225">
        <v>1591.6666666666667</v>
      </c>
      <c r="J5" s="225">
        <v>11</v>
      </c>
      <c r="K5" s="830">
        <v>18050</v>
      </c>
    </row>
    <row r="6" spans="1:11" ht="14.45" customHeight="1" x14ac:dyDescent="0.2">
      <c r="A6" s="821" t="s">
        <v>595</v>
      </c>
      <c r="B6" s="822" t="s">
        <v>596</v>
      </c>
      <c r="C6" s="825" t="s">
        <v>607</v>
      </c>
      <c r="D6" s="839" t="s">
        <v>608</v>
      </c>
      <c r="E6" s="825" t="s">
        <v>2157</v>
      </c>
      <c r="F6" s="839" t="s">
        <v>2158</v>
      </c>
      <c r="G6" s="825" t="s">
        <v>2159</v>
      </c>
      <c r="H6" s="825" t="s">
        <v>2160</v>
      </c>
      <c r="I6" s="831">
        <v>6.429999828338623</v>
      </c>
      <c r="J6" s="831">
        <v>50</v>
      </c>
      <c r="K6" s="832">
        <v>321.5</v>
      </c>
    </row>
    <row r="7" spans="1:11" ht="14.45" customHeight="1" x14ac:dyDescent="0.2">
      <c r="A7" s="821" t="s">
        <v>595</v>
      </c>
      <c r="B7" s="822" t="s">
        <v>596</v>
      </c>
      <c r="C7" s="825" t="s">
        <v>607</v>
      </c>
      <c r="D7" s="839" t="s">
        <v>608</v>
      </c>
      <c r="E7" s="825" t="s">
        <v>2157</v>
      </c>
      <c r="F7" s="839" t="s">
        <v>2158</v>
      </c>
      <c r="G7" s="825" t="s">
        <v>2161</v>
      </c>
      <c r="H7" s="825" t="s">
        <v>2162</v>
      </c>
      <c r="I7" s="831">
        <v>1.4750000039736431</v>
      </c>
      <c r="J7" s="831">
        <v>1800</v>
      </c>
      <c r="K7" s="832">
        <v>2670</v>
      </c>
    </row>
    <row r="8" spans="1:11" ht="14.45" customHeight="1" x14ac:dyDescent="0.2">
      <c r="A8" s="821" t="s">
        <v>595</v>
      </c>
      <c r="B8" s="822" t="s">
        <v>596</v>
      </c>
      <c r="C8" s="825" t="s">
        <v>607</v>
      </c>
      <c r="D8" s="839" t="s">
        <v>608</v>
      </c>
      <c r="E8" s="825" t="s">
        <v>2157</v>
      </c>
      <c r="F8" s="839" t="s">
        <v>2158</v>
      </c>
      <c r="G8" s="825" t="s">
        <v>2163</v>
      </c>
      <c r="H8" s="825" t="s">
        <v>2164</v>
      </c>
      <c r="I8" s="831">
        <v>0.43999999761581421</v>
      </c>
      <c r="J8" s="831">
        <v>500</v>
      </c>
      <c r="K8" s="832">
        <v>220</v>
      </c>
    </row>
    <row r="9" spans="1:11" ht="14.45" customHeight="1" x14ac:dyDescent="0.2">
      <c r="A9" s="821" t="s">
        <v>595</v>
      </c>
      <c r="B9" s="822" t="s">
        <v>596</v>
      </c>
      <c r="C9" s="825" t="s">
        <v>607</v>
      </c>
      <c r="D9" s="839" t="s">
        <v>608</v>
      </c>
      <c r="E9" s="825" t="s">
        <v>2157</v>
      </c>
      <c r="F9" s="839" t="s">
        <v>2158</v>
      </c>
      <c r="G9" s="825" t="s">
        <v>2165</v>
      </c>
      <c r="H9" s="825" t="s">
        <v>2166</v>
      </c>
      <c r="I9" s="831">
        <v>109.61000061035156</v>
      </c>
      <c r="J9" s="831">
        <v>1</v>
      </c>
      <c r="K9" s="832">
        <v>109.61000061035156</v>
      </c>
    </row>
    <row r="10" spans="1:11" ht="14.45" customHeight="1" x14ac:dyDescent="0.2">
      <c r="A10" s="821" t="s">
        <v>595</v>
      </c>
      <c r="B10" s="822" t="s">
        <v>596</v>
      </c>
      <c r="C10" s="825" t="s">
        <v>607</v>
      </c>
      <c r="D10" s="839" t="s">
        <v>608</v>
      </c>
      <c r="E10" s="825" t="s">
        <v>2157</v>
      </c>
      <c r="F10" s="839" t="s">
        <v>2158</v>
      </c>
      <c r="G10" s="825" t="s">
        <v>2167</v>
      </c>
      <c r="H10" s="825" t="s">
        <v>2168</v>
      </c>
      <c r="I10" s="831">
        <v>355.35000610351563</v>
      </c>
      <c r="J10" s="831">
        <v>1</v>
      </c>
      <c r="K10" s="832">
        <v>355.35000610351563</v>
      </c>
    </row>
    <row r="11" spans="1:11" ht="14.45" customHeight="1" x14ac:dyDescent="0.2">
      <c r="A11" s="821" t="s">
        <v>595</v>
      </c>
      <c r="B11" s="822" t="s">
        <v>596</v>
      </c>
      <c r="C11" s="825" t="s">
        <v>607</v>
      </c>
      <c r="D11" s="839" t="s">
        <v>608</v>
      </c>
      <c r="E11" s="825" t="s">
        <v>2157</v>
      </c>
      <c r="F11" s="839" t="s">
        <v>2158</v>
      </c>
      <c r="G11" s="825" t="s">
        <v>2169</v>
      </c>
      <c r="H11" s="825" t="s">
        <v>2170</v>
      </c>
      <c r="I11" s="831">
        <v>30.170000076293945</v>
      </c>
      <c r="J11" s="831">
        <v>5</v>
      </c>
      <c r="K11" s="832">
        <v>150.85000610351563</v>
      </c>
    </row>
    <row r="12" spans="1:11" ht="14.45" customHeight="1" x14ac:dyDescent="0.2">
      <c r="A12" s="821" t="s">
        <v>595</v>
      </c>
      <c r="B12" s="822" t="s">
        <v>596</v>
      </c>
      <c r="C12" s="825" t="s">
        <v>607</v>
      </c>
      <c r="D12" s="839" t="s">
        <v>608</v>
      </c>
      <c r="E12" s="825" t="s">
        <v>2157</v>
      </c>
      <c r="F12" s="839" t="s">
        <v>2158</v>
      </c>
      <c r="G12" s="825" t="s">
        <v>2171</v>
      </c>
      <c r="H12" s="825" t="s">
        <v>2172</v>
      </c>
      <c r="I12" s="831">
        <v>5.2699999809265137</v>
      </c>
      <c r="J12" s="831">
        <v>20</v>
      </c>
      <c r="K12" s="832">
        <v>105.40000152587891</v>
      </c>
    </row>
    <row r="13" spans="1:11" ht="14.45" customHeight="1" x14ac:dyDescent="0.2">
      <c r="A13" s="821" t="s">
        <v>595</v>
      </c>
      <c r="B13" s="822" t="s">
        <v>596</v>
      </c>
      <c r="C13" s="825" t="s">
        <v>607</v>
      </c>
      <c r="D13" s="839" t="s">
        <v>608</v>
      </c>
      <c r="E13" s="825" t="s">
        <v>2157</v>
      </c>
      <c r="F13" s="839" t="s">
        <v>2158</v>
      </c>
      <c r="G13" s="825" t="s">
        <v>2173</v>
      </c>
      <c r="H13" s="825" t="s">
        <v>2174</v>
      </c>
      <c r="I13" s="831">
        <v>309.35000610351563</v>
      </c>
      <c r="J13" s="831">
        <v>1</v>
      </c>
      <c r="K13" s="832">
        <v>309.35000610351563</v>
      </c>
    </row>
    <row r="14" spans="1:11" ht="14.45" customHeight="1" x14ac:dyDescent="0.2">
      <c r="A14" s="821" t="s">
        <v>595</v>
      </c>
      <c r="B14" s="822" t="s">
        <v>596</v>
      </c>
      <c r="C14" s="825" t="s">
        <v>607</v>
      </c>
      <c r="D14" s="839" t="s">
        <v>608</v>
      </c>
      <c r="E14" s="825" t="s">
        <v>2157</v>
      </c>
      <c r="F14" s="839" t="s">
        <v>2158</v>
      </c>
      <c r="G14" s="825" t="s">
        <v>2175</v>
      </c>
      <c r="H14" s="825" t="s">
        <v>2176</v>
      </c>
      <c r="I14" s="831">
        <v>1.3799999952316284</v>
      </c>
      <c r="J14" s="831">
        <v>250</v>
      </c>
      <c r="K14" s="832">
        <v>345</v>
      </c>
    </row>
    <row r="15" spans="1:11" ht="14.45" customHeight="1" x14ac:dyDescent="0.2">
      <c r="A15" s="821" t="s">
        <v>595</v>
      </c>
      <c r="B15" s="822" t="s">
        <v>596</v>
      </c>
      <c r="C15" s="825" t="s">
        <v>607</v>
      </c>
      <c r="D15" s="839" t="s">
        <v>608</v>
      </c>
      <c r="E15" s="825" t="s">
        <v>2157</v>
      </c>
      <c r="F15" s="839" t="s">
        <v>2158</v>
      </c>
      <c r="G15" s="825" t="s">
        <v>2177</v>
      </c>
      <c r="H15" s="825" t="s">
        <v>2178</v>
      </c>
      <c r="I15" s="831">
        <v>1.5179999828338624</v>
      </c>
      <c r="J15" s="831">
        <v>450</v>
      </c>
      <c r="K15" s="832">
        <v>683.5</v>
      </c>
    </row>
    <row r="16" spans="1:11" ht="14.45" customHeight="1" x14ac:dyDescent="0.2">
      <c r="A16" s="821" t="s">
        <v>595</v>
      </c>
      <c r="B16" s="822" t="s">
        <v>596</v>
      </c>
      <c r="C16" s="825" t="s">
        <v>607</v>
      </c>
      <c r="D16" s="839" t="s">
        <v>608</v>
      </c>
      <c r="E16" s="825" t="s">
        <v>2157</v>
      </c>
      <c r="F16" s="839" t="s">
        <v>2158</v>
      </c>
      <c r="G16" s="825" t="s">
        <v>2179</v>
      </c>
      <c r="H16" s="825" t="s">
        <v>2180</v>
      </c>
      <c r="I16" s="831">
        <v>2.0619999408721923</v>
      </c>
      <c r="J16" s="831">
        <v>450</v>
      </c>
      <c r="K16" s="832">
        <v>928</v>
      </c>
    </row>
    <row r="17" spans="1:11" ht="14.45" customHeight="1" x14ac:dyDescent="0.2">
      <c r="A17" s="821" t="s">
        <v>595</v>
      </c>
      <c r="B17" s="822" t="s">
        <v>596</v>
      </c>
      <c r="C17" s="825" t="s">
        <v>607</v>
      </c>
      <c r="D17" s="839" t="s">
        <v>608</v>
      </c>
      <c r="E17" s="825" t="s">
        <v>2157</v>
      </c>
      <c r="F17" s="839" t="s">
        <v>2158</v>
      </c>
      <c r="G17" s="825" t="s">
        <v>2181</v>
      </c>
      <c r="H17" s="825" t="s">
        <v>2182</v>
      </c>
      <c r="I17" s="831">
        <v>3.3619998931884765</v>
      </c>
      <c r="J17" s="831">
        <v>550</v>
      </c>
      <c r="K17" s="832">
        <v>1849</v>
      </c>
    </row>
    <row r="18" spans="1:11" ht="14.45" customHeight="1" x14ac:dyDescent="0.2">
      <c r="A18" s="821" t="s">
        <v>595</v>
      </c>
      <c r="B18" s="822" t="s">
        <v>596</v>
      </c>
      <c r="C18" s="825" t="s">
        <v>607</v>
      </c>
      <c r="D18" s="839" t="s">
        <v>608</v>
      </c>
      <c r="E18" s="825" t="s">
        <v>2157</v>
      </c>
      <c r="F18" s="839" t="s">
        <v>2158</v>
      </c>
      <c r="G18" s="825" t="s">
        <v>2183</v>
      </c>
      <c r="H18" s="825" t="s">
        <v>2184</v>
      </c>
      <c r="I18" s="831">
        <v>8.3999996185302734</v>
      </c>
      <c r="J18" s="831">
        <v>36</v>
      </c>
      <c r="K18" s="832">
        <v>302.40000915527344</v>
      </c>
    </row>
    <row r="19" spans="1:11" ht="14.45" customHeight="1" x14ac:dyDescent="0.2">
      <c r="A19" s="821" t="s">
        <v>595</v>
      </c>
      <c r="B19" s="822" t="s">
        <v>596</v>
      </c>
      <c r="C19" s="825" t="s">
        <v>607</v>
      </c>
      <c r="D19" s="839" t="s">
        <v>608</v>
      </c>
      <c r="E19" s="825" t="s">
        <v>2157</v>
      </c>
      <c r="F19" s="839" t="s">
        <v>2158</v>
      </c>
      <c r="G19" s="825" t="s">
        <v>2185</v>
      </c>
      <c r="H19" s="825" t="s">
        <v>2186</v>
      </c>
      <c r="I19" s="831">
        <v>20.179999923706056</v>
      </c>
      <c r="J19" s="831">
        <v>60</v>
      </c>
      <c r="K19" s="832">
        <v>1210.8400115966797</v>
      </c>
    </row>
    <row r="20" spans="1:11" ht="14.45" customHeight="1" x14ac:dyDescent="0.2">
      <c r="A20" s="821" t="s">
        <v>595</v>
      </c>
      <c r="B20" s="822" t="s">
        <v>596</v>
      </c>
      <c r="C20" s="825" t="s">
        <v>607</v>
      </c>
      <c r="D20" s="839" t="s">
        <v>608</v>
      </c>
      <c r="E20" s="825" t="s">
        <v>2157</v>
      </c>
      <c r="F20" s="839" t="s">
        <v>2158</v>
      </c>
      <c r="G20" s="825" t="s">
        <v>2187</v>
      </c>
      <c r="H20" s="825" t="s">
        <v>2188</v>
      </c>
      <c r="I20" s="831">
        <v>10.831999969482421</v>
      </c>
      <c r="J20" s="831">
        <v>200</v>
      </c>
      <c r="K20" s="832">
        <v>2166.5000305175781</v>
      </c>
    </row>
    <row r="21" spans="1:11" ht="14.45" customHeight="1" x14ac:dyDescent="0.2">
      <c r="A21" s="821" t="s">
        <v>595</v>
      </c>
      <c r="B21" s="822" t="s">
        <v>596</v>
      </c>
      <c r="C21" s="825" t="s">
        <v>607</v>
      </c>
      <c r="D21" s="839" t="s">
        <v>608</v>
      </c>
      <c r="E21" s="825" t="s">
        <v>2157</v>
      </c>
      <c r="F21" s="839" t="s">
        <v>2158</v>
      </c>
      <c r="G21" s="825" t="s">
        <v>2189</v>
      </c>
      <c r="H21" s="825" t="s">
        <v>2190</v>
      </c>
      <c r="I21" s="831">
        <v>96.19000244140625</v>
      </c>
      <c r="J21" s="831">
        <v>3</v>
      </c>
      <c r="K21" s="832">
        <v>288.57998657226563</v>
      </c>
    </row>
    <row r="22" spans="1:11" ht="14.45" customHeight="1" x14ac:dyDescent="0.2">
      <c r="A22" s="821" t="s">
        <v>595</v>
      </c>
      <c r="B22" s="822" t="s">
        <v>596</v>
      </c>
      <c r="C22" s="825" t="s">
        <v>607</v>
      </c>
      <c r="D22" s="839" t="s">
        <v>608</v>
      </c>
      <c r="E22" s="825" t="s">
        <v>2157</v>
      </c>
      <c r="F22" s="839" t="s">
        <v>2158</v>
      </c>
      <c r="G22" s="825" t="s">
        <v>2191</v>
      </c>
      <c r="H22" s="825" t="s">
        <v>2192</v>
      </c>
      <c r="I22" s="831">
        <v>2.5199999809265137</v>
      </c>
      <c r="J22" s="831">
        <v>10</v>
      </c>
      <c r="K22" s="832">
        <v>25.200000762939453</v>
      </c>
    </row>
    <row r="23" spans="1:11" ht="14.45" customHeight="1" x14ac:dyDescent="0.2">
      <c r="A23" s="821" t="s">
        <v>595</v>
      </c>
      <c r="B23" s="822" t="s">
        <v>596</v>
      </c>
      <c r="C23" s="825" t="s">
        <v>607</v>
      </c>
      <c r="D23" s="839" t="s">
        <v>608</v>
      </c>
      <c r="E23" s="825" t="s">
        <v>2157</v>
      </c>
      <c r="F23" s="839" t="s">
        <v>2158</v>
      </c>
      <c r="G23" s="825" t="s">
        <v>2193</v>
      </c>
      <c r="H23" s="825" t="s">
        <v>2194</v>
      </c>
      <c r="I23" s="831">
        <v>4.8400001525878906</v>
      </c>
      <c r="J23" s="831">
        <v>10</v>
      </c>
      <c r="K23" s="832">
        <v>48.400001525878906</v>
      </c>
    </row>
    <row r="24" spans="1:11" ht="14.45" customHeight="1" x14ac:dyDescent="0.2">
      <c r="A24" s="821" t="s">
        <v>595</v>
      </c>
      <c r="B24" s="822" t="s">
        <v>596</v>
      </c>
      <c r="C24" s="825" t="s">
        <v>607</v>
      </c>
      <c r="D24" s="839" t="s">
        <v>608</v>
      </c>
      <c r="E24" s="825" t="s">
        <v>2157</v>
      </c>
      <c r="F24" s="839" t="s">
        <v>2158</v>
      </c>
      <c r="G24" s="825" t="s">
        <v>2195</v>
      </c>
      <c r="H24" s="825" t="s">
        <v>2196</v>
      </c>
      <c r="I24" s="831">
        <v>17.139999389648438</v>
      </c>
      <c r="J24" s="831">
        <v>10</v>
      </c>
      <c r="K24" s="832">
        <v>171.35000610351563</v>
      </c>
    </row>
    <row r="25" spans="1:11" ht="14.45" customHeight="1" x14ac:dyDescent="0.2">
      <c r="A25" s="821" t="s">
        <v>595</v>
      </c>
      <c r="B25" s="822" t="s">
        <v>596</v>
      </c>
      <c r="C25" s="825" t="s">
        <v>607</v>
      </c>
      <c r="D25" s="839" t="s">
        <v>608</v>
      </c>
      <c r="E25" s="825" t="s">
        <v>2157</v>
      </c>
      <c r="F25" s="839" t="s">
        <v>2158</v>
      </c>
      <c r="G25" s="825" t="s">
        <v>2197</v>
      </c>
      <c r="H25" s="825" t="s">
        <v>2198</v>
      </c>
      <c r="I25" s="831">
        <v>12.649999618530273</v>
      </c>
      <c r="J25" s="831">
        <v>285</v>
      </c>
      <c r="K25" s="832">
        <v>3605.25</v>
      </c>
    </row>
    <row r="26" spans="1:11" ht="14.45" customHeight="1" x14ac:dyDescent="0.2">
      <c r="A26" s="821" t="s">
        <v>595</v>
      </c>
      <c r="B26" s="822" t="s">
        <v>596</v>
      </c>
      <c r="C26" s="825" t="s">
        <v>607</v>
      </c>
      <c r="D26" s="839" t="s">
        <v>608</v>
      </c>
      <c r="E26" s="825" t="s">
        <v>2157</v>
      </c>
      <c r="F26" s="839" t="s">
        <v>2158</v>
      </c>
      <c r="G26" s="825" t="s">
        <v>2199</v>
      </c>
      <c r="H26" s="825" t="s">
        <v>2200</v>
      </c>
      <c r="I26" s="831">
        <v>72.220001220703125</v>
      </c>
      <c r="J26" s="831">
        <v>3</v>
      </c>
      <c r="K26" s="832">
        <v>216.66000366210938</v>
      </c>
    </row>
    <row r="27" spans="1:11" ht="14.45" customHeight="1" x14ac:dyDescent="0.2">
      <c r="A27" s="821" t="s">
        <v>595</v>
      </c>
      <c r="B27" s="822" t="s">
        <v>596</v>
      </c>
      <c r="C27" s="825" t="s">
        <v>607</v>
      </c>
      <c r="D27" s="839" t="s">
        <v>608</v>
      </c>
      <c r="E27" s="825" t="s">
        <v>2157</v>
      </c>
      <c r="F27" s="839" t="s">
        <v>2158</v>
      </c>
      <c r="G27" s="825" t="s">
        <v>2201</v>
      </c>
      <c r="H27" s="825" t="s">
        <v>2202</v>
      </c>
      <c r="I27" s="831">
        <v>31.422000122070312</v>
      </c>
      <c r="J27" s="831">
        <v>18</v>
      </c>
      <c r="K27" s="832">
        <v>565.59001159667969</v>
      </c>
    </row>
    <row r="28" spans="1:11" ht="14.45" customHeight="1" x14ac:dyDescent="0.2">
      <c r="A28" s="821" t="s">
        <v>595</v>
      </c>
      <c r="B28" s="822" t="s">
        <v>596</v>
      </c>
      <c r="C28" s="825" t="s">
        <v>607</v>
      </c>
      <c r="D28" s="839" t="s">
        <v>608</v>
      </c>
      <c r="E28" s="825" t="s">
        <v>2157</v>
      </c>
      <c r="F28" s="839" t="s">
        <v>2158</v>
      </c>
      <c r="G28" s="825" t="s">
        <v>2203</v>
      </c>
      <c r="H28" s="825" t="s">
        <v>2204</v>
      </c>
      <c r="I28" s="831">
        <v>30.780000686645508</v>
      </c>
      <c r="J28" s="831">
        <v>48</v>
      </c>
      <c r="K28" s="832">
        <v>1477.43994140625</v>
      </c>
    </row>
    <row r="29" spans="1:11" ht="14.45" customHeight="1" x14ac:dyDescent="0.2">
      <c r="A29" s="821" t="s">
        <v>595</v>
      </c>
      <c r="B29" s="822" t="s">
        <v>596</v>
      </c>
      <c r="C29" s="825" t="s">
        <v>607</v>
      </c>
      <c r="D29" s="839" t="s">
        <v>608</v>
      </c>
      <c r="E29" s="825" t="s">
        <v>2205</v>
      </c>
      <c r="F29" s="839" t="s">
        <v>2206</v>
      </c>
      <c r="G29" s="825" t="s">
        <v>2207</v>
      </c>
      <c r="H29" s="825" t="s">
        <v>2208</v>
      </c>
      <c r="I29" s="831">
        <v>3115.75</v>
      </c>
      <c r="J29" s="831">
        <v>1</v>
      </c>
      <c r="K29" s="832">
        <v>3115.75</v>
      </c>
    </row>
    <row r="30" spans="1:11" ht="14.45" customHeight="1" x14ac:dyDescent="0.2">
      <c r="A30" s="821" t="s">
        <v>595</v>
      </c>
      <c r="B30" s="822" t="s">
        <v>596</v>
      </c>
      <c r="C30" s="825" t="s">
        <v>607</v>
      </c>
      <c r="D30" s="839" t="s">
        <v>608</v>
      </c>
      <c r="E30" s="825" t="s">
        <v>2205</v>
      </c>
      <c r="F30" s="839" t="s">
        <v>2206</v>
      </c>
      <c r="G30" s="825" t="s">
        <v>2209</v>
      </c>
      <c r="H30" s="825" t="s">
        <v>2210</v>
      </c>
      <c r="I30" s="831">
        <v>11.140000343322754</v>
      </c>
      <c r="J30" s="831">
        <v>100</v>
      </c>
      <c r="K30" s="832">
        <v>1114</v>
      </c>
    </row>
    <row r="31" spans="1:11" ht="14.45" customHeight="1" x14ac:dyDescent="0.2">
      <c r="A31" s="821" t="s">
        <v>595</v>
      </c>
      <c r="B31" s="822" t="s">
        <v>596</v>
      </c>
      <c r="C31" s="825" t="s">
        <v>607</v>
      </c>
      <c r="D31" s="839" t="s">
        <v>608</v>
      </c>
      <c r="E31" s="825" t="s">
        <v>2205</v>
      </c>
      <c r="F31" s="839" t="s">
        <v>2206</v>
      </c>
      <c r="G31" s="825" t="s">
        <v>2211</v>
      </c>
      <c r="H31" s="825" t="s">
        <v>2212</v>
      </c>
      <c r="I31" s="831">
        <v>90.75</v>
      </c>
      <c r="J31" s="831">
        <v>1</v>
      </c>
      <c r="K31" s="832">
        <v>90.75</v>
      </c>
    </row>
    <row r="32" spans="1:11" ht="14.45" customHeight="1" x14ac:dyDescent="0.2">
      <c r="A32" s="821" t="s">
        <v>595</v>
      </c>
      <c r="B32" s="822" t="s">
        <v>596</v>
      </c>
      <c r="C32" s="825" t="s">
        <v>607</v>
      </c>
      <c r="D32" s="839" t="s">
        <v>608</v>
      </c>
      <c r="E32" s="825" t="s">
        <v>2205</v>
      </c>
      <c r="F32" s="839" t="s">
        <v>2206</v>
      </c>
      <c r="G32" s="825" t="s">
        <v>2213</v>
      </c>
      <c r="H32" s="825" t="s">
        <v>2214</v>
      </c>
      <c r="I32" s="831">
        <v>3.4850000143051147</v>
      </c>
      <c r="J32" s="831">
        <v>200</v>
      </c>
      <c r="K32" s="832">
        <v>697</v>
      </c>
    </row>
    <row r="33" spans="1:11" ht="14.45" customHeight="1" x14ac:dyDescent="0.2">
      <c r="A33" s="821" t="s">
        <v>595</v>
      </c>
      <c r="B33" s="822" t="s">
        <v>596</v>
      </c>
      <c r="C33" s="825" t="s">
        <v>607</v>
      </c>
      <c r="D33" s="839" t="s">
        <v>608</v>
      </c>
      <c r="E33" s="825" t="s">
        <v>2205</v>
      </c>
      <c r="F33" s="839" t="s">
        <v>2206</v>
      </c>
      <c r="G33" s="825" t="s">
        <v>2215</v>
      </c>
      <c r="H33" s="825" t="s">
        <v>2216</v>
      </c>
      <c r="I33" s="831">
        <v>21.899999618530273</v>
      </c>
      <c r="J33" s="831">
        <v>100</v>
      </c>
      <c r="K33" s="832">
        <v>2190.10009765625</v>
      </c>
    </row>
    <row r="34" spans="1:11" ht="14.45" customHeight="1" x14ac:dyDescent="0.2">
      <c r="A34" s="821" t="s">
        <v>595</v>
      </c>
      <c r="B34" s="822" t="s">
        <v>596</v>
      </c>
      <c r="C34" s="825" t="s">
        <v>607</v>
      </c>
      <c r="D34" s="839" t="s">
        <v>608</v>
      </c>
      <c r="E34" s="825" t="s">
        <v>2205</v>
      </c>
      <c r="F34" s="839" t="s">
        <v>2206</v>
      </c>
      <c r="G34" s="825" t="s">
        <v>2217</v>
      </c>
      <c r="H34" s="825" t="s">
        <v>2218</v>
      </c>
      <c r="I34" s="831">
        <v>21.899999618530273</v>
      </c>
      <c r="J34" s="831">
        <v>200</v>
      </c>
      <c r="K34" s="832">
        <v>4380.2001953125</v>
      </c>
    </row>
    <row r="35" spans="1:11" ht="14.45" customHeight="1" x14ac:dyDescent="0.2">
      <c r="A35" s="821" t="s">
        <v>595</v>
      </c>
      <c r="B35" s="822" t="s">
        <v>596</v>
      </c>
      <c r="C35" s="825" t="s">
        <v>607</v>
      </c>
      <c r="D35" s="839" t="s">
        <v>608</v>
      </c>
      <c r="E35" s="825" t="s">
        <v>2205</v>
      </c>
      <c r="F35" s="839" t="s">
        <v>2206</v>
      </c>
      <c r="G35" s="825" t="s">
        <v>2219</v>
      </c>
      <c r="H35" s="825" t="s">
        <v>2220</v>
      </c>
      <c r="I35" s="831">
        <v>17.979999542236328</v>
      </c>
      <c r="J35" s="831">
        <v>100</v>
      </c>
      <c r="K35" s="832">
        <v>1798</v>
      </c>
    </row>
    <row r="36" spans="1:11" ht="14.45" customHeight="1" x14ac:dyDescent="0.2">
      <c r="A36" s="821" t="s">
        <v>595</v>
      </c>
      <c r="B36" s="822" t="s">
        <v>596</v>
      </c>
      <c r="C36" s="825" t="s">
        <v>607</v>
      </c>
      <c r="D36" s="839" t="s">
        <v>608</v>
      </c>
      <c r="E36" s="825" t="s">
        <v>2205</v>
      </c>
      <c r="F36" s="839" t="s">
        <v>2206</v>
      </c>
      <c r="G36" s="825" t="s">
        <v>2221</v>
      </c>
      <c r="H36" s="825" t="s">
        <v>2222</v>
      </c>
      <c r="I36" s="831">
        <v>17.979999542236328</v>
      </c>
      <c r="J36" s="831">
        <v>50</v>
      </c>
      <c r="K36" s="832">
        <v>899</v>
      </c>
    </row>
    <row r="37" spans="1:11" ht="14.45" customHeight="1" x14ac:dyDescent="0.2">
      <c r="A37" s="821" t="s">
        <v>595</v>
      </c>
      <c r="B37" s="822" t="s">
        <v>596</v>
      </c>
      <c r="C37" s="825" t="s">
        <v>607</v>
      </c>
      <c r="D37" s="839" t="s">
        <v>608</v>
      </c>
      <c r="E37" s="825" t="s">
        <v>2205</v>
      </c>
      <c r="F37" s="839" t="s">
        <v>2206</v>
      </c>
      <c r="G37" s="825" t="s">
        <v>2223</v>
      </c>
      <c r="H37" s="825" t="s">
        <v>2224</v>
      </c>
      <c r="I37" s="831">
        <v>13.204999923706055</v>
      </c>
      <c r="J37" s="831">
        <v>70</v>
      </c>
      <c r="K37" s="832">
        <v>924.30001831054688</v>
      </c>
    </row>
    <row r="38" spans="1:11" ht="14.45" customHeight="1" x14ac:dyDescent="0.2">
      <c r="A38" s="821" t="s">
        <v>595</v>
      </c>
      <c r="B38" s="822" t="s">
        <v>596</v>
      </c>
      <c r="C38" s="825" t="s">
        <v>607</v>
      </c>
      <c r="D38" s="839" t="s">
        <v>608</v>
      </c>
      <c r="E38" s="825" t="s">
        <v>2205</v>
      </c>
      <c r="F38" s="839" t="s">
        <v>2206</v>
      </c>
      <c r="G38" s="825" t="s">
        <v>2225</v>
      </c>
      <c r="H38" s="825" t="s">
        <v>2226</v>
      </c>
      <c r="I38" s="831">
        <v>13.199999809265137</v>
      </c>
      <c r="J38" s="831">
        <v>10</v>
      </c>
      <c r="K38" s="832">
        <v>132</v>
      </c>
    </row>
    <row r="39" spans="1:11" ht="14.45" customHeight="1" x14ac:dyDescent="0.2">
      <c r="A39" s="821" t="s">
        <v>595</v>
      </c>
      <c r="B39" s="822" t="s">
        <v>596</v>
      </c>
      <c r="C39" s="825" t="s">
        <v>607</v>
      </c>
      <c r="D39" s="839" t="s">
        <v>608</v>
      </c>
      <c r="E39" s="825" t="s">
        <v>2205</v>
      </c>
      <c r="F39" s="839" t="s">
        <v>2206</v>
      </c>
      <c r="G39" s="825" t="s">
        <v>2227</v>
      </c>
      <c r="H39" s="825" t="s">
        <v>2228</v>
      </c>
      <c r="I39" s="831">
        <v>22.989999771118164</v>
      </c>
      <c r="J39" s="831">
        <v>40</v>
      </c>
      <c r="K39" s="832">
        <v>919.5999755859375</v>
      </c>
    </row>
    <row r="40" spans="1:11" ht="14.45" customHeight="1" x14ac:dyDescent="0.2">
      <c r="A40" s="821" t="s">
        <v>595</v>
      </c>
      <c r="B40" s="822" t="s">
        <v>596</v>
      </c>
      <c r="C40" s="825" t="s">
        <v>607</v>
      </c>
      <c r="D40" s="839" t="s">
        <v>608</v>
      </c>
      <c r="E40" s="825" t="s">
        <v>2205</v>
      </c>
      <c r="F40" s="839" t="s">
        <v>2206</v>
      </c>
      <c r="G40" s="825" t="s">
        <v>2229</v>
      </c>
      <c r="H40" s="825" t="s">
        <v>2230</v>
      </c>
      <c r="I40" s="831">
        <v>22.989999771118164</v>
      </c>
      <c r="J40" s="831">
        <v>20</v>
      </c>
      <c r="K40" s="832">
        <v>459.79998779296875</v>
      </c>
    </row>
    <row r="41" spans="1:11" ht="14.45" customHeight="1" x14ac:dyDescent="0.2">
      <c r="A41" s="821" t="s">
        <v>595</v>
      </c>
      <c r="B41" s="822" t="s">
        <v>596</v>
      </c>
      <c r="C41" s="825" t="s">
        <v>607</v>
      </c>
      <c r="D41" s="839" t="s">
        <v>608</v>
      </c>
      <c r="E41" s="825" t="s">
        <v>2205</v>
      </c>
      <c r="F41" s="839" t="s">
        <v>2206</v>
      </c>
      <c r="G41" s="825" t="s">
        <v>2231</v>
      </c>
      <c r="H41" s="825" t="s">
        <v>2232</v>
      </c>
      <c r="I41" s="831">
        <v>8.4700002670288086</v>
      </c>
      <c r="J41" s="831">
        <v>120</v>
      </c>
      <c r="K41" s="832">
        <v>1016.4000244140625</v>
      </c>
    </row>
    <row r="42" spans="1:11" ht="14.45" customHeight="1" x14ac:dyDescent="0.2">
      <c r="A42" s="821" t="s">
        <v>595</v>
      </c>
      <c r="B42" s="822" t="s">
        <v>596</v>
      </c>
      <c r="C42" s="825" t="s">
        <v>607</v>
      </c>
      <c r="D42" s="839" t="s">
        <v>608</v>
      </c>
      <c r="E42" s="825" t="s">
        <v>2205</v>
      </c>
      <c r="F42" s="839" t="s">
        <v>2206</v>
      </c>
      <c r="G42" s="825" t="s">
        <v>2233</v>
      </c>
      <c r="H42" s="825" t="s">
        <v>2234</v>
      </c>
      <c r="I42" s="831">
        <v>7.8633333841959638</v>
      </c>
      <c r="J42" s="831">
        <v>300</v>
      </c>
      <c r="K42" s="832">
        <v>2359</v>
      </c>
    </row>
    <row r="43" spans="1:11" ht="14.45" customHeight="1" x14ac:dyDescent="0.2">
      <c r="A43" s="821" t="s">
        <v>595</v>
      </c>
      <c r="B43" s="822" t="s">
        <v>596</v>
      </c>
      <c r="C43" s="825" t="s">
        <v>607</v>
      </c>
      <c r="D43" s="839" t="s">
        <v>608</v>
      </c>
      <c r="E43" s="825" t="s">
        <v>2205</v>
      </c>
      <c r="F43" s="839" t="s">
        <v>2206</v>
      </c>
      <c r="G43" s="825" t="s">
        <v>2235</v>
      </c>
      <c r="H43" s="825" t="s">
        <v>2236</v>
      </c>
      <c r="I43" s="831">
        <v>36.299999237060547</v>
      </c>
      <c r="J43" s="831">
        <v>31</v>
      </c>
      <c r="K43" s="832">
        <v>1125.2999992370605</v>
      </c>
    </row>
    <row r="44" spans="1:11" ht="14.45" customHeight="1" x14ac:dyDescent="0.2">
      <c r="A44" s="821" t="s">
        <v>595</v>
      </c>
      <c r="B44" s="822" t="s">
        <v>596</v>
      </c>
      <c r="C44" s="825" t="s">
        <v>607</v>
      </c>
      <c r="D44" s="839" t="s">
        <v>608</v>
      </c>
      <c r="E44" s="825" t="s">
        <v>2205</v>
      </c>
      <c r="F44" s="839" t="s">
        <v>2206</v>
      </c>
      <c r="G44" s="825" t="s">
        <v>2237</v>
      </c>
      <c r="H44" s="825" t="s">
        <v>2238</v>
      </c>
      <c r="I44" s="831">
        <v>1.809999942779541</v>
      </c>
      <c r="J44" s="831">
        <v>200</v>
      </c>
      <c r="K44" s="832">
        <v>362</v>
      </c>
    </row>
    <row r="45" spans="1:11" ht="14.45" customHeight="1" x14ac:dyDescent="0.2">
      <c r="A45" s="821" t="s">
        <v>595</v>
      </c>
      <c r="B45" s="822" t="s">
        <v>596</v>
      </c>
      <c r="C45" s="825" t="s">
        <v>607</v>
      </c>
      <c r="D45" s="839" t="s">
        <v>608</v>
      </c>
      <c r="E45" s="825" t="s">
        <v>2205</v>
      </c>
      <c r="F45" s="839" t="s">
        <v>2206</v>
      </c>
      <c r="G45" s="825" t="s">
        <v>2239</v>
      </c>
      <c r="H45" s="825" t="s">
        <v>2240</v>
      </c>
      <c r="I45" s="831">
        <v>13.310000419616699</v>
      </c>
      <c r="J45" s="831">
        <v>30</v>
      </c>
      <c r="K45" s="832">
        <v>399.30001831054688</v>
      </c>
    </row>
    <row r="46" spans="1:11" ht="14.45" customHeight="1" x14ac:dyDescent="0.2">
      <c r="A46" s="821" t="s">
        <v>595</v>
      </c>
      <c r="B46" s="822" t="s">
        <v>596</v>
      </c>
      <c r="C46" s="825" t="s">
        <v>607</v>
      </c>
      <c r="D46" s="839" t="s">
        <v>608</v>
      </c>
      <c r="E46" s="825" t="s">
        <v>2205</v>
      </c>
      <c r="F46" s="839" t="s">
        <v>2206</v>
      </c>
      <c r="G46" s="825" t="s">
        <v>2241</v>
      </c>
      <c r="H46" s="825" t="s">
        <v>2242</v>
      </c>
      <c r="I46" s="831">
        <v>1.596666653951009</v>
      </c>
      <c r="J46" s="831">
        <v>100</v>
      </c>
      <c r="K46" s="832">
        <v>229</v>
      </c>
    </row>
    <row r="47" spans="1:11" ht="14.45" customHeight="1" x14ac:dyDescent="0.2">
      <c r="A47" s="821" t="s">
        <v>595</v>
      </c>
      <c r="B47" s="822" t="s">
        <v>596</v>
      </c>
      <c r="C47" s="825" t="s">
        <v>607</v>
      </c>
      <c r="D47" s="839" t="s">
        <v>608</v>
      </c>
      <c r="E47" s="825" t="s">
        <v>2205</v>
      </c>
      <c r="F47" s="839" t="s">
        <v>2206</v>
      </c>
      <c r="G47" s="825" t="s">
        <v>2243</v>
      </c>
      <c r="H47" s="825" t="s">
        <v>2244</v>
      </c>
      <c r="I47" s="831">
        <v>9.1999998092651367</v>
      </c>
      <c r="J47" s="831">
        <v>250</v>
      </c>
      <c r="K47" s="832">
        <v>2300</v>
      </c>
    </row>
    <row r="48" spans="1:11" ht="14.45" customHeight="1" x14ac:dyDescent="0.2">
      <c r="A48" s="821" t="s">
        <v>595</v>
      </c>
      <c r="B48" s="822" t="s">
        <v>596</v>
      </c>
      <c r="C48" s="825" t="s">
        <v>607</v>
      </c>
      <c r="D48" s="839" t="s">
        <v>608</v>
      </c>
      <c r="E48" s="825" t="s">
        <v>2205</v>
      </c>
      <c r="F48" s="839" t="s">
        <v>2206</v>
      </c>
      <c r="G48" s="825" t="s">
        <v>2245</v>
      </c>
      <c r="H48" s="825" t="s">
        <v>2246</v>
      </c>
      <c r="I48" s="831">
        <v>172.5</v>
      </c>
      <c r="J48" s="831">
        <v>1</v>
      </c>
      <c r="K48" s="832">
        <v>172.5</v>
      </c>
    </row>
    <row r="49" spans="1:11" ht="14.45" customHeight="1" x14ac:dyDescent="0.2">
      <c r="A49" s="821" t="s">
        <v>595</v>
      </c>
      <c r="B49" s="822" t="s">
        <v>596</v>
      </c>
      <c r="C49" s="825" t="s">
        <v>607</v>
      </c>
      <c r="D49" s="839" t="s">
        <v>608</v>
      </c>
      <c r="E49" s="825" t="s">
        <v>2205</v>
      </c>
      <c r="F49" s="839" t="s">
        <v>2206</v>
      </c>
      <c r="G49" s="825" t="s">
        <v>2247</v>
      </c>
      <c r="H49" s="825" t="s">
        <v>2248</v>
      </c>
      <c r="I49" s="831">
        <v>8.9524998664855957</v>
      </c>
      <c r="J49" s="831">
        <v>140</v>
      </c>
      <c r="K49" s="832">
        <v>1253.3999938964844</v>
      </c>
    </row>
    <row r="50" spans="1:11" ht="14.45" customHeight="1" x14ac:dyDescent="0.2">
      <c r="A50" s="821" t="s">
        <v>595</v>
      </c>
      <c r="B50" s="822" t="s">
        <v>596</v>
      </c>
      <c r="C50" s="825" t="s">
        <v>607</v>
      </c>
      <c r="D50" s="839" t="s">
        <v>608</v>
      </c>
      <c r="E50" s="825" t="s">
        <v>2205</v>
      </c>
      <c r="F50" s="839" t="s">
        <v>2206</v>
      </c>
      <c r="G50" s="825" t="s">
        <v>2249</v>
      </c>
      <c r="H50" s="825" t="s">
        <v>2250</v>
      </c>
      <c r="I50" s="831">
        <v>0.82499998807907104</v>
      </c>
      <c r="J50" s="831">
        <v>2300</v>
      </c>
      <c r="K50" s="832">
        <v>1897</v>
      </c>
    </row>
    <row r="51" spans="1:11" ht="14.45" customHeight="1" x14ac:dyDescent="0.2">
      <c r="A51" s="821" t="s">
        <v>595</v>
      </c>
      <c r="B51" s="822" t="s">
        <v>596</v>
      </c>
      <c r="C51" s="825" t="s">
        <v>607</v>
      </c>
      <c r="D51" s="839" t="s">
        <v>608</v>
      </c>
      <c r="E51" s="825" t="s">
        <v>2205</v>
      </c>
      <c r="F51" s="839" t="s">
        <v>2206</v>
      </c>
      <c r="G51" s="825" t="s">
        <v>2251</v>
      </c>
      <c r="H51" s="825" t="s">
        <v>2252</v>
      </c>
      <c r="I51" s="831">
        <v>0.43600000143051149</v>
      </c>
      <c r="J51" s="831">
        <v>1600</v>
      </c>
      <c r="K51" s="832">
        <v>698</v>
      </c>
    </row>
    <row r="52" spans="1:11" ht="14.45" customHeight="1" x14ac:dyDescent="0.2">
      <c r="A52" s="821" t="s">
        <v>595</v>
      </c>
      <c r="B52" s="822" t="s">
        <v>596</v>
      </c>
      <c r="C52" s="825" t="s">
        <v>607</v>
      </c>
      <c r="D52" s="839" t="s">
        <v>608</v>
      </c>
      <c r="E52" s="825" t="s">
        <v>2205</v>
      </c>
      <c r="F52" s="839" t="s">
        <v>2206</v>
      </c>
      <c r="G52" s="825" t="s">
        <v>2253</v>
      </c>
      <c r="H52" s="825" t="s">
        <v>2254</v>
      </c>
      <c r="I52" s="831">
        <v>1.1319999933242797</v>
      </c>
      <c r="J52" s="831">
        <v>800</v>
      </c>
      <c r="K52" s="832">
        <v>904.80001831054688</v>
      </c>
    </row>
    <row r="53" spans="1:11" ht="14.45" customHeight="1" x14ac:dyDescent="0.2">
      <c r="A53" s="821" t="s">
        <v>595</v>
      </c>
      <c r="B53" s="822" t="s">
        <v>596</v>
      </c>
      <c r="C53" s="825" t="s">
        <v>607</v>
      </c>
      <c r="D53" s="839" t="s">
        <v>608</v>
      </c>
      <c r="E53" s="825" t="s">
        <v>2205</v>
      </c>
      <c r="F53" s="839" t="s">
        <v>2206</v>
      </c>
      <c r="G53" s="825" t="s">
        <v>2255</v>
      </c>
      <c r="H53" s="825" t="s">
        <v>2256</v>
      </c>
      <c r="I53" s="831">
        <v>0.58333331346511841</v>
      </c>
      <c r="J53" s="831">
        <v>700</v>
      </c>
      <c r="K53" s="832">
        <v>409</v>
      </c>
    </row>
    <row r="54" spans="1:11" ht="14.45" customHeight="1" x14ac:dyDescent="0.2">
      <c r="A54" s="821" t="s">
        <v>595</v>
      </c>
      <c r="B54" s="822" t="s">
        <v>596</v>
      </c>
      <c r="C54" s="825" t="s">
        <v>607</v>
      </c>
      <c r="D54" s="839" t="s">
        <v>608</v>
      </c>
      <c r="E54" s="825" t="s">
        <v>2205</v>
      </c>
      <c r="F54" s="839" t="s">
        <v>2206</v>
      </c>
      <c r="G54" s="825" t="s">
        <v>2257</v>
      </c>
      <c r="H54" s="825" t="s">
        <v>2258</v>
      </c>
      <c r="I54" s="831">
        <v>1.5524999499320984</v>
      </c>
      <c r="J54" s="831">
        <v>800</v>
      </c>
      <c r="K54" s="832">
        <v>1242</v>
      </c>
    </row>
    <row r="55" spans="1:11" ht="14.45" customHeight="1" x14ac:dyDescent="0.2">
      <c r="A55" s="821" t="s">
        <v>595</v>
      </c>
      <c r="B55" s="822" t="s">
        <v>596</v>
      </c>
      <c r="C55" s="825" t="s">
        <v>607</v>
      </c>
      <c r="D55" s="839" t="s">
        <v>608</v>
      </c>
      <c r="E55" s="825" t="s">
        <v>2205</v>
      </c>
      <c r="F55" s="839" t="s">
        <v>2206</v>
      </c>
      <c r="G55" s="825" t="s">
        <v>2259</v>
      </c>
      <c r="H55" s="825" t="s">
        <v>2260</v>
      </c>
      <c r="I55" s="831">
        <v>1.5499999523162842</v>
      </c>
      <c r="J55" s="831">
        <v>100</v>
      </c>
      <c r="K55" s="832">
        <v>155</v>
      </c>
    </row>
    <row r="56" spans="1:11" ht="14.45" customHeight="1" x14ac:dyDescent="0.2">
      <c r="A56" s="821" t="s">
        <v>595</v>
      </c>
      <c r="B56" s="822" t="s">
        <v>596</v>
      </c>
      <c r="C56" s="825" t="s">
        <v>607</v>
      </c>
      <c r="D56" s="839" t="s">
        <v>608</v>
      </c>
      <c r="E56" s="825" t="s">
        <v>2205</v>
      </c>
      <c r="F56" s="839" t="s">
        <v>2206</v>
      </c>
      <c r="G56" s="825" t="s">
        <v>2261</v>
      </c>
      <c r="H56" s="825" t="s">
        <v>2262</v>
      </c>
      <c r="I56" s="831">
        <v>1.2100000381469727</v>
      </c>
      <c r="J56" s="831">
        <v>150</v>
      </c>
      <c r="K56" s="832">
        <v>181.5</v>
      </c>
    </row>
    <row r="57" spans="1:11" ht="14.45" customHeight="1" x14ac:dyDescent="0.2">
      <c r="A57" s="821" t="s">
        <v>595</v>
      </c>
      <c r="B57" s="822" t="s">
        <v>596</v>
      </c>
      <c r="C57" s="825" t="s">
        <v>607</v>
      </c>
      <c r="D57" s="839" t="s">
        <v>608</v>
      </c>
      <c r="E57" s="825" t="s">
        <v>2205</v>
      </c>
      <c r="F57" s="839" t="s">
        <v>2206</v>
      </c>
      <c r="G57" s="825" t="s">
        <v>2263</v>
      </c>
      <c r="H57" s="825" t="s">
        <v>2264</v>
      </c>
      <c r="I57" s="831">
        <v>0.4699999988079071</v>
      </c>
      <c r="J57" s="831">
        <v>300</v>
      </c>
      <c r="K57" s="832">
        <v>141</v>
      </c>
    </row>
    <row r="58" spans="1:11" ht="14.45" customHeight="1" x14ac:dyDescent="0.2">
      <c r="A58" s="821" t="s">
        <v>595</v>
      </c>
      <c r="B58" s="822" t="s">
        <v>596</v>
      </c>
      <c r="C58" s="825" t="s">
        <v>607</v>
      </c>
      <c r="D58" s="839" t="s">
        <v>608</v>
      </c>
      <c r="E58" s="825" t="s">
        <v>2205</v>
      </c>
      <c r="F58" s="839" t="s">
        <v>2206</v>
      </c>
      <c r="G58" s="825" t="s">
        <v>2265</v>
      </c>
      <c r="H58" s="825" t="s">
        <v>2266</v>
      </c>
      <c r="I58" s="831">
        <v>23.709999084472656</v>
      </c>
      <c r="J58" s="831">
        <v>10</v>
      </c>
      <c r="K58" s="832">
        <v>237.10000610351563</v>
      </c>
    </row>
    <row r="59" spans="1:11" ht="14.45" customHeight="1" x14ac:dyDescent="0.2">
      <c r="A59" s="821" t="s">
        <v>595</v>
      </c>
      <c r="B59" s="822" t="s">
        <v>596</v>
      </c>
      <c r="C59" s="825" t="s">
        <v>607</v>
      </c>
      <c r="D59" s="839" t="s">
        <v>608</v>
      </c>
      <c r="E59" s="825" t="s">
        <v>2205</v>
      </c>
      <c r="F59" s="839" t="s">
        <v>2206</v>
      </c>
      <c r="G59" s="825" t="s">
        <v>2265</v>
      </c>
      <c r="H59" s="825" t="s">
        <v>2267</v>
      </c>
      <c r="I59" s="831">
        <v>23.709999084472656</v>
      </c>
      <c r="J59" s="831">
        <v>10</v>
      </c>
      <c r="K59" s="832">
        <v>237.10000610351563</v>
      </c>
    </row>
    <row r="60" spans="1:11" ht="14.45" customHeight="1" x14ac:dyDescent="0.2">
      <c r="A60" s="821" t="s">
        <v>595</v>
      </c>
      <c r="B60" s="822" t="s">
        <v>596</v>
      </c>
      <c r="C60" s="825" t="s">
        <v>607</v>
      </c>
      <c r="D60" s="839" t="s">
        <v>608</v>
      </c>
      <c r="E60" s="825" t="s">
        <v>2205</v>
      </c>
      <c r="F60" s="839" t="s">
        <v>2206</v>
      </c>
      <c r="G60" s="825" t="s">
        <v>2268</v>
      </c>
      <c r="H60" s="825" t="s">
        <v>2269</v>
      </c>
      <c r="I60" s="831">
        <v>1.9299999475479126</v>
      </c>
      <c r="J60" s="831">
        <v>50</v>
      </c>
      <c r="K60" s="832">
        <v>96.5</v>
      </c>
    </row>
    <row r="61" spans="1:11" ht="14.45" customHeight="1" x14ac:dyDescent="0.2">
      <c r="A61" s="821" t="s">
        <v>595</v>
      </c>
      <c r="B61" s="822" t="s">
        <v>596</v>
      </c>
      <c r="C61" s="825" t="s">
        <v>607</v>
      </c>
      <c r="D61" s="839" t="s">
        <v>608</v>
      </c>
      <c r="E61" s="825" t="s">
        <v>2205</v>
      </c>
      <c r="F61" s="839" t="s">
        <v>2206</v>
      </c>
      <c r="G61" s="825" t="s">
        <v>2270</v>
      </c>
      <c r="H61" s="825" t="s">
        <v>2271</v>
      </c>
      <c r="I61" s="831">
        <v>3.0799999237060547</v>
      </c>
      <c r="J61" s="831">
        <v>100</v>
      </c>
      <c r="K61" s="832">
        <v>308</v>
      </c>
    </row>
    <row r="62" spans="1:11" ht="14.45" customHeight="1" x14ac:dyDescent="0.2">
      <c r="A62" s="821" t="s">
        <v>595</v>
      </c>
      <c r="B62" s="822" t="s">
        <v>596</v>
      </c>
      <c r="C62" s="825" t="s">
        <v>607</v>
      </c>
      <c r="D62" s="839" t="s">
        <v>608</v>
      </c>
      <c r="E62" s="825" t="s">
        <v>2205</v>
      </c>
      <c r="F62" s="839" t="s">
        <v>2206</v>
      </c>
      <c r="G62" s="825" t="s">
        <v>2272</v>
      </c>
      <c r="H62" s="825" t="s">
        <v>2273</v>
      </c>
      <c r="I62" s="831">
        <v>2.0333333015441895</v>
      </c>
      <c r="J62" s="831">
        <v>150</v>
      </c>
      <c r="K62" s="832">
        <v>305</v>
      </c>
    </row>
    <row r="63" spans="1:11" ht="14.45" customHeight="1" x14ac:dyDescent="0.2">
      <c r="A63" s="821" t="s">
        <v>595</v>
      </c>
      <c r="B63" s="822" t="s">
        <v>596</v>
      </c>
      <c r="C63" s="825" t="s">
        <v>607</v>
      </c>
      <c r="D63" s="839" t="s">
        <v>608</v>
      </c>
      <c r="E63" s="825" t="s">
        <v>2205</v>
      </c>
      <c r="F63" s="839" t="s">
        <v>2206</v>
      </c>
      <c r="G63" s="825" t="s">
        <v>2274</v>
      </c>
      <c r="H63" s="825" t="s">
        <v>2275</v>
      </c>
      <c r="I63" s="831">
        <v>2.0399999618530273</v>
      </c>
      <c r="J63" s="831">
        <v>0</v>
      </c>
      <c r="K63" s="832">
        <v>0</v>
      </c>
    </row>
    <row r="64" spans="1:11" ht="14.45" customHeight="1" x14ac:dyDescent="0.2">
      <c r="A64" s="821" t="s">
        <v>595</v>
      </c>
      <c r="B64" s="822" t="s">
        <v>596</v>
      </c>
      <c r="C64" s="825" t="s">
        <v>607</v>
      </c>
      <c r="D64" s="839" t="s">
        <v>608</v>
      </c>
      <c r="E64" s="825" t="s">
        <v>2205</v>
      </c>
      <c r="F64" s="839" t="s">
        <v>2206</v>
      </c>
      <c r="G64" s="825" t="s">
        <v>2276</v>
      </c>
      <c r="H64" s="825" t="s">
        <v>2277</v>
      </c>
      <c r="I64" s="831">
        <v>2.380000114440918</v>
      </c>
      <c r="J64" s="831">
        <v>100</v>
      </c>
      <c r="K64" s="832">
        <v>238</v>
      </c>
    </row>
    <row r="65" spans="1:11" ht="14.45" customHeight="1" x14ac:dyDescent="0.2">
      <c r="A65" s="821" t="s">
        <v>595</v>
      </c>
      <c r="B65" s="822" t="s">
        <v>596</v>
      </c>
      <c r="C65" s="825" t="s">
        <v>607</v>
      </c>
      <c r="D65" s="839" t="s">
        <v>608</v>
      </c>
      <c r="E65" s="825" t="s">
        <v>2205</v>
      </c>
      <c r="F65" s="839" t="s">
        <v>2206</v>
      </c>
      <c r="G65" s="825" t="s">
        <v>2278</v>
      </c>
      <c r="H65" s="825" t="s">
        <v>2279</v>
      </c>
      <c r="I65" s="831">
        <v>2.380000114440918</v>
      </c>
      <c r="J65" s="831">
        <v>50</v>
      </c>
      <c r="K65" s="832">
        <v>119</v>
      </c>
    </row>
    <row r="66" spans="1:11" ht="14.45" customHeight="1" x14ac:dyDescent="0.2">
      <c r="A66" s="821" t="s">
        <v>595</v>
      </c>
      <c r="B66" s="822" t="s">
        <v>596</v>
      </c>
      <c r="C66" s="825" t="s">
        <v>607</v>
      </c>
      <c r="D66" s="839" t="s">
        <v>608</v>
      </c>
      <c r="E66" s="825" t="s">
        <v>2205</v>
      </c>
      <c r="F66" s="839" t="s">
        <v>2206</v>
      </c>
      <c r="G66" s="825" t="s">
        <v>2280</v>
      </c>
      <c r="H66" s="825" t="s">
        <v>2281</v>
      </c>
      <c r="I66" s="831">
        <v>2.7750000953674316</v>
      </c>
      <c r="J66" s="831">
        <v>70</v>
      </c>
      <c r="K66" s="832">
        <v>206.09999847412109</v>
      </c>
    </row>
    <row r="67" spans="1:11" ht="14.45" customHeight="1" x14ac:dyDescent="0.2">
      <c r="A67" s="821" t="s">
        <v>595</v>
      </c>
      <c r="B67" s="822" t="s">
        <v>596</v>
      </c>
      <c r="C67" s="825" t="s">
        <v>607</v>
      </c>
      <c r="D67" s="839" t="s">
        <v>608</v>
      </c>
      <c r="E67" s="825" t="s">
        <v>2205</v>
      </c>
      <c r="F67" s="839" t="s">
        <v>2206</v>
      </c>
      <c r="G67" s="825" t="s">
        <v>2282</v>
      </c>
      <c r="H67" s="825" t="s">
        <v>2283</v>
      </c>
      <c r="I67" s="831">
        <v>2.619999885559082</v>
      </c>
      <c r="J67" s="831">
        <v>50</v>
      </c>
      <c r="K67" s="832">
        <v>131</v>
      </c>
    </row>
    <row r="68" spans="1:11" ht="14.45" customHeight="1" x14ac:dyDescent="0.2">
      <c r="A68" s="821" t="s">
        <v>595</v>
      </c>
      <c r="B68" s="822" t="s">
        <v>596</v>
      </c>
      <c r="C68" s="825" t="s">
        <v>607</v>
      </c>
      <c r="D68" s="839" t="s">
        <v>608</v>
      </c>
      <c r="E68" s="825" t="s">
        <v>2205</v>
      </c>
      <c r="F68" s="839" t="s">
        <v>2206</v>
      </c>
      <c r="G68" s="825" t="s">
        <v>2284</v>
      </c>
      <c r="H68" s="825" t="s">
        <v>2285</v>
      </c>
      <c r="I68" s="831">
        <v>23.719999313354492</v>
      </c>
      <c r="J68" s="831">
        <v>10</v>
      </c>
      <c r="K68" s="832">
        <v>237.19999694824219</v>
      </c>
    </row>
    <row r="69" spans="1:11" ht="14.45" customHeight="1" x14ac:dyDescent="0.2">
      <c r="A69" s="821" t="s">
        <v>595</v>
      </c>
      <c r="B69" s="822" t="s">
        <v>596</v>
      </c>
      <c r="C69" s="825" t="s">
        <v>607</v>
      </c>
      <c r="D69" s="839" t="s">
        <v>608</v>
      </c>
      <c r="E69" s="825" t="s">
        <v>2286</v>
      </c>
      <c r="F69" s="839" t="s">
        <v>2287</v>
      </c>
      <c r="G69" s="825" t="s">
        <v>2288</v>
      </c>
      <c r="H69" s="825" t="s">
        <v>2289</v>
      </c>
      <c r="I69" s="831">
        <v>10.194000053405762</v>
      </c>
      <c r="J69" s="831">
        <v>500</v>
      </c>
      <c r="K69" s="832">
        <v>5097</v>
      </c>
    </row>
    <row r="70" spans="1:11" ht="14.45" customHeight="1" x14ac:dyDescent="0.2">
      <c r="A70" s="821" t="s">
        <v>595</v>
      </c>
      <c r="B70" s="822" t="s">
        <v>596</v>
      </c>
      <c r="C70" s="825" t="s">
        <v>607</v>
      </c>
      <c r="D70" s="839" t="s">
        <v>608</v>
      </c>
      <c r="E70" s="825" t="s">
        <v>2290</v>
      </c>
      <c r="F70" s="839" t="s">
        <v>2291</v>
      </c>
      <c r="G70" s="825" t="s">
        <v>2292</v>
      </c>
      <c r="H70" s="825" t="s">
        <v>2293</v>
      </c>
      <c r="I70" s="831">
        <v>0.30500000715255737</v>
      </c>
      <c r="J70" s="831">
        <v>1200</v>
      </c>
      <c r="K70" s="832">
        <v>365</v>
      </c>
    </row>
    <row r="71" spans="1:11" ht="14.45" customHeight="1" x14ac:dyDescent="0.2">
      <c r="A71" s="821" t="s">
        <v>595</v>
      </c>
      <c r="B71" s="822" t="s">
        <v>596</v>
      </c>
      <c r="C71" s="825" t="s">
        <v>607</v>
      </c>
      <c r="D71" s="839" t="s">
        <v>608</v>
      </c>
      <c r="E71" s="825" t="s">
        <v>2290</v>
      </c>
      <c r="F71" s="839" t="s">
        <v>2291</v>
      </c>
      <c r="G71" s="825" t="s">
        <v>2294</v>
      </c>
      <c r="H71" s="825" t="s">
        <v>2295</v>
      </c>
      <c r="I71" s="831">
        <v>0.30000001192092896</v>
      </c>
      <c r="J71" s="831">
        <v>400</v>
      </c>
      <c r="K71" s="832">
        <v>120</v>
      </c>
    </row>
    <row r="72" spans="1:11" ht="14.45" customHeight="1" x14ac:dyDescent="0.2">
      <c r="A72" s="821" t="s">
        <v>595</v>
      </c>
      <c r="B72" s="822" t="s">
        <v>596</v>
      </c>
      <c r="C72" s="825" t="s">
        <v>607</v>
      </c>
      <c r="D72" s="839" t="s">
        <v>608</v>
      </c>
      <c r="E72" s="825" t="s">
        <v>2290</v>
      </c>
      <c r="F72" s="839" t="s">
        <v>2291</v>
      </c>
      <c r="G72" s="825" t="s">
        <v>2296</v>
      </c>
      <c r="H72" s="825" t="s">
        <v>2297</v>
      </c>
      <c r="I72" s="831">
        <v>0.54500001668930054</v>
      </c>
      <c r="J72" s="831">
        <v>1300</v>
      </c>
      <c r="K72" s="832">
        <v>708</v>
      </c>
    </row>
    <row r="73" spans="1:11" ht="14.45" customHeight="1" x14ac:dyDescent="0.2">
      <c r="A73" s="821" t="s">
        <v>595</v>
      </c>
      <c r="B73" s="822" t="s">
        <v>596</v>
      </c>
      <c r="C73" s="825" t="s">
        <v>607</v>
      </c>
      <c r="D73" s="839" t="s">
        <v>608</v>
      </c>
      <c r="E73" s="825" t="s">
        <v>2290</v>
      </c>
      <c r="F73" s="839" t="s">
        <v>2291</v>
      </c>
      <c r="G73" s="825" t="s">
        <v>2298</v>
      </c>
      <c r="H73" s="825" t="s">
        <v>2299</v>
      </c>
      <c r="I73" s="831">
        <v>1.7999999523162842</v>
      </c>
      <c r="J73" s="831">
        <v>100</v>
      </c>
      <c r="K73" s="832">
        <v>180</v>
      </c>
    </row>
    <row r="74" spans="1:11" ht="14.45" customHeight="1" x14ac:dyDescent="0.2">
      <c r="A74" s="821" t="s">
        <v>595</v>
      </c>
      <c r="B74" s="822" t="s">
        <v>596</v>
      </c>
      <c r="C74" s="825" t="s">
        <v>607</v>
      </c>
      <c r="D74" s="839" t="s">
        <v>608</v>
      </c>
      <c r="E74" s="825" t="s">
        <v>2300</v>
      </c>
      <c r="F74" s="839" t="s">
        <v>2301</v>
      </c>
      <c r="G74" s="825" t="s">
        <v>2302</v>
      </c>
      <c r="H74" s="825" t="s">
        <v>2303</v>
      </c>
      <c r="I74" s="831">
        <v>2.949999988079071</v>
      </c>
      <c r="J74" s="831">
        <v>3600</v>
      </c>
      <c r="K74" s="832">
        <v>10622</v>
      </c>
    </row>
    <row r="75" spans="1:11" ht="14.45" customHeight="1" x14ac:dyDescent="0.2">
      <c r="A75" s="821" t="s">
        <v>595</v>
      </c>
      <c r="B75" s="822" t="s">
        <v>596</v>
      </c>
      <c r="C75" s="825" t="s">
        <v>607</v>
      </c>
      <c r="D75" s="839" t="s">
        <v>608</v>
      </c>
      <c r="E75" s="825" t="s">
        <v>2300</v>
      </c>
      <c r="F75" s="839" t="s">
        <v>2301</v>
      </c>
      <c r="G75" s="825" t="s">
        <v>2304</v>
      </c>
      <c r="H75" s="825" t="s">
        <v>2305</v>
      </c>
      <c r="I75" s="831">
        <v>2.9575000405311584</v>
      </c>
      <c r="J75" s="831">
        <v>3800</v>
      </c>
      <c r="K75" s="832">
        <v>11252</v>
      </c>
    </row>
    <row r="76" spans="1:11" ht="14.45" customHeight="1" x14ac:dyDescent="0.2">
      <c r="A76" s="821" t="s">
        <v>595</v>
      </c>
      <c r="B76" s="822" t="s">
        <v>596</v>
      </c>
      <c r="C76" s="825" t="s">
        <v>607</v>
      </c>
      <c r="D76" s="839" t="s">
        <v>608</v>
      </c>
      <c r="E76" s="825" t="s">
        <v>2300</v>
      </c>
      <c r="F76" s="839" t="s">
        <v>2301</v>
      </c>
      <c r="G76" s="825" t="s">
        <v>2306</v>
      </c>
      <c r="H76" s="825" t="s">
        <v>2307</v>
      </c>
      <c r="I76" s="831">
        <v>3.3900001049041748</v>
      </c>
      <c r="J76" s="831">
        <v>1000</v>
      </c>
      <c r="K76" s="832">
        <v>3390</v>
      </c>
    </row>
    <row r="77" spans="1:11" ht="14.45" customHeight="1" x14ac:dyDescent="0.2">
      <c r="A77" s="821" t="s">
        <v>595</v>
      </c>
      <c r="B77" s="822" t="s">
        <v>596</v>
      </c>
      <c r="C77" s="825" t="s">
        <v>607</v>
      </c>
      <c r="D77" s="839" t="s">
        <v>608</v>
      </c>
      <c r="E77" s="825" t="s">
        <v>2300</v>
      </c>
      <c r="F77" s="839" t="s">
        <v>2301</v>
      </c>
      <c r="G77" s="825" t="s">
        <v>2308</v>
      </c>
      <c r="H77" s="825" t="s">
        <v>2309</v>
      </c>
      <c r="I77" s="831">
        <v>3.3900001049041748</v>
      </c>
      <c r="J77" s="831">
        <v>1000</v>
      </c>
      <c r="K77" s="832">
        <v>3390</v>
      </c>
    </row>
    <row r="78" spans="1:11" ht="14.45" customHeight="1" x14ac:dyDescent="0.2">
      <c r="A78" s="821" t="s">
        <v>595</v>
      </c>
      <c r="B78" s="822" t="s">
        <v>596</v>
      </c>
      <c r="C78" s="825" t="s">
        <v>607</v>
      </c>
      <c r="D78" s="839" t="s">
        <v>608</v>
      </c>
      <c r="E78" s="825" t="s">
        <v>2310</v>
      </c>
      <c r="F78" s="839" t="s">
        <v>2311</v>
      </c>
      <c r="G78" s="825" t="s">
        <v>2312</v>
      </c>
      <c r="H78" s="825" t="s">
        <v>2313</v>
      </c>
      <c r="I78" s="831">
        <v>20.899999618530273</v>
      </c>
      <c r="J78" s="831">
        <v>40</v>
      </c>
      <c r="K78" s="832">
        <v>835.8599853515625</v>
      </c>
    </row>
    <row r="79" spans="1:11" ht="14.45" customHeight="1" x14ac:dyDescent="0.2">
      <c r="A79" s="821" t="s">
        <v>595</v>
      </c>
      <c r="B79" s="822" t="s">
        <v>596</v>
      </c>
      <c r="C79" s="825" t="s">
        <v>612</v>
      </c>
      <c r="D79" s="839" t="s">
        <v>613</v>
      </c>
      <c r="E79" s="825" t="s">
        <v>2314</v>
      </c>
      <c r="F79" s="839" t="s">
        <v>2315</v>
      </c>
      <c r="G79" s="825" t="s">
        <v>2316</v>
      </c>
      <c r="H79" s="825" t="s">
        <v>2317</v>
      </c>
      <c r="I79" s="831">
        <v>182.71000671386719</v>
      </c>
      <c r="J79" s="831">
        <v>1</v>
      </c>
      <c r="K79" s="832">
        <v>182.71000671386719</v>
      </c>
    </row>
    <row r="80" spans="1:11" ht="14.45" customHeight="1" x14ac:dyDescent="0.2">
      <c r="A80" s="821" t="s">
        <v>595</v>
      </c>
      <c r="B80" s="822" t="s">
        <v>596</v>
      </c>
      <c r="C80" s="825" t="s">
        <v>612</v>
      </c>
      <c r="D80" s="839" t="s">
        <v>613</v>
      </c>
      <c r="E80" s="825" t="s">
        <v>2153</v>
      </c>
      <c r="F80" s="839" t="s">
        <v>2154</v>
      </c>
      <c r="G80" s="825" t="s">
        <v>2155</v>
      </c>
      <c r="H80" s="825" t="s">
        <v>2156</v>
      </c>
      <c r="I80" s="831">
        <v>1400</v>
      </c>
      <c r="J80" s="831">
        <v>1</v>
      </c>
      <c r="K80" s="832">
        <v>1400</v>
      </c>
    </row>
    <row r="81" spans="1:11" ht="14.45" customHeight="1" x14ac:dyDescent="0.2">
      <c r="A81" s="821" t="s">
        <v>595</v>
      </c>
      <c r="B81" s="822" t="s">
        <v>596</v>
      </c>
      <c r="C81" s="825" t="s">
        <v>612</v>
      </c>
      <c r="D81" s="839" t="s">
        <v>613</v>
      </c>
      <c r="E81" s="825" t="s">
        <v>2157</v>
      </c>
      <c r="F81" s="839" t="s">
        <v>2158</v>
      </c>
      <c r="G81" s="825" t="s">
        <v>2159</v>
      </c>
      <c r="H81" s="825" t="s">
        <v>2160</v>
      </c>
      <c r="I81" s="831">
        <v>6.429999828338623</v>
      </c>
      <c r="J81" s="831">
        <v>200</v>
      </c>
      <c r="K81" s="832">
        <v>1286</v>
      </c>
    </row>
    <row r="82" spans="1:11" ht="14.45" customHeight="1" x14ac:dyDescent="0.2">
      <c r="A82" s="821" t="s">
        <v>595</v>
      </c>
      <c r="B82" s="822" t="s">
        <v>596</v>
      </c>
      <c r="C82" s="825" t="s">
        <v>612</v>
      </c>
      <c r="D82" s="839" t="s">
        <v>613</v>
      </c>
      <c r="E82" s="825" t="s">
        <v>2157</v>
      </c>
      <c r="F82" s="839" t="s">
        <v>2158</v>
      </c>
      <c r="G82" s="825" t="s">
        <v>2318</v>
      </c>
      <c r="H82" s="825" t="s">
        <v>2319</v>
      </c>
      <c r="I82" s="831">
        <v>1.0049999952316284</v>
      </c>
      <c r="J82" s="831">
        <v>1000</v>
      </c>
      <c r="K82" s="832">
        <v>1005</v>
      </c>
    </row>
    <row r="83" spans="1:11" ht="14.45" customHeight="1" x14ac:dyDescent="0.2">
      <c r="A83" s="821" t="s">
        <v>595</v>
      </c>
      <c r="B83" s="822" t="s">
        <v>596</v>
      </c>
      <c r="C83" s="825" t="s">
        <v>612</v>
      </c>
      <c r="D83" s="839" t="s">
        <v>613</v>
      </c>
      <c r="E83" s="825" t="s">
        <v>2157</v>
      </c>
      <c r="F83" s="839" t="s">
        <v>2158</v>
      </c>
      <c r="G83" s="825" t="s">
        <v>2161</v>
      </c>
      <c r="H83" s="825" t="s">
        <v>2162</v>
      </c>
      <c r="I83" s="831">
        <v>1.4850000143051147</v>
      </c>
      <c r="J83" s="831">
        <v>3500</v>
      </c>
      <c r="K83" s="832">
        <v>5201</v>
      </c>
    </row>
    <row r="84" spans="1:11" ht="14.45" customHeight="1" x14ac:dyDescent="0.2">
      <c r="A84" s="821" t="s">
        <v>595</v>
      </c>
      <c r="B84" s="822" t="s">
        <v>596</v>
      </c>
      <c r="C84" s="825" t="s">
        <v>612</v>
      </c>
      <c r="D84" s="839" t="s">
        <v>613</v>
      </c>
      <c r="E84" s="825" t="s">
        <v>2157</v>
      </c>
      <c r="F84" s="839" t="s">
        <v>2158</v>
      </c>
      <c r="G84" s="825" t="s">
        <v>2165</v>
      </c>
      <c r="H84" s="825" t="s">
        <v>2166</v>
      </c>
      <c r="I84" s="831">
        <v>109.61000061035156</v>
      </c>
      <c r="J84" s="831">
        <v>1</v>
      </c>
      <c r="K84" s="832">
        <v>109.61000061035156</v>
      </c>
    </row>
    <row r="85" spans="1:11" ht="14.45" customHeight="1" x14ac:dyDescent="0.2">
      <c r="A85" s="821" t="s">
        <v>595</v>
      </c>
      <c r="B85" s="822" t="s">
        <v>596</v>
      </c>
      <c r="C85" s="825" t="s">
        <v>612</v>
      </c>
      <c r="D85" s="839" t="s">
        <v>613</v>
      </c>
      <c r="E85" s="825" t="s">
        <v>2157</v>
      </c>
      <c r="F85" s="839" t="s">
        <v>2158</v>
      </c>
      <c r="G85" s="825" t="s">
        <v>2167</v>
      </c>
      <c r="H85" s="825" t="s">
        <v>2168</v>
      </c>
      <c r="I85" s="831">
        <v>355.35000610351563</v>
      </c>
      <c r="J85" s="831">
        <v>4</v>
      </c>
      <c r="K85" s="832">
        <v>1421.4000244140625</v>
      </c>
    </row>
    <row r="86" spans="1:11" ht="14.45" customHeight="1" x14ac:dyDescent="0.2">
      <c r="A86" s="821" t="s">
        <v>595</v>
      </c>
      <c r="B86" s="822" t="s">
        <v>596</v>
      </c>
      <c r="C86" s="825" t="s">
        <v>612</v>
      </c>
      <c r="D86" s="839" t="s">
        <v>613</v>
      </c>
      <c r="E86" s="825" t="s">
        <v>2157</v>
      </c>
      <c r="F86" s="839" t="s">
        <v>2158</v>
      </c>
      <c r="G86" s="825" t="s">
        <v>2169</v>
      </c>
      <c r="H86" s="825" t="s">
        <v>2170</v>
      </c>
      <c r="I86" s="831">
        <v>30.180000305175781</v>
      </c>
      <c r="J86" s="831">
        <v>25</v>
      </c>
      <c r="K86" s="832">
        <v>754.5</v>
      </c>
    </row>
    <row r="87" spans="1:11" ht="14.45" customHeight="1" x14ac:dyDescent="0.2">
      <c r="A87" s="821" t="s">
        <v>595</v>
      </c>
      <c r="B87" s="822" t="s">
        <v>596</v>
      </c>
      <c r="C87" s="825" t="s">
        <v>612</v>
      </c>
      <c r="D87" s="839" t="s">
        <v>613</v>
      </c>
      <c r="E87" s="825" t="s">
        <v>2157</v>
      </c>
      <c r="F87" s="839" t="s">
        <v>2158</v>
      </c>
      <c r="G87" s="825" t="s">
        <v>2320</v>
      </c>
      <c r="H87" s="825" t="s">
        <v>2321</v>
      </c>
      <c r="I87" s="831">
        <v>13.043333371480307</v>
      </c>
      <c r="J87" s="831">
        <v>40</v>
      </c>
      <c r="K87" s="832">
        <v>521.69001770019531</v>
      </c>
    </row>
    <row r="88" spans="1:11" ht="14.45" customHeight="1" x14ac:dyDescent="0.2">
      <c r="A88" s="821" t="s">
        <v>595</v>
      </c>
      <c r="B88" s="822" t="s">
        <v>596</v>
      </c>
      <c r="C88" s="825" t="s">
        <v>612</v>
      </c>
      <c r="D88" s="839" t="s">
        <v>613</v>
      </c>
      <c r="E88" s="825" t="s">
        <v>2157</v>
      </c>
      <c r="F88" s="839" t="s">
        <v>2158</v>
      </c>
      <c r="G88" s="825" t="s">
        <v>2322</v>
      </c>
      <c r="H88" s="825" t="s">
        <v>2323</v>
      </c>
      <c r="I88" s="831">
        <v>214.58000183105469</v>
      </c>
      <c r="J88" s="831">
        <v>1</v>
      </c>
      <c r="K88" s="832">
        <v>214.58000183105469</v>
      </c>
    </row>
    <row r="89" spans="1:11" ht="14.45" customHeight="1" x14ac:dyDescent="0.2">
      <c r="A89" s="821" t="s">
        <v>595</v>
      </c>
      <c r="B89" s="822" t="s">
        <v>596</v>
      </c>
      <c r="C89" s="825" t="s">
        <v>612</v>
      </c>
      <c r="D89" s="839" t="s">
        <v>613</v>
      </c>
      <c r="E89" s="825" t="s">
        <v>2157</v>
      </c>
      <c r="F89" s="839" t="s">
        <v>2158</v>
      </c>
      <c r="G89" s="825" t="s">
        <v>2324</v>
      </c>
      <c r="H89" s="825" t="s">
        <v>2325</v>
      </c>
      <c r="I89" s="831">
        <v>573.8499755859375</v>
      </c>
      <c r="J89" s="831">
        <v>1</v>
      </c>
      <c r="K89" s="832">
        <v>573.8499755859375</v>
      </c>
    </row>
    <row r="90" spans="1:11" ht="14.45" customHeight="1" x14ac:dyDescent="0.2">
      <c r="A90" s="821" t="s">
        <v>595</v>
      </c>
      <c r="B90" s="822" t="s">
        <v>596</v>
      </c>
      <c r="C90" s="825" t="s">
        <v>612</v>
      </c>
      <c r="D90" s="839" t="s">
        <v>613</v>
      </c>
      <c r="E90" s="825" t="s">
        <v>2157</v>
      </c>
      <c r="F90" s="839" t="s">
        <v>2158</v>
      </c>
      <c r="G90" s="825" t="s">
        <v>2175</v>
      </c>
      <c r="H90" s="825" t="s">
        <v>2176</v>
      </c>
      <c r="I90" s="831">
        <v>1.3799999952316284</v>
      </c>
      <c r="J90" s="831">
        <v>300</v>
      </c>
      <c r="K90" s="832">
        <v>414</v>
      </c>
    </row>
    <row r="91" spans="1:11" ht="14.45" customHeight="1" x14ac:dyDescent="0.2">
      <c r="A91" s="821" t="s">
        <v>595</v>
      </c>
      <c r="B91" s="822" t="s">
        <v>596</v>
      </c>
      <c r="C91" s="825" t="s">
        <v>612</v>
      </c>
      <c r="D91" s="839" t="s">
        <v>613</v>
      </c>
      <c r="E91" s="825" t="s">
        <v>2157</v>
      </c>
      <c r="F91" s="839" t="s">
        <v>2158</v>
      </c>
      <c r="G91" s="825" t="s">
        <v>2326</v>
      </c>
      <c r="H91" s="825" t="s">
        <v>2327</v>
      </c>
      <c r="I91" s="831">
        <v>0.85500001907348633</v>
      </c>
      <c r="J91" s="831">
        <v>200</v>
      </c>
      <c r="K91" s="832">
        <v>171</v>
      </c>
    </row>
    <row r="92" spans="1:11" ht="14.45" customHeight="1" x14ac:dyDescent="0.2">
      <c r="A92" s="821" t="s">
        <v>595</v>
      </c>
      <c r="B92" s="822" t="s">
        <v>596</v>
      </c>
      <c r="C92" s="825" t="s">
        <v>612</v>
      </c>
      <c r="D92" s="839" t="s">
        <v>613</v>
      </c>
      <c r="E92" s="825" t="s">
        <v>2157</v>
      </c>
      <c r="F92" s="839" t="s">
        <v>2158</v>
      </c>
      <c r="G92" s="825" t="s">
        <v>2177</v>
      </c>
      <c r="H92" s="825" t="s">
        <v>2178</v>
      </c>
      <c r="I92" s="831">
        <v>1.5149999856948853</v>
      </c>
      <c r="J92" s="831">
        <v>200</v>
      </c>
      <c r="K92" s="832">
        <v>303</v>
      </c>
    </row>
    <row r="93" spans="1:11" ht="14.45" customHeight="1" x14ac:dyDescent="0.2">
      <c r="A93" s="821" t="s">
        <v>595</v>
      </c>
      <c r="B93" s="822" t="s">
        <v>596</v>
      </c>
      <c r="C93" s="825" t="s">
        <v>612</v>
      </c>
      <c r="D93" s="839" t="s">
        <v>613</v>
      </c>
      <c r="E93" s="825" t="s">
        <v>2157</v>
      </c>
      <c r="F93" s="839" t="s">
        <v>2158</v>
      </c>
      <c r="G93" s="825" t="s">
        <v>2179</v>
      </c>
      <c r="H93" s="825" t="s">
        <v>2180</v>
      </c>
      <c r="I93" s="831">
        <v>2.0649999380111694</v>
      </c>
      <c r="J93" s="831">
        <v>200</v>
      </c>
      <c r="K93" s="832">
        <v>413</v>
      </c>
    </row>
    <row r="94" spans="1:11" ht="14.45" customHeight="1" x14ac:dyDescent="0.2">
      <c r="A94" s="821" t="s">
        <v>595</v>
      </c>
      <c r="B94" s="822" t="s">
        <v>596</v>
      </c>
      <c r="C94" s="825" t="s">
        <v>612</v>
      </c>
      <c r="D94" s="839" t="s">
        <v>613</v>
      </c>
      <c r="E94" s="825" t="s">
        <v>2157</v>
      </c>
      <c r="F94" s="839" t="s">
        <v>2158</v>
      </c>
      <c r="G94" s="825" t="s">
        <v>2181</v>
      </c>
      <c r="H94" s="825" t="s">
        <v>2182</v>
      </c>
      <c r="I94" s="831">
        <v>3.3666665554046631</v>
      </c>
      <c r="J94" s="831">
        <v>250</v>
      </c>
      <c r="K94" s="832">
        <v>841.5</v>
      </c>
    </row>
    <row r="95" spans="1:11" ht="14.45" customHeight="1" x14ac:dyDescent="0.2">
      <c r="A95" s="821" t="s">
        <v>595</v>
      </c>
      <c r="B95" s="822" t="s">
        <v>596</v>
      </c>
      <c r="C95" s="825" t="s">
        <v>612</v>
      </c>
      <c r="D95" s="839" t="s">
        <v>613</v>
      </c>
      <c r="E95" s="825" t="s">
        <v>2157</v>
      </c>
      <c r="F95" s="839" t="s">
        <v>2158</v>
      </c>
      <c r="G95" s="825" t="s">
        <v>2328</v>
      </c>
      <c r="H95" s="825" t="s">
        <v>2329</v>
      </c>
      <c r="I95" s="831">
        <v>14.357499837875366</v>
      </c>
      <c r="J95" s="831">
        <v>96</v>
      </c>
      <c r="K95" s="832">
        <v>1378.3200378417969</v>
      </c>
    </row>
    <row r="96" spans="1:11" ht="14.45" customHeight="1" x14ac:dyDescent="0.2">
      <c r="A96" s="821" t="s">
        <v>595</v>
      </c>
      <c r="B96" s="822" t="s">
        <v>596</v>
      </c>
      <c r="C96" s="825" t="s">
        <v>612</v>
      </c>
      <c r="D96" s="839" t="s">
        <v>613</v>
      </c>
      <c r="E96" s="825" t="s">
        <v>2157</v>
      </c>
      <c r="F96" s="839" t="s">
        <v>2158</v>
      </c>
      <c r="G96" s="825" t="s">
        <v>2185</v>
      </c>
      <c r="H96" s="825" t="s">
        <v>2186</v>
      </c>
      <c r="I96" s="831">
        <v>20.399999618530273</v>
      </c>
      <c r="J96" s="831">
        <v>24</v>
      </c>
      <c r="K96" s="832">
        <v>489.67999267578125</v>
      </c>
    </row>
    <row r="97" spans="1:11" ht="14.45" customHeight="1" x14ac:dyDescent="0.2">
      <c r="A97" s="821" t="s">
        <v>595</v>
      </c>
      <c r="B97" s="822" t="s">
        <v>596</v>
      </c>
      <c r="C97" s="825" t="s">
        <v>612</v>
      </c>
      <c r="D97" s="839" t="s">
        <v>613</v>
      </c>
      <c r="E97" s="825" t="s">
        <v>2157</v>
      </c>
      <c r="F97" s="839" t="s">
        <v>2158</v>
      </c>
      <c r="G97" s="825" t="s">
        <v>2330</v>
      </c>
      <c r="H97" s="825" t="s">
        <v>2331</v>
      </c>
      <c r="I97" s="831">
        <v>13.630000114440918</v>
      </c>
      <c r="J97" s="831">
        <v>240</v>
      </c>
      <c r="K97" s="832">
        <v>3271.199951171875</v>
      </c>
    </row>
    <row r="98" spans="1:11" ht="14.45" customHeight="1" x14ac:dyDescent="0.2">
      <c r="A98" s="821" t="s">
        <v>595</v>
      </c>
      <c r="B98" s="822" t="s">
        <v>596</v>
      </c>
      <c r="C98" s="825" t="s">
        <v>612</v>
      </c>
      <c r="D98" s="839" t="s">
        <v>613</v>
      </c>
      <c r="E98" s="825" t="s">
        <v>2157</v>
      </c>
      <c r="F98" s="839" t="s">
        <v>2158</v>
      </c>
      <c r="G98" s="825" t="s">
        <v>2189</v>
      </c>
      <c r="H98" s="825" t="s">
        <v>2190</v>
      </c>
      <c r="I98" s="831">
        <v>96.19000244140625</v>
      </c>
      <c r="J98" s="831">
        <v>4</v>
      </c>
      <c r="K98" s="832">
        <v>384.760009765625</v>
      </c>
    </row>
    <row r="99" spans="1:11" ht="14.45" customHeight="1" x14ac:dyDescent="0.2">
      <c r="A99" s="821" t="s">
        <v>595</v>
      </c>
      <c r="B99" s="822" t="s">
        <v>596</v>
      </c>
      <c r="C99" s="825" t="s">
        <v>612</v>
      </c>
      <c r="D99" s="839" t="s">
        <v>613</v>
      </c>
      <c r="E99" s="825" t="s">
        <v>2157</v>
      </c>
      <c r="F99" s="839" t="s">
        <v>2158</v>
      </c>
      <c r="G99" s="825" t="s">
        <v>2332</v>
      </c>
      <c r="H99" s="825" t="s">
        <v>2333</v>
      </c>
      <c r="I99" s="831">
        <v>4.1050000190734863</v>
      </c>
      <c r="J99" s="831">
        <v>30</v>
      </c>
      <c r="K99" s="832">
        <v>123.09999847412109</v>
      </c>
    </row>
    <row r="100" spans="1:11" ht="14.45" customHeight="1" x14ac:dyDescent="0.2">
      <c r="A100" s="821" t="s">
        <v>595</v>
      </c>
      <c r="B100" s="822" t="s">
        <v>596</v>
      </c>
      <c r="C100" s="825" t="s">
        <v>612</v>
      </c>
      <c r="D100" s="839" t="s">
        <v>613</v>
      </c>
      <c r="E100" s="825" t="s">
        <v>2157</v>
      </c>
      <c r="F100" s="839" t="s">
        <v>2158</v>
      </c>
      <c r="G100" s="825" t="s">
        <v>2334</v>
      </c>
      <c r="H100" s="825" t="s">
        <v>2335</v>
      </c>
      <c r="I100" s="831">
        <v>15.640000343322754</v>
      </c>
      <c r="J100" s="831">
        <v>110</v>
      </c>
      <c r="K100" s="832">
        <v>1720.4000244140625</v>
      </c>
    </row>
    <row r="101" spans="1:11" ht="14.45" customHeight="1" x14ac:dyDescent="0.2">
      <c r="A101" s="821" t="s">
        <v>595</v>
      </c>
      <c r="B101" s="822" t="s">
        <v>596</v>
      </c>
      <c r="C101" s="825" t="s">
        <v>612</v>
      </c>
      <c r="D101" s="839" t="s">
        <v>613</v>
      </c>
      <c r="E101" s="825" t="s">
        <v>2157</v>
      </c>
      <c r="F101" s="839" t="s">
        <v>2158</v>
      </c>
      <c r="G101" s="825" t="s">
        <v>2197</v>
      </c>
      <c r="H101" s="825" t="s">
        <v>2198</v>
      </c>
      <c r="I101" s="831">
        <v>12.649999618530273</v>
      </c>
      <c r="J101" s="831">
        <v>135</v>
      </c>
      <c r="K101" s="832">
        <v>1707.75</v>
      </c>
    </row>
    <row r="102" spans="1:11" ht="14.45" customHeight="1" x14ac:dyDescent="0.2">
      <c r="A102" s="821" t="s">
        <v>595</v>
      </c>
      <c r="B102" s="822" t="s">
        <v>596</v>
      </c>
      <c r="C102" s="825" t="s">
        <v>612</v>
      </c>
      <c r="D102" s="839" t="s">
        <v>613</v>
      </c>
      <c r="E102" s="825" t="s">
        <v>2157</v>
      </c>
      <c r="F102" s="839" t="s">
        <v>2158</v>
      </c>
      <c r="G102" s="825" t="s">
        <v>2199</v>
      </c>
      <c r="H102" s="825" t="s">
        <v>2200</v>
      </c>
      <c r="I102" s="831">
        <v>72.220001220703125</v>
      </c>
      <c r="J102" s="831">
        <v>1</v>
      </c>
      <c r="K102" s="832">
        <v>72.220001220703125</v>
      </c>
    </row>
    <row r="103" spans="1:11" ht="14.45" customHeight="1" x14ac:dyDescent="0.2">
      <c r="A103" s="821" t="s">
        <v>595</v>
      </c>
      <c r="B103" s="822" t="s">
        <v>596</v>
      </c>
      <c r="C103" s="825" t="s">
        <v>612</v>
      </c>
      <c r="D103" s="839" t="s">
        <v>613</v>
      </c>
      <c r="E103" s="825" t="s">
        <v>2157</v>
      </c>
      <c r="F103" s="839" t="s">
        <v>2158</v>
      </c>
      <c r="G103" s="825" t="s">
        <v>2336</v>
      </c>
      <c r="H103" s="825" t="s">
        <v>2337</v>
      </c>
      <c r="I103" s="831">
        <v>0.7824999988079071</v>
      </c>
      <c r="J103" s="831">
        <v>2000</v>
      </c>
      <c r="K103" s="832">
        <v>1565</v>
      </c>
    </row>
    <row r="104" spans="1:11" ht="14.45" customHeight="1" x14ac:dyDescent="0.2">
      <c r="A104" s="821" t="s">
        <v>595</v>
      </c>
      <c r="B104" s="822" t="s">
        <v>596</v>
      </c>
      <c r="C104" s="825" t="s">
        <v>612</v>
      </c>
      <c r="D104" s="839" t="s">
        <v>613</v>
      </c>
      <c r="E104" s="825" t="s">
        <v>2157</v>
      </c>
      <c r="F104" s="839" t="s">
        <v>2158</v>
      </c>
      <c r="G104" s="825" t="s">
        <v>2201</v>
      </c>
      <c r="H104" s="825" t="s">
        <v>2202</v>
      </c>
      <c r="I104" s="831">
        <v>31.425000190734863</v>
      </c>
      <c r="J104" s="831">
        <v>8</v>
      </c>
      <c r="K104" s="832">
        <v>251.40000152587891</v>
      </c>
    </row>
    <row r="105" spans="1:11" ht="14.45" customHeight="1" x14ac:dyDescent="0.2">
      <c r="A105" s="821" t="s">
        <v>595</v>
      </c>
      <c r="B105" s="822" t="s">
        <v>596</v>
      </c>
      <c r="C105" s="825" t="s">
        <v>612</v>
      </c>
      <c r="D105" s="839" t="s">
        <v>613</v>
      </c>
      <c r="E105" s="825" t="s">
        <v>2157</v>
      </c>
      <c r="F105" s="839" t="s">
        <v>2158</v>
      </c>
      <c r="G105" s="825" t="s">
        <v>2203</v>
      </c>
      <c r="H105" s="825" t="s">
        <v>2204</v>
      </c>
      <c r="I105" s="831">
        <v>30.780000686645508</v>
      </c>
      <c r="J105" s="831">
        <v>21</v>
      </c>
      <c r="K105" s="832">
        <v>646.37997436523438</v>
      </c>
    </row>
    <row r="106" spans="1:11" ht="14.45" customHeight="1" x14ac:dyDescent="0.2">
      <c r="A106" s="821" t="s">
        <v>595</v>
      </c>
      <c r="B106" s="822" t="s">
        <v>596</v>
      </c>
      <c r="C106" s="825" t="s">
        <v>612</v>
      </c>
      <c r="D106" s="839" t="s">
        <v>613</v>
      </c>
      <c r="E106" s="825" t="s">
        <v>2205</v>
      </c>
      <c r="F106" s="839" t="s">
        <v>2206</v>
      </c>
      <c r="G106" s="825" t="s">
        <v>2338</v>
      </c>
      <c r="H106" s="825" t="s">
        <v>2339</v>
      </c>
      <c r="I106" s="831">
        <v>2.0399999618530273</v>
      </c>
      <c r="J106" s="831">
        <v>100</v>
      </c>
      <c r="K106" s="832">
        <v>204</v>
      </c>
    </row>
    <row r="107" spans="1:11" ht="14.45" customHeight="1" x14ac:dyDescent="0.2">
      <c r="A107" s="821" t="s">
        <v>595</v>
      </c>
      <c r="B107" s="822" t="s">
        <v>596</v>
      </c>
      <c r="C107" s="825" t="s">
        <v>612</v>
      </c>
      <c r="D107" s="839" t="s">
        <v>613</v>
      </c>
      <c r="E107" s="825" t="s">
        <v>2205</v>
      </c>
      <c r="F107" s="839" t="s">
        <v>2206</v>
      </c>
      <c r="G107" s="825" t="s">
        <v>2340</v>
      </c>
      <c r="H107" s="825" t="s">
        <v>2341</v>
      </c>
      <c r="I107" s="831">
        <v>9.9999997764825821E-3</v>
      </c>
      <c r="J107" s="831">
        <v>500</v>
      </c>
      <c r="K107" s="832">
        <v>5</v>
      </c>
    </row>
    <row r="108" spans="1:11" ht="14.45" customHeight="1" x14ac:dyDescent="0.2">
      <c r="A108" s="821" t="s">
        <v>595</v>
      </c>
      <c r="B108" s="822" t="s">
        <v>596</v>
      </c>
      <c r="C108" s="825" t="s">
        <v>612</v>
      </c>
      <c r="D108" s="839" t="s">
        <v>613</v>
      </c>
      <c r="E108" s="825" t="s">
        <v>2205</v>
      </c>
      <c r="F108" s="839" t="s">
        <v>2206</v>
      </c>
      <c r="G108" s="825" t="s">
        <v>2209</v>
      </c>
      <c r="H108" s="825" t="s">
        <v>2210</v>
      </c>
      <c r="I108" s="831">
        <v>11.149999618530273</v>
      </c>
      <c r="J108" s="831">
        <v>150</v>
      </c>
      <c r="K108" s="832">
        <v>1672.5</v>
      </c>
    </row>
    <row r="109" spans="1:11" ht="14.45" customHeight="1" x14ac:dyDescent="0.2">
      <c r="A109" s="821" t="s">
        <v>595</v>
      </c>
      <c r="B109" s="822" t="s">
        <v>596</v>
      </c>
      <c r="C109" s="825" t="s">
        <v>612</v>
      </c>
      <c r="D109" s="839" t="s">
        <v>613</v>
      </c>
      <c r="E109" s="825" t="s">
        <v>2205</v>
      </c>
      <c r="F109" s="839" t="s">
        <v>2206</v>
      </c>
      <c r="G109" s="825" t="s">
        <v>2213</v>
      </c>
      <c r="H109" s="825" t="s">
        <v>2214</v>
      </c>
      <c r="I109" s="831">
        <v>3.4833333492279053</v>
      </c>
      <c r="J109" s="831">
        <v>150</v>
      </c>
      <c r="K109" s="832">
        <v>522.5</v>
      </c>
    </row>
    <row r="110" spans="1:11" ht="14.45" customHeight="1" x14ac:dyDescent="0.2">
      <c r="A110" s="821" t="s">
        <v>595</v>
      </c>
      <c r="B110" s="822" t="s">
        <v>596</v>
      </c>
      <c r="C110" s="825" t="s">
        <v>612</v>
      </c>
      <c r="D110" s="839" t="s">
        <v>613</v>
      </c>
      <c r="E110" s="825" t="s">
        <v>2205</v>
      </c>
      <c r="F110" s="839" t="s">
        <v>2206</v>
      </c>
      <c r="G110" s="825" t="s">
        <v>2215</v>
      </c>
      <c r="H110" s="825" t="s">
        <v>2216</v>
      </c>
      <c r="I110" s="831">
        <v>21.899999618530273</v>
      </c>
      <c r="J110" s="831">
        <v>100</v>
      </c>
      <c r="K110" s="832">
        <v>2190.050048828125</v>
      </c>
    </row>
    <row r="111" spans="1:11" ht="14.45" customHeight="1" x14ac:dyDescent="0.2">
      <c r="A111" s="821" t="s">
        <v>595</v>
      </c>
      <c r="B111" s="822" t="s">
        <v>596</v>
      </c>
      <c r="C111" s="825" t="s">
        <v>612</v>
      </c>
      <c r="D111" s="839" t="s">
        <v>613</v>
      </c>
      <c r="E111" s="825" t="s">
        <v>2205</v>
      </c>
      <c r="F111" s="839" t="s">
        <v>2206</v>
      </c>
      <c r="G111" s="825" t="s">
        <v>2217</v>
      </c>
      <c r="H111" s="825" t="s">
        <v>2218</v>
      </c>
      <c r="I111" s="831">
        <v>21.899999618530273</v>
      </c>
      <c r="J111" s="831">
        <v>200</v>
      </c>
      <c r="K111" s="832">
        <v>4380.2001953125</v>
      </c>
    </row>
    <row r="112" spans="1:11" ht="14.45" customHeight="1" x14ac:dyDescent="0.2">
      <c r="A112" s="821" t="s">
        <v>595</v>
      </c>
      <c r="B112" s="822" t="s">
        <v>596</v>
      </c>
      <c r="C112" s="825" t="s">
        <v>612</v>
      </c>
      <c r="D112" s="839" t="s">
        <v>613</v>
      </c>
      <c r="E112" s="825" t="s">
        <v>2205</v>
      </c>
      <c r="F112" s="839" t="s">
        <v>2206</v>
      </c>
      <c r="G112" s="825" t="s">
        <v>2227</v>
      </c>
      <c r="H112" s="825" t="s">
        <v>2228</v>
      </c>
      <c r="I112" s="831">
        <v>22.989999771118164</v>
      </c>
      <c r="J112" s="831">
        <v>70</v>
      </c>
      <c r="K112" s="832">
        <v>1609.2999877929688</v>
      </c>
    </row>
    <row r="113" spans="1:11" ht="14.45" customHeight="1" x14ac:dyDescent="0.2">
      <c r="A113" s="821" t="s">
        <v>595</v>
      </c>
      <c r="B113" s="822" t="s">
        <v>596</v>
      </c>
      <c r="C113" s="825" t="s">
        <v>612</v>
      </c>
      <c r="D113" s="839" t="s">
        <v>613</v>
      </c>
      <c r="E113" s="825" t="s">
        <v>2205</v>
      </c>
      <c r="F113" s="839" t="s">
        <v>2206</v>
      </c>
      <c r="G113" s="825" t="s">
        <v>2229</v>
      </c>
      <c r="H113" s="825" t="s">
        <v>2230</v>
      </c>
      <c r="I113" s="831">
        <v>22.989999771118164</v>
      </c>
      <c r="J113" s="831">
        <v>10</v>
      </c>
      <c r="K113" s="832">
        <v>229.89999389648438</v>
      </c>
    </row>
    <row r="114" spans="1:11" ht="14.45" customHeight="1" x14ac:dyDescent="0.2">
      <c r="A114" s="821" t="s">
        <v>595</v>
      </c>
      <c r="B114" s="822" t="s">
        <v>596</v>
      </c>
      <c r="C114" s="825" t="s">
        <v>612</v>
      </c>
      <c r="D114" s="839" t="s">
        <v>613</v>
      </c>
      <c r="E114" s="825" t="s">
        <v>2205</v>
      </c>
      <c r="F114" s="839" t="s">
        <v>2206</v>
      </c>
      <c r="G114" s="825" t="s">
        <v>2342</v>
      </c>
      <c r="H114" s="825" t="s">
        <v>2343</v>
      </c>
      <c r="I114" s="831">
        <v>8.8299999237060547</v>
      </c>
      <c r="J114" s="831">
        <v>75</v>
      </c>
      <c r="K114" s="832">
        <v>662.47998046875</v>
      </c>
    </row>
    <row r="115" spans="1:11" ht="14.45" customHeight="1" x14ac:dyDescent="0.2">
      <c r="A115" s="821" t="s">
        <v>595</v>
      </c>
      <c r="B115" s="822" t="s">
        <v>596</v>
      </c>
      <c r="C115" s="825" t="s">
        <v>612</v>
      </c>
      <c r="D115" s="839" t="s">
        <v>613</v>
      </c>
      <c r="E115" s="825" t="s">
        <v>2205</v>
      </c>
      <c r="F115" s="839" t="s">
        <v>2206</v>
      </c>
      <c r="G115" s="825" t="s">
        <v>2233</v>
      </c>
      <c r="H115" s="825" t="s">
        <v>2234</v>
      </c>
      <c r="I115" s="831">
        <v>7.869999885559082</v>
      </c>
      <c r="J115" s="831">
        <v>200</v>
      </c>
      <c r="K115" s="832">
        <v>1574</v>
      </c>
    </row>
    <row r="116" spans="1:11" ht="14.45" customHeight="1" x14ac:dyDescent="0.2">
      <c r="A116" s="821" t="s">
        <v>595</v>
      </c>
      <c r="B116" s="822" t="s">
        <v>596</v>
      </c>
      <c r="C116" s="825" t="s">
        <v>612</v>
      </c>
      <c r="D116" s="839" t="s">
        <v>613</v>
      </c>
      <c r="E116" s="825" t="s">
        <v>2205</v>
      </c>
      <c r="F116" s="839" t="s">
        <v>2206</v>
      </c>
      <c r="G116" s="825" t="s">
        <v>2235</v>
      </c>
      <c r="H116" s="825" t="s">
        <v>2236</v>
      </c>
      <c r="I116" s="831">
        <v>36.299999237060547</v>
      </c>
      <c r="J116" s="831">
        <v>50</v>
      </c>
      <c r="K116" s="832">
        <v>1815</v>
      </c>
    </row>
    <row r="117" spans="1:11" ht="14.45" customHeight="1" x14ac:dyDescent="0.2">
      <c r="A117" s="821" t="s">
        <v>595</v>
      </c>
      <c r="B117" s="822" t="s">
        <v>596</v>
      </c>
      <c r="C117" s="825" t="s">
        <v>612</v>
      </c>
      <c r="D117" s="839" t="s">
        <v>613</v>
      </c>
      <c r="E117" s="825" t="s">
        <v>2205</v>
      </c>
      <c r="F117" s="839" t="s">
        <v>2206</v>
      </c>
      <c r="G117" s="825" t="s">
        <v>2344</v>
      </c>
      <c r="H117" s="825" t="s">
        <v>2345</v>
      </c>
      <c r="I117" s="831">
        <v>1.875</v>
      </c>
      <c r="J117" s="831">
        <v>400</v>
      </c>
      <c r="K117" s="832">
        <v>750.89999389648438</v>
      </c>
    </row>
    <row r="118" spans="1:11" ht="14.45" customHeight="1" x14ac:dyDescent="0.2">
      <c r="A118" s="821" t="s">
        <v>595</v>
      </c>
      <c r="B118" s="822" t="s">
        <v>596</v>
      </c>
      <c r="C118" s="825" t="s">
        <v>612</v>
      </c>
      <c r="D118" s="839" t="s">
        <v>613</v>
      </c>
      <c r="E118" s="825" t="s">
        <v>2205</v>
      </c>
      <c r="F118" s="839" t="s">
        <v>2206</v>
      </c>
      <c r="G118" s="825" t="s">
        <v>2239</v>
      </c>
      <c r="H118" s="825" t="s">
        <v>2240</v>
      </c>
      <c r="I118" s="831">
        <v>13.310000419616699</v>
      </c>
      <c r="J118" s="831">
        <v>45</v>
      </c>
      <c r="K118" s="832">
        <v>598.95001220703125</v>
      </c>
    </row>
    <row r="119" spans="1:11" ht="14.45" customHeight="1" x14ac:dyDescent="0.2">
      <c r="A119" s="821" t="s">
        <v>595</v>
      </c>
      <c r="B119" s="822" t="s">
        <v>596</v>
      </c>
      <c r="C119" s="825" t="s">
        <v>612</v>
      </c>
      <c r="D119" s="839" t="s">
        <v>613</v>
      </c>
      <c r="E119" s="825" t="s">
        <v>2205</v>
      </c>
      <c r="F119" s="839" t="s">
        <v>2206</v>
      </c>
      <c r="G119" s="825" t="s">
        <v>2241</v>
      </c>
      <c r="H119" s="825" t="s">
        <v>2242</v>
      </c>
      <c r="I119" s="831">
        <v>2.2899999618530273</v>
      </c>
      <c r="J119" s="831">
        <v>50</v>
      </c>
      <c r="K119" s="832">
        <v>114.5</v>
      </c>
    </row>
    <row r="120" spans="1:11" ht="14.45" customHeight="1" x14ac:dyDescent="0.2">
      <c r="A120" s="821" t="s">
        <v>595</v>
      </c>
      <c r="B120" s="822" t="s">
        <v>596</v>
      </c>
      <c r="C120" s="825" t="s">
        <v>612</v>
      </c>
      <c r="D120" s="839" t="s">
        <v>613</v>
      </c>
      <c r="E120" s="825" t="s">
        <v>2205</v>
      </c>
      <c r="F120" s="839" t="s">
        <v>2206</v>
      </c>
      <c r="G120" s="825" t="s">
        <v>2243</v>
      </c>
      <c r="H120" s="825" t="s">
        <v>2244</v>
      </c>
      <c r="I120" s="831">
        <v>9.1999998092651367</v>
      </c>
      <c r="J120" s="831">
        <v>600</v>
      </c>
      <c r="K120" s="832">
        <v>5520</v>
      </c>
    </row>
    <row r="121" spans="1:11" ht="14.45" customHeight="1" x14ac:dyDescent="0.2">
      <c r="A121" s="821" t="s">
        <v>595</v>
      </c>
      <c r="B121" s="822" t="s">
        <v>596</v>
      </c>
      <c r="C121" s="825" t="s">
        <v>612</v>
      </c>
      <c r="D121" s="839" t="s">
        <v>613</v>
      </c>
      <c r="E121" s="825" t="s">
        <v>2205</v>
      </c>
      <c r="F121" s="839" t="s">
        <v>2206</v>
      </c>
      <c r="G121" s="825" t="s">
        <v>2245</v>
      </c>
      <c r="H121" s="825" t="s">
        <v>2246</v>
      </c>
      <c r="I121" s="831">
        <v>172.5</v>
      </c>
      <c r="J121" s="831">
        <v>3</v>
      </c>
      <c r="K121" s="832">
        <v>517.5</v>
      </c>
    </row>
    <row r="122" spans="1:11" ht="14.45" customHeight="1" x14ac:dyDescent="0.2">
      <c r="A122" s="821" t="s">
        <v>595</v>
      </c>
      <c r="B122" s="822" t="s">
        <v>596</v>
      </c>
      <c r="C122" s="825" t="s">
        <v>612</v>
      </c>
      <c r="D122" s="839" t="s">
        <v>613</v>
      </c>
      <c r="E122" s="825" t="s">
        <v>2205</v>
      </c>
      <c r="F122" s="839" t="s">
        <v>2206</v>
      </c>
      <c r="G122" s="825" t="s">
        <v>2346</v>
      </c>
      <c r="H122" s="825" t="s">
        <v>2347</v>
      </c>
      <c r="I122" s="831">
        <v>255.30999755859375</v>
      </c>
      <c r="J122" s="831">
        <v>20</v>
      </c>
      <c r="K122" s="832">
        <v>5106.2001953125</v>
      </c>
    </row>
    <row r="123" spans="1:11" ht="14.45" customHeight="1" x14ac:dyDescent="0.2">
      <c r="A123" s="821" t="s">
        <v>595</v>
      </c>
      <c r="B123" s="822" t="s">
        <v>596</v>
      </c>
      <c r="C123" s="825" t="s">
        <v>612</v>
      </c>
      <c r="D123" s="839" t="s">
        <v>613</v>
      </c>
      <c r="E123" s="825" t="s">
        <v>2205</v>
      </c>
      <c r="F123" s="839" t="s">
        <v>2206</v>
      </c>
      <c r="G123" s="825" t="s">
        <v>2348</v>
      </c>
      <c r="H123" s="825" t="s">
        <v>2349</v>
      </c>
      <c r="I123" s="831">
        <v>284.35000610351563</v>
      </c>
      <c r="J123" s="831">
        <v>20</v>
      </c>
      <c r="K123" s="832">
        <v>5687</v>
      </c>
    </row>
    <row r="124" spans="1:11" ht="14.45" customHeight="1" x14ac:dyDescent="0.2">
      <c r="A124" s="821" t="s">
        <v>595</v>
      </c>
      <c r="B124" s="822" t="s">
        <v>596</v>
      </c>
      <c r="C124" s="825" t="s">
        <v>612</v>
      </c>
      <c r="D124" s="839" t="s">
        <v>613</v>
      </c>
      <c r="E124" s="825" t="s">
        <v>2205</v>
      </c>
      <c r="F124" s="839" t="s">
        <v>2206</v>
      </c>
      <c r="G124" s="825" t="s">
        <v>2350</v>
      </c>
      <c r="H124" s="825" t="s">
        <v>2351</v>
      </c>
      <c r="I124" s="831">
        <v>165.65000152587891</v>
      </c>
      <c r="J124" s="831">
        <v>38</v>
      </c>
      <c r="K124" s="832">
        <v>6688.89990234375</v>
      </c>
    </row>
    <row r="125" spans="1:11" ht="14.45" customHeight="1" x14ac:dyDescent="0.2">
      <c r="A125" s="821" t="s">
        <v>595</v>
      </c>
      <c r="B125" s="822" t="s">
        <v>596</v>
      </c>
      <c r="C125" s="825" t="s">
        <v>612</v>
      </c>
      <c r="D125" s="839" t="s">
        <v>613</v>
      </c>
      <c r="E125" s="825" t="s">
        <v>2205</v>
      </c>
      <c r="F125" s="839" t="s">
        <v>2206</v>
      </c>
      <c r="G125" s="825" t="s">
        <v>2247</v>
      </c>
      <c r="H125" s="825" t="s">
        <v>2248</v>
      </c>
      <c r="I125" s="831">
        <v>8.953333218892416</v>
      </c>
      <c r="J125" s="831">
        <v>60</v>
      </c>
      <c r="K125" s="832">
        <v>537.19999694824219</v>
      </c>
    </row>
    <row r="126" spans="1:11" ht="14.45" customHeight="1" x14ac:dyDescent="0.2">
      <c r="A126" s="821" t="s">
        <v>595</v>
      </c>
      <c r="B126" s="822" t="s">
        <v>596</v>
      </c>
      <c r="C126" s="825" t="s">
        <v>612</v>
      </c>
      <c r="D126" s="839" t="s">
        <v>613</v>
      </c>
      <c r="E126" s="825" t="s">
        <v>2205</v>
      </c>
      <c r="F126" s="839" t="s">
        <v>2206</v>
      </c>
      <c r="G126" s="825" t="s">
        <v>2249</v>
      </c>
      <c r="H126" s="825" t="s">
        <v>2250</v>
      </c>
      <c r="I126" s="831">
        <v>0.82249999046325684</v>
      </c>
      <c r="J126" s="831">
        <v>1100</v>
      </c>
      <c r="K126" s="832">
        <v>906</v>
      </c>
    </row>
    <row r="127" spans="1:11" ht="14.45" customHeight="1" x14ac:dyDescent="0.2">
      <c r="A127" s="821" t="s">
        <v>595</v>
      </c>
      <c r="B127" s="822" t="s">
        <v>596</v>
      </c>
      <c r="C127" s="825" t="s">
        <v>612</v>
      </c>
      <c r="D127" s="839" t="s">
        <v>613</v>
      </c>
      <c r="E127" s="825" t="s">
        <v>2205</v>
      </c>
      <c r="F127" s="839" t="s">
        <v>2206</v>
      </c>
      <c r="G127" s="825" t="s">
        <v>2251</v>
      </c>
      <c r="H127" s="825" t="s">
        <v>2252</v>
      </c>
      <c r="I127" s="831">
        <v>0.43500000238418579</v>
      </c>
      <c r="J127" s="831">
        <v>400</v>
      </c>
      <c r="K127" s="832">
        <v>174</v>
      </c>
    </row>
    <row r="128" spans="1:11" ht="14.45" customHeight="1" x14ac:dyDescent="0.2">
      <c r="A128" s="821" t="s">
        <v>595</v>
      </c>
      <c r="B128" s="822" t="s">
        <v>596</v>
      </c>
      <c r="C128" s="825" t="s">
        <v>612</v>
      </c>
      <c r="D128" s="839" t="s">
        <v>613</v>
      </c>
      <c r="E128" s="825" t="s">
        <v>2205</v>
      </c>
      <c r="F128" s="839" t="s">
        <v>2206</v>
      </c>
      <c r="G128" s="825" t="s">
        <v>2253</v>
      </c>
      <c r="H128" s="825" t="s">
        <v>2254</v>
      </c>
      <c r="I128" s="831">
        <v>1.1399999856948853</v>
      </c>
      <c r="J128" s="831">
        <v>240</v>
      </c>
      <c r="K128" s="832">
        <v>273.60000610351563</v>
      </c>
    </row>
    <row r="129" spans="1:11" ht="14.45" customHeight="1" x14ac:dyDescent="0.2">
      <c r="A129" s="821" t="s">
        <v>595</v>
      </c>
      <c r="B129" s="822" t="s">
        <v>596</v>
      </c>
      <c r="C129" s="825" t="s">
        <v>612</v>
      </c>
      <c r="D129" s="839" t="s">
        <v>613</v>
      </c>
      <c r="E129" s="825" t="s">
        <v>2205</v>
      </c>
      <c r="F129" s="839" t="s">
        <v>2206</v>
      </c>
      <c r="G129" s="825" t="s">
        <v>2255</v>
      </c>
      <c r="H129" s="825" t="s">
        <v>2256</v>
      </c>
      <c r="I129" s="831">
        <v>0.58333331346511841</v>
      </c>
      <c r="J129" s="831">
        <v>500</v>
      </c>
      <c r="K129" s="832">
        <v>291</v>
      </c>
    </row>
    <row r="130" spans="1:11" ht="14.45" customHeight="1" x14ac:dyDescent="0.2">
      <c r="A130" s="821" t="s">
        <v>595</v>
      </c>
      <c r="B130" s="822" t="s">
        <v>596</v>
      </c>
      <c r="C130" s="825" t="s">
        <v>612</v>
      </c>
      <c r="D130" s="839" t="s">
        <v>613</v>
      </c>
      <c r="E130" s="825" t="s">
        <v>2205</v>
      </c>
      <c r="F130" s="839" t="s">
        <v>2206</v>
      </c>
      <c r="G130" s="825" t="s">
        <v>2352</v>
      </c>
      <c r="H130" s="825" t="s">
        <v>2353</v>
      </c>
      <c r="I130" s="831">
        <v>5.5500001907348633</v>
      </c>
      <c r="J130" s="831">
        <v>50</v>
      </c>
      <c r="K130" s="832">
        <v>277.5</v>
      </c>
    </row>
    <row r="131" spans="1:11" ht="14.45" customHeight="1" x14ac:dyDescent="0.2">
      <c r="A131" s="821" t="s">
        <v>595</v>
      </c>
      <c r="B131" s="822" t="s">
        <v>596</v>
      </c>
      <c r="C131" s="825" t="s">
        <v>612</v>
      </c>
      <c r="D131" s="839" t="s">
        <v>613</v>
      </c>
      <c r="E131" s="825" t="s">
        <v>2205</v>
      </c>
      <c r="F131" s="839" t="s">
        <v>2206</v>
      </c>
      <c r="G131" s="825" t="s">
        <v>2257</v>
      </c>
      <c r="H131" s="825" t="s">
        <v>2258</v>
      </c>
      <c r="I131" s="831">
        <v>1.559999942779541</v>
      </c>
      <c r="J131" s="831">
        <v>200</v>
      </c>
      <c r="K131" s="832">
        <v>312</v>
      </c>
    </row>
    <row r="132" spans="1:11" ht="14.45" customHeight="1" x14ac:dyDescent="0.2">
      <c r="A132" s="821" t="s">
        <v>595</v>
      </c>
      <c r="B132" s="822" t="s">
        <v>596</v>
      </c>
      <c r="C132" s="825" t="s">
        <v>612</v>
      </c>
      <c r="D132" s="839" t="s">
        <v>613</v>
      </c>
      <c r="E132" s="825" t="s">
        <v>2205</v>
      </c>
      <c r="F132" s="839" t="s">
        <v>2206</v>
      </c>
      <c r="G132" s="825" t="s">
        <v>2354</v>
      </c>
      <c r="H132" s="825" t="s">
        <v>2355</v>
      </c>
      <c r="I132" s="831">
        <v>3.440000057220459</v>
      </c>
      <c r="J132" s="831">
        <v>300</v>
      </c>
      <c r="K132" s="832">
        <v>1031.5500183105469</v>
      </c>
    </row>
    <row r="133" spans="1:11" ht="14.45" customHeight="1" x14ac:dyDescent="0.2">
      <c r="A133" s="821" t="s">
        <v>595</v>
      </c>
      <c r="B133" s="822" t="s">
        <v>596</v>
      </c>
      <c r="C133" s="825" t="s">
        <v>612</v>
      </c>
      <c r="D133" s="839" t="s">
        <v>613</v>
      </c>
      <c r="E133" s="825" t="s">
        <v>2205</v>
      </c>
      <c r="F133" s="839" t="s">
        <v>2206</v>
      </c>
      <c r="G133" s="825" t="s">
        <v>2356</v>
      </c>
      <c r="H133" s="825" t="s">
        <v>2357</v>
      </c>
      <c r="I133" s="831">
        <v>15.039999961853027</v>
      </c>
      <c r="J133" s="831">
        <v>40</v>
      </c>
      <c r="K133" s="832">
        <v>601.5999755859375</v>
      </c>
    </row>
    <row r="134" spans="1:11" ht="14.45" customHeight="1" x14ac:dyDescent="0.2">
      <c r="A134" s="821" t="s">
        <v>595</v>
      </c>
      <c r="B134" s="822" t="s">
        <v>596</v>
      </c>
      <c r="C134" s="825" t="s">
        <v>612</v>
      </c>
      <c r="D134" s="839" t="s">
        <v>613</v>
      </c>
      <c r="E134" s="825" t="s">
        <v>2205</v>
      </c>
      <c r="F134" s="839" t="s">
        <v>2206</v>
      </c>
      <c r="G134" s="825" t="s">
        <v>2261</v>
      </c>
      <c r="H134" s="825" t="s">
        <v>2262</v>
      </c>
      <c r="I134" s="831">
        <v>1.2100000381469727</v>
      </c>
      <c r="J134" s="831">
        <v>75</v>
      </c>
      <c r="K134" s="832">
        <v>90.75</v>
      </c>
    </row>
    <row r="135" spans="1:11" ht="14.45" customHeight="1" x14ac:dyDescent="0.2">
      <c r="A135" s="821" t="s">
        <v>595</v>
      </c>
      <c r="B135" s="822" t="s">
        <v>596</v>
      </c>
      <c r="C135" s="825" t="s">
        <v>612</v>
      </c>
      <c r="D135" s="839" t="s">
        <v>613</v>
      </c>
      <c r="E135" s="825" t="s">
        <v>2205</v>
      </c>
      <c r="F135" s="839" t="s">
        <v>2206</v>
      </c>
      <c r="G135" s="825" t="s">
        <v>2263</v>
      </c>
      <c r="H135" s="825" t="s">
        <v>2264</v>
      </c>
      <c r="I135" s="831">
        <v>0.476666659116745</v>
      </c>
      <c r="J135" s="831">
        <v>500</v>
      </c>
      <c r="K135" s="832">
        <v>238</v>
      </c>
    </row>
    <row r="136" spans="1:11" ht="14.45" customHeight="1" x14ac:dyDescent="0.2">
      <c r="A136" s="821" t="s">
        <v>595</v>
      </c>
      <c r="B136" s="822" t="s">
        <v>596</v>
      </c>
      <c r="C136" s="825" t="s">
        <v>612</v>
      </c>
      <c r="D136" s="839" t="s">
        <v>613</v>
      </c>
      <c r="E136" s="825" t="s">
        <v>2205</v>
      </c>
      <c r="F136" s="839" t="s">
        <v>2206</v>
      </c>
      <c r="G136" s="825" t="s">
        <v>2265</v>
      </c>
      <c r="H136" s="825" t="s">
        <v>2266</v>
      </c>
      <c r="I136" s="831">
        <v>23.714999198913574</v>
      </c>
      <c r="J136" s="831">
        <v>30</v>
      </c>
      <c r="K136" s="832">
        <v>711.40000915527344</v>
      </c>
    </row>
    <row r="137" spans="1:11" ht="14.45" customHeight="1" x14ac:dyDescent="0.2">
      <c r="A137" s="821" t="s">
        <v>595</v>
      </c>
      <c r="B137" s="822" t="s">
        <v>596</v>
      </c>
      <c r="C137" s="825" t="s">
        <v>612</v>
      </c>
      <c r="D137" s="839" t="s">
        <v>613</v>
      </c>
      <c r="E137" s="825" t="s">
        <v>2205</v>
      </c>
      <c r="F137" s="839" t="s">
        <v>2206</v>
      </c>
      <c r="G137" s="825" t="s">
        <v>2270</v>
      </c>
      <c r="H137" s="825" t="s">
        <v>2271</v>
      </c>
      <c r="I137" s="831">
        <v>3.0749999284744263</v>
      </c>
      <c r="J137" s="831">
        <v>100</v>
      </c>
      <c r="K137" s="832">
        <v>307.5</v>
      </c>
    </row>
    <row r="138" spans="1:11" ht="14.45" customHeight="1" x14ac:dyDescent="0.2">
      <c r="A138" s="821" t="s">
        <v>595</v>
      </c>
      <c r="B138" s="822" t="s">
        <v>596</v>
      </c>
      <c r="C138" s="825" t="s">
        <v>612</v>
      </c>
      <c r="D138" s="839" t="s">
        <v>613</v>
      </c>
      <c r="E138" s="825" t="s">
        <v>2205</v>
      </c>
      <c r="F138" s="839" t="s">
        <v>2206</v>
      </c>
      <c r="G138" s="825" t="s">
        <v>2272</v>
      </c>
      <c r="H138" s="825" t="s">
        <v>2273</v>
      </c>
      <c r="I138" s="831">
        <v>2.065000057220459</v>
      </c>
      <c r="J138" s="831">
        <v>100</v>
      </c>
      <c r="K138" s="832">
        <v>206.5</v>
      </c>
    </row>
    <row r="139" spans="1:11" ht="14.45" customHeight="1" x14ac:dyDescent="0.2">
      <c r="A139" s="821" t="s">
        <v>595</v>
      </c>
      <c r="B139" s="822" t="s">
        <v>596</v>
      </c>
      <c r="C139" s="825" t="s">
        <v>612</v>
      </c>
      <c r="D139" s="839" t="s">
        <v>613</v>
      </c>
      <c r="E139" s="825" t="s">
        <v>2205</v>
      </c>
      <c r="F139" s="839" t="s">
        <v>2206</v>
      </c>
      <c r="G139" s="825" t="s">
        <v>2274</v>
      </c>
      <c r="H139" s="825" t="s">
        <v>2275</v>
      </c>
      <c r="I139" s="831">
        <v>2.0499999523162842</v>
      </c>
      <c r="J139" s="831">
        <v>50</v>
      </c>
      <c r="K139" s="832">
        <v>102.5</v>
      </c>
    </row>
    <row r="140" spans="1:11" ht="14.45" customHeight="1" x14ac:dyDescent="0.2">
      <c r="A140" s="821" t="s">
        <v>595</v>
      </c>
      <c r="B140" s="822" t="s">
        <v>596</v>
      </c>
      <c r="C140" s="825" t="s">
        <v>612</v>
      </c>
      <c r="D140" s="839" t="s">
        <v>613</v>
      </c>
      <c r="E140" s="825" t="s">
        <v>2205</v>
      </c>
      <c r="F140" s="839" t="s">
        <v>2206</v>
      </c>
      <c r="G140" s="825" t="s">
        <v>2278</v>
      </c>
      <c r="H140" s="825" t="s">
        <v>2279</v>
      </c>
      <c r="I140" s="831">
        <v>2.3900001049041748</v>
      </c>
      <c r="J140" s="831">
        <v>50</v>
      </c>
      <c r="K140" s="832">
        <v>119.5</v>
      </c>
    </row>
    <row r="141" spans="1:11" ht="14.45" customHeight="1" x14ac:dyDescent="0.2">
      <c r="A141" s="821" t="s">
        <v>595</v>
      </c>
      <c r="B141" s="822" t="s">
        <v>596</v>
      </c>
      <c r="C141" s="825" t="s">
        <v>612</v>
      </c>
      <c r="D141" s="839" t="s">
        <v>613</v>
      </c>
      <c r="E141" s="825" t="s">
        <v>2205</v>
      </c>
      <c r="F141" s="839" t="s">
        <v>2206</v>
      </c>
      <c r="G141" s="825" t="s">
        <v>2280</v>
      </c>
      <c r="H141" s="825" t="s">
        <v>2281</v>
      </c>
      <c r="I141" s="831">
        <v>2.380000114440918</v>
      </c>
      <c r="J141" s="831">
        <v>50</v>
      </c>
      <c r="K141" s="832">
        <v>119</v>
      </c>
    </row>
    <row r="142" spans="1:11" ht="14.45" customHeight="1" x14ac:dyDescent="0.2">
      <c r="A142" s="821" t="s">
        <v>595</v>
      </c>
      <c r="B142" s="822" t="s">
        <v>596</v>
      </c>
      <c r="C142" s="825" t="s">
        <v>612</v>
      </c>
      <c r="D142" s="839" t="s">
        <v>613</v>
      </c>
      <c r="E142" s="825" t="s">
        <v>2205</v>
      </c>
      <c r="F142" s="839" t="s">
        <v>2206</v>
      </c>
      <c r="G142" s="825" t="s">
        <v>2358</v>
      </c>
      <c r="H142" s="825" t="s">
        <v>2359</v>
      </c>
      <c r="I142" s="831">
        <v>2.1700000762939453</v>
      </c>
      <c r="J142" s="831">
        <v>50</v>
      </c>
      <c r="K142" s="832">
        <v>108.5</v>
      </c>
    </row>
    <row r="143" spans="1:11" ht="14.45" customHeight="1" x14ac:dyDescent="0.2">
      <c r="A143" s="821" t="s">
        <v>595</v>
      </c>
      <c r="B143" s="822" t="s">
        <v>596</v>
      </c>
      <c r="C143" s="825" t="s">
        <v>612</v>
      </c>
      <c r="D143" s="839" t="s">
        <v>613</v>
      </c>
      <c r="E143" s="825" t="s">
        <v>2205</v>
      </c>
      <c r="F143" s="839" t="s">
        <v>2206</v>
      </c>
      <c r="G143" s="825" t="s">
        <v>2282</v>
      </c>
      <c r="H143" s="825" t="s">
        <v>2283</v>
      </c>
      <c r="I143" s="831">
        <v>2.630000114440918</v>
      </c>
      <c r="J143" s="831">
        <v>50</v>
      </c>
      <c r="K143" s="832">
        <v>131.5</v>
      </c>
    </row>
    <row r="144" spans="1:11" ht="14.45" customHeight="1" x14ac:dyDescent="0.2">
      <c r="A144" s="821" t="s">
        <v>595</v>
      </c>
      <c r="B144" s="822" t="s">
        <v>596</v>
      </c>
      <c r="C144" s="825" t="s">
        <v>612</v>
      </c>
      <c r="D144" s="839" t="s">
        <v>613</v>
      </c>
      <c r="E144" s="825" t="s">
        <v>2286</v>
      </c>
      <c r="F144" s="839" t="s">
        <v>2287</v>
      </c>
      <c r="G144" s="825" t="s">
        <v>2288</v>
      </c>
      <c r="H144" s="825" t="s">
        <v>2289</v>
      </c>
      <c r="I144" s="831">
        <v>10.213333447774252</v>
      </c>
      <c r="J144" s="831">
        <v>300</v>
      </c>
      <c r="K144" s="832">
        <v>3064</v>
      </c>
    </row>
    <row r="145" spans="1:11" ht="14.45" customHeight="1" x14ac:dyDescent="0.2">
      <c r="A145" s="821" t="s">
        <v>595</v>
      </c>
      <c r="B145" s="822" t="s">
        <v>596</v>
      </c>
      <c r="C145" s="825" t="s">
        <v>612</v>
      </c>
      <c r="D145" s="839" t="s">
        <v>613</v>
      </c>
      <c r="E145" s="825" t="s">
        <v>2290</v>
      </c>
      <c r="F145" s="839" t="s">
        <v>2291</v>
      </c>
      <c r="G145" s="825" t="s">
        <v>2360</v>
      </c>
      <c r="H145" s="825" t="s">
        <v>2361</v>
      </c>
      <c r="I145" s="831">
        <v>0.30000001192092896</v>
      </c>
      <c r="J145" s="831">
        <v>100</v>
      </c>
      <c r="K145" s="832">
        <v>30</v>
      </c>
    </row>
    <row r="146" spans="1:11" ht="14.45" customHeight="1" x14ac:dyDescent="0.2">
      <c r="A146" s="821" t="s">
        <v>595</v>
      </c>
      <c r="B146" s="822" t="s">
        <v>596</v>
      </c>
      <c r="C146" s="825" t="s">
        <v>612</v>
      </c>
      <c r="D146" s="839" t="s">
        <v>613</v>
      </c>
      <c r="E146" s="825" t="s">
        <v>2290</v>
      </c>
      <c r="F146" s="839" t="s">
        <v>2291</v>
      </c>
      <c r="G146" s="825" t="s">
        <v>2292</v>
      </c>
      <c r="H146" s="825" t="s">
        <v>2293</v>
      </c>
      <c r="I146" s="831">
        <v>0.31000000238418579</v>
      </c>
      <c r="J146" s="831">
        <v>200</v>
      </c>
      <c r="K146" s="832">
        <v>62</v>
      </c>
    </row>
    <row r="147" spans="1:11" ht="14.45" customHeight="1" x14ac:dyDescent="0.2">
      <c r="A147" s="821" t="s">
        <v>595</v>
      </c>
      <c r="B147" s="822" t="s">
        <v>596</v>
      </c>
      <c r="C147" s="825" t="s">
        <v>612</v>
      </c>
      <c r="D147" s="839" t="s">
        <v>613</v>
      </c>
      <c r="E147" s="825" t="s">
        <v>2290</v>
      </c>
      <c r="F147" s="839" t="s">
        <v>2291</v>
      </c>
      <c r="G147" s="825" t="s">
        <v>2296</v>
      </c>
      <c r="H147" s="825" t="s">
        <v>2297</v>
      </c>
      <c r="I147" s="831">
        <v>0.54000002145767212</v>
      </c>
      <c r="J147" s="831">
        <v>600</v>
      </c>
      <c r="K147" s="832">
        <v>324</v>
      </c>
    </row>
    <row r="148" spans="1:11" ht="14.45" customHeight="1" x14ac:dyDescent="0.2">
      <c r="A148" s="821" t="s">
        <v>595</v>
      </c>
      <c r="B148" s="822" t="s">
        <v>596</v>
      </c>
      <c r="C148" s="825" t="s">
        <v>612</v>
      </c>
      <c r="D148" s="839" t="s">
        <v>613</v>
      </c>
      <c r="E148" s="825" t="s">
        <v>2290</v>
      </c>
      <c r="F148" s="839" t="s">
        <v>2291</v>
      </c>
      <c r="G148" s="825" t="s">
        <v>2362</v>
      </c>
      <c r="H148" s="825" t="s">
        <v>2363</v>
      </c>
      <c r="I148" s="831">
        <v>48.819999694824219</v>
      </c>
      <c r="J148" s="831">
        <v>25</v>
      </c>
      <c r="K148" s="832">
        <v>1220.5</v>
      </c>
    </row>
    <row r="149" spans="1:11" ht="14.45" customHeight="1" x14ac:dyDescent="0.2">
      <c r="A149" s="821" t="s">
        <v>595</v>
      </c>
      <c r="B149" s="822" t="s">
        <v>596</v>
      </c>
      <c r="C149" s="825" t="s">
        <v>612</v>
      </c>
      <c r="D149" s="839" t="s">
        <v>613</v>
      </c>
      <c r="E149" s="825" t="s">
        <v>2290</v>
      </c>
      <c r="F149" s="839" t="s">
        <v>2291</v>
      </c>
      <c r="G149" s="825" t="s">
        <v>2298</v>
      </c>
      <c r="H149" s="825" t="s">
        <v>2299</v>
      </c>
      <c r="I149" s="831">
        <v>1.7999999523162842</v>
      </c>
      <c r="J149" s="831">
        <v>200</v>
      </c>
      <c r="K149" s="832">
        <v>360</v>
      </c>
    </row>
    <row r="150" spans="1:11" ht="14.45" customHeight="1" x14ac:dyDescent="0.2">
      <c r="A150" s="821" t="s">
        <v>595</v>
      </c>
      <c r="B150" s="822" t="s">
        <v>596</v>
      </c>
      <c r="C150" s="825" t="s">
        <v>612</v>
      </c>
      <c r="D150" s="839" t="s">
        <v>613</v>
      </c>
      <c r="E150" s="825" t="s">
        <v>2300</v>
      </c>
      <c r="F150" s="839" t="s">
        <v>2301</v>
      </c>
      <c r="G150" s="825" t="s">
        <v>2364</v>
      </c>
      <c r="H150" s="825" t="s">
        <v>2365</v>
      </c>
      <c r="I150" s="831">
        <v>18.629999160766602</v>
      </c>
      <c r="J150" s="831">
        <v>50</v>
      </c>
      <c r="K150" s="832">
        <v>931.70001220703125</v>
      </c>
    </row>
    <row r="151" spans="1:11" ht="14.45" customHeight="1" x14ac:dyDescent="0.2">
      <c r="A151" s="821" t="s">
        <v>595</v>
      </c>
      <c r="B151" s="822" t="s">
        <v>596</v>
      </c>
      <c r="C151" s="825" t="s">
        <v>612</v>
      </c>
      <c r="D151" s="839" t="s">
        <v>613</v>
      </c>
      <c r="E151" s="825" t="s">
        <v>2300</v>
      </c>
      <c r="F151" s="839" t="s">
        <v>2301</v>
      </c>
      <c r="G151" s="825" t="s">
        <v>2366</v>
      </c>
      <c r="H151" s="825" t="s">
        <v>2367</v>
      </c>
      <c r="I151" s="831">
        <v>18.059999465942383</v>
      </c>
      <c r="J151" s="831">
        <v>50</v>
      </c>
      <c r="K151" s="832">
        <v>903</v>
      </c>
    </row>
    <row r="152" spans="1:11" ht="14.45" customHeight="1" x14ac:dyDescent="0.2">
      <c r="A152" s="821" t="s">
        <v>595</v>
      </c>
      <c r="B152" s="822" t="s">
        <v>596</v>
      </c>
      <c r="C152" s="825" t="s">
        <v>612</v>
      </c>
      <c r="D152" s="839" t="s">
        <v>613</v>
      </c>
      <c r="E152" s="825" t="s">
        <v>2300</v>
      </c>
      <c r="F152" s="839" t="s">
        <v>2301</v>
      </c>
      <c r="G152" s="825" t="s">
        <v>2304</v>
      </c>
      <c r="H152" s="825" t="s">
        <v>2305</v>
      </c>
      <c r="I152" s="831">
        <v>2.9575000405311584</v>
      </c>
      <c r="J152" s="831">
        <v>8000</v>
      </c>
      <c r="K152" s="832">
        <v>23510</v>
      </c>
    </row>
    <row r="153" spans="1:11" ht="14.45" customHeight="1" x14ac:dyDescent="0.2">
      <c r="A153" s="821" t="s">
        <v>595</v>
      </c>
      <c r="B153" s="822" t="s">
        <v>596</v>
      </c>
      <c r="C153" s="825" t="s">
        <v>612</v>
      </c>
      <c r="D153" s="839" t="s">
        <v>613</v>
      </c>
      <c r="E153" s="825" t="s">
        <v>2300</v>
      </c>
      <c r="F153" s="839" t="s">
        <v>2301</v>
      </c>
      <c r="G153" s="825" t="s">
        <v>2308</v>
      </c>
      <c r="H153" s="825" t="s">
        <v>2309</v>
      </c>
      <c r="I153" s="831">
        <v>3.3900001049041748</v>
      </c>
      <c r="J153" s="831">
        <v>2200</v>
      </c>
      <c r="K153" s="832">
        <v>7458</v>
      </c>
    </row>
    <row r="154" spans="1:11" ht="14.45" customHeight="1" x14ac:dyDescent="0.2">
      <c r="A154" s="821" t="s">
        <v>595</v>
      </c>
      <c r="B154" s="822" t="s">
        <v>596</v>
      </c>
      <c r="C154" s="825" t="s">
        <v>612</v>
      </c>
      <c r="D154" s="839" t="s">
        <v>613</v>
      </c>
      <c r="E154" s="825" t="s">
        <v>2310</v>
      </c>
      <c r="F154" s="839" t="s">
        <v>2311</v>
      </c>
      <c r="G154" s="825" t="s">
        <v>2368</v>
      </c>
      <c r="H154" s="825" t="s">
        <v>2369</v>
      </c>
      <c r="I154" s="831">
        <v>16.389999389648438</v>
      </c>
      <c r="J154" s="831">
        <v>20</v>
      </c>
      <c r="K154" s="832">
        <v>327.79998779296875</v>
      </c>
    </row>
    <row r="155" spans="1:11" ht="14.45" customHeight="1" x14ac:dyDescent="0.2">
      <c r="A155" s="821" t="s">
        <v>595</v>
      </c>
      <c r="B155" s="822" t="s">
        <v>596</v>
      </c>
      <c r="C155" s="825" t="s">
        <v>615</v>
      </c>
      <c r="D155" s="839" t="s">
        <v>616</v>
      </c>
      <c r="E155" s="825" t="s">
        <v>2314</v>
      </c>
      <c r="F155" s="839" t="s">
        <v>2315</v>
      </c>
      <c r="G155" s="825" t="s">
        <v>2370</v>
      </c>
      <c r="H155" s="825" t="s">
        <v>2371</v>
      </c>
      <c r="I155" s="831">
        <v>1775</v>
      </c>
      <c r="J155" s="831">
        <v>2</v>
      </c>
      <c r="K155" s="832">
        <v>3550</v>
      </c>
    </row>
    <row r="156" spans="1:11" ht="14.45" customHeight="1" x14ac:dyDescent="0.2">
      <c r="A156" s="821" t="s">
        <v>595</v>
      </c>
      <c r="B156" s="822" t="s">
        <v>596</v>
      </c>
      <c r="C156" s="825" t="s">
        <v>615</v>
      </c>
      <c r="D156" s="839" t="s">
        <v>616</v>
      </c>
      <c r="E156" s="825" t="s">
        <v>2314</v>
      </c>
      <c r="F156" s="839" t="s">
        <v>2315</v>
      </c>
      <c r="G156" s="825" t="s">
        <v>2372</v>
      </c>
      <c r="H156" s="825" t="s">
        <v>2373</v>
      </c>
      <c r="I156" s="831">
        <v>1400</v>
      </c>
      <c r="J156" s="831">
        <v>2</v>
      </c>
      <c r="K156" s="832">
        <v>2800</v>
      </c>
    </row>
    <row r="157" spans="1:11" ht="14.45" customHeight="1" x14ac:dyDescent="0.2">
      <c r="A157" s="821" t="s">
        <v>595</v>
      </c>
      <c r="B157" s="822" t="s">
        <v>596</v>
      </c>
      <c r="C157" s="825" t="s">
        <v>615</v>
      </c>
      <c r="D157" s="839" t="s">
        <v>616</v>
      </c>
      <c r="E157" s="825" t="s">
        <v>2153</v>
      </c>
      <c r="F157" s="839" t="s">
        <v>2154</v>
      </c>
      <c r="G157" s="825" t="s">
        <v>2155</v>
      </c>
      <c r="H157" s="825" t="s">
        <v>2156</v>
      </c>
      <c r="I157" s="831">
        <v>1400</v>
      </c>
      <c r="J157" s="831">
        <v>2</v>
      </c>
      <c r="K157" s="832">
        <v>2800</v>
      </c>
    </row>
    <row r="158" spans="1:11" ht="14.45" customHeight="1" x14ac:dyDescent="0.2">
      <c r="A158" s="821" t="s">
        <v>595</v>
      </c>
      <c r="B158" s="822" t="s">
        <v>596</v>
      </c>
      <c r="C158" s="825" t="s">
        <v>615</v>
      </c>
      <c r="D158" s="839" t="s">
        <v>616</v>
      </c>
      <c r="E158" s="825" t="s">
        <v>2374</v>
      </c>
      <c r="F158" s="839" t="s">
        <v>2375</v>
      </c>
      <c r="G158" s="825" t="s">
        <v>2376</v>
      </c>
      <c r="H158" s="825" t="s">
        <v>2377</v>
      </c>
      <c r="I158" s="831">
        <v>54.450000762939453</v>
      </c>
      <c r="J158" s="831">
        <v>324</v>
      </c>
      <c r="K158" s="832">
        <v>17641.80029296875</v>
      </c>
    </row>
    <row r="159" spans="1:11" ht="14.45" customHeight="1" x14ac:dyDescent="0.2">
      <c r="A159" s="821" t="s">
        <v>595</v>
      </c>
      <c r="B159" s="822" t="s">
        <v>596</v>
      </c>
      <c r="C159" s="825" t="s">
        <v>615</v>
      </c>
      <c r="D159" s="839" t="s">
        <v>616</v>
      </c>
      <c r="E159" s="825" t="s">
        <v>2157</v>
      </c>
      <c r="F159" s="839" t="s">
        <v>2158</v>
      </c>
      <c r="G159" s="825" t="s">
        <v>2378</v>
      </c>
      <c r="H159" s="825" t="s">
        <v>2379</v>
      </c>
      <c r="I159" s="831">
        <v>1.0149999856948853</v>
      </c>
      <c r="J159" s="831">
        <v>1100</v>
      </c>
      <c r="K159" s="832">
        <v>1119</v>
      </c>
    </row>
    <row r="160" spans="1:11" ht="14.45" customHeight="1" x14ac:dyDescent="0.2">
      <c r="A160" s="821" t="s">
        <v>595</v>
      </c>
      <c r="B160" s="822" t="s">
        <v>596</v>
      </c>
      <c r="C160" s="825" t="s">
        <v>615</v>
      </c>
      <c r="D160" s="839" t="s">
        <v>616</v>
      </c>
      <c r="E160" s="825" t="s">
        <v>2157</v>
      </c>
      <c r="F160" s="839" t="s">
        <v>2158</v>
      </c>
      <c r="G160" s="825" t="s">
        <v>2326</v>
      </c>
      <c r="H160" s="825" t="s">
        <v>2327</v>
      </c>
      <c r="I160" s="831">
        <v>0.85000002384185791</v>
      </c>
      <c r="J160" s="831">
        <v>100</v>
      </c>
      <c r="K160" s="832">
        <v>85</v>
      </c>
    </row>
    <row r="161" spans="1:11" ht="14.45" customHeight="1" x14ac:dyDescent="0.2">
      <c r="A161" s="821" t="s">
        <v>595</v>
      </c>
      <c r="B161" s="822" t="s">
        <v>596</v>
      </c>
      <c r="C161" s="825" t="s">
        <v>615</v>
      </c>
      <c r="D161" s="839" t="s">
        <v>616</v>
      </c>
      <c r="E161" s="825" t="s">
        <v>2157</v>
      </c>
      <c r="F161" s="839" t="s">
        <v>2158</v>
      </c>
      <c r="G161" s="825" t="s">
        <v>2336</v>
      </c>
      <c r="H161" s="825" t="s">
        <v>2337</v>
      </c>
      <c r="I161" s="831">
        <v>0.76999998092651367</v>
      </c>
      <c r="J161" s="831">
        <v>200</v>
      </c>
      <c r="K161" s="832">
        <v>154</v>
      </c>
    </row>
    <row r="162" spans="1:11" ht="14.45" customHeight="1" x14ac:dyDescent="0.2">
      <c r="A162" s="821" t="s">
        <v>595</v>
      </c>
      <c r="B162" s="822" t="s">
        <v>596</v>
      </c>
      <c r="C162" s="825" t="s">
        <v>615</v>
      </c>
      <c r="D162" s="839" t="s">
        <v>616</v>
      </c>
      <c r="E162" s="825" t="s">
        <v>2157</v>
      </c>
      <c r="F162" s="839" t="s">
        <v>2158</v>
      </c>
      <c r="G162" s="825" t="s">
        <v>2380</v>
      </c>
      <c r="H162" s="825" t="s">
        <v>2381</v>
      </c>
      <c r="I162" s="831">
        <v>1.2100000381469727</v>
      </c>
      <c r="J162" s="831">
        <v>50</v>
      </c>
      <c r="K162" s="832">
        <v>60.5</v>
      </c>
    </row>
    <row r="163" spans="1:11" ht="14.45" customHeight="1" x14ac:dyDescent="0.2">
      <c r="A163" s="821" t="s">
        <v>595</v>
      </c>
      <c r="B163" s="822" t="s">
        <v>596</v>
      </c>
      <c r="C163" s="825" t="s">
        <v>615</v>
      </c>
      <c r="D163" s="839" t="s">
        <v>616</v>
      </c>
      <c r="E163" s="825" t="s">
        <v>2205</v>
      </c>
      <c r="F163" s="839" t="s">
        <v>2206</v>
      </c>
      <c r="G163" s="825" t="s">
        <v>2340</v>
      </c>
      <c r="H163" s="825" t="s">
        <v>2341</v>
      </c>
      <c r="I163" s="831">
        <v>9.9999997764825821E-3</v>
      </c>
      <c r="J163" s="831">
        <v>120</v>
      </c>
      <c r="K163" s="832">
        <v>1.2000000476837158</v>
      </c>
    </row>
    <row r="164" spans="1:11" ht="14.45" customHeight="1" x14ac:dyDescent="0.2">
      <c r="A164" s="821" t="s">
        <v>595</v>
      </c>
      <c r="B164" s="822" t="s">
        <v>596</v>
      </c>
      <c r="C164" s="825" t="s">
        <v>615</v>
      </c>
      <c r="D164" s="839" t="s">
        <v>616</v>
      </c>
      <c r="E164" s="825" t="s">
        <v>2205</v>
      </c>
      <c r="F164" s="839" t="s">
        <v>2206</v>
      </c>
      <c r="G164" s="825" t="s">
        <v>2382</v>
      </c>
      <c r="H164" s="825" t="s">
        <v>2383</v>
      </c>
      <c r="I164" s="831">
        <v>11.734999656677246</v>
      </c>
      <c r="J164" s="831">
        <v>14</v>
      </c>
      <c r="K164" s="832">
        <v>164.30000305175781</v>
      </c>
    </row>
    <row r="165" spans="1:11" ht="14.45" customHeight="1" x14ac:dyDescent="0.2">
      <c r="A165" s="821" t="s">
        <v>595</v>
      </c>
      <c r="B165" s="822" t="s">
        <v>596</v>
      </c>
      <c r="C165" s="825" t="s">
        <v>615</v>
      </c>
      <c r="D165" s="839" t="s">
        <v>616</v>
      </c>
      <c r="E165" s="825" t="s">
        <v>2205</v>
      </c>
      <c r="F165" s="839" t="s">
        <v>2206</v>
      </c>
      <c r="G165" s="825" t="s">
        <v>2241</v>
      </c>
      <c r="H165" s="825" t="s">
        <v>2242</v>
      </c>
      <c r="I165" s="831">
        <v>2.2899999618530273</v>
      </c>
      <c r="J165" s="831">
        <v>50</v>
      </c>
      <c r="K165" s="832">
        <v>114.5</v>
      </c>
    </row>
    <row r="166" spans="1:11" ht="14.45" customHeight="1" x14ac:dyDescent="0.2">
      <c r="A166" s="821" t="s">
        <v>595</v>
      </c>
      <c r="B166" s="822" t="s">
        <v>596</v>
      </c>
      <c r="C166" s="825" t="s">
        <v>615</v>
      </c>
      <c r="D166" s="839" t="s">
        <v>616</v>
      </c>
      <c r="E166" s="825" t="s">
        <v>2205</v>
      </c>
      <c r="F166" s="839" t="s">
        <v>2206</v>
      </c>
      <c r="G166" s="825" t="s">
        <v>2249</v>
      </c>
      <c r="H166" s="825" t="s">
        <v>2250</v>
      </c>
      <c r="I166" s="831">
        <v>0.81999999284744263</v>
      </c>
      <c r="J166" s="831">
        <v>100</v>
      </c>
      <c r="K166" s="832">
        <v>82</v>
      </c>
    </row>
    <row r="167" spans="1:11" ht="14.45" customHeight="1" x14ac:dyDescent="0.2">
      <c r="A167" s="821" t="s">
        <v>595</v>
      </c>
      <c r="B167" s="822" t="s">
        <v>596</v>
      </c>
      <c r="C167" s="825" t="s">
        <v>615</v>
      </c>
      <c r="D167" s="839" t="s">
        <v>616</v>
      </c>
      <c r="E167" s="825" t="s">
        <v>2205</v>
      </c>
      <c r="F167" s="839" t="s">
        <v>2206</v>
      </c>
      <c r="G167" s="825" t="s">
        <v>2270</v>
      </c>
      <c r="H167" s="825" t="s">
        <v>2271</v>
      </c>
      <c r="I167" s="831">
        <v>3.0799999237060547</v>
      </c>
      <c r="J167" s="831">
        <v>50</v>
      </c>
      <c r="K167" s="832">
        <v>154</v>
      </c>
    </row>
    <row r="168" spans="1:11" ht="14.45" customHeight="1" x14ac:dyDescent="0.2">
      <c r="A168" s="821" t="s">
        <v>595</v>
      </c>
      <c r="B168" s="822" t="s">
        <v>596</v>
      </c>
      <c r="C168" s="825" t="s">
        <v>615</v>
      </c>
      <c r="D168" s="839" t="s">
        <v>616</v>
      </c>
      <c r="E168" s="825" t="s">
        <v>2205</v>
      </c>
      <c r="F168" s="839" t="s">
        <v>2206</v>
      </c>
      <c r="G168" s="825" t="s">
        <v>2272</v>
      </c>
      <c r="H168" s="825" t="s">
        <v>2273</v>
      </c>
      <c r="I168" s="831">
        <v>2.0349999666213989</v>
      </c>
      <c r="J168" s="831">
        <v>50</v>
      </c>
      <c r="K168" s="832">
        <v>102.29999923706055</v>
      </c>
    </row>
    <row r="169" spans="1:11" ht="14.45" customHeight="1" x14ac:dyDescent="0.2">
      <c r="A169" s="821" t="s">
        <v>595</v>
      </c>
      <c r="B169" s="822" t="s">
        <v>596</v>
      </c>
      <c r="C169" s="825" t="s">
        <v>615</v>
      </c>
      <c r="D169" s="839" t="s">
        <v>616</v>
      </c>
      <c r="E169" s="825" t="s">
        <v>2205</v>
      </c>
      <c r="F169" s="839" t="s">
        <v>2206</v>
      </c>
      <c r="G169" s="825" t="s">
        <v>2280</v>
      </c>
      <c r="H169" s="825" t="s">
        <v>2281</v>
      </c>
      <c r="I169" s="831">
        <v>2.380000114440918</v>
      </c>
      <c r="J169" s="831">
        <v>20</v>
      </c>
      <c r="K169" s="832">
        <v>47.599998474121094</v>
      </c>
    </row>
    <row r="170" spans="1:11" ht="14.45" customHeight="1" x14ac:dyDescent="0.2">
      <c r="A170" s="821" t="s">
        <v>595</v>
      </c>
      <c r="B170" s="822" t="s">
        <v>596</v>
      </c>
      <c r="C170" s="825" t="s">
        <v>615</v>
      </c>
      <c r="D170" s="839" t="s">
        <v>616</v>
      </c>
      <c r="E170" s="825" t="s">
        <v>2205</v>
      </c>
      <c r="F170" s="839" t="s">
        <v>2206</v>
      </c>
      <c r="G170" s="825" t="s">
        <v>2358</v>
      </c>
      <c r="H170" s="825" t="s">
        <v>2359</v>
      </c>
      <c r="I170" s="831">
        <v>2.2700001001358032</v>
      </c>
      <c r="J170" s="831">
        <v>30</v>
      </c>
      <c r="K170" s="832">
        <v>69.19999885559082</v>
      </c>
    </row>
    <row r="171" spans="1:11" ht="14.45" customHeight="1" x14ac:dyDescent="0.2">
      <c r="A171" s="821" t="s">
        <v>595</v>
      </c>
      <c r="B171" s="822" t="s">
        <v>596</v>
      </c>
      <c r="C171" s="825" t="s">
        <v>615</v>
      </c>
      <c r="D171" s="839" t="s">
        <v>616</v>
      </c>
      <c r="E171" s="825" t="s">
        <v>2205</v>
      </c>
      <c r="F171" s="839" t="s">
        <v>2206</v>
      </c>
      <c r="G171" s="825" t="s">
        <v>2282</v>
      </c>
      <c r="H171" s="825" t="s">
        <v>2283</v>
      </c>
      <c r="I171" s="831">
        <v>2.5649999380111694</v>
      </c>
      <c r="J171" s="831">
        <v>100</v>
      </c>
      <c r="K171" s="832">
        <v>256.5</v>
      </c>
    </row>
    <row r="172" spans="1:11" ht="14.45" customHeight="1" x14ac:dyDescent="0.2">
      <c r="A172" s="821" t="s">
        <v>595</v>
      </c>
      <c r="B172" s="822" t="s">
        <v>596</v>
      </c>
      <c r="C172" s="825" t="s">
        <v>615</v>
      </c>
      <c r="D172" s="839" t="s">
        <v>616</v>
      </c>
      <c r="E172" s="825" t="s">
        <v>2205</v>
      </c>
      <c r="F172" s="839" t="s">
        <v>2206</v>
      </c>
      <c r="G172" s="825" t="s">
        <v>2284</v>
      </c>
      <c r="H172" s="825" t="s">
        <v>2285</v>
      </c>
      <c r="I172" s="831">
        <v>23.719999313354492</v>
      </c>
      <c r="J172" s="831">
        <v>200</v>
      </c>
      <c r="K172" s="832">
        <v>4744</v>
      </c>
    </row>
    <row r="173" spans="1:11" ht="14.45" customHeight="1" x14ac:dyDescent="0.2">
      <c r="A173" s="821" t="s">
        <v>595</v>
      </c>
      <c r="B173" s="822" t="s">
        <v>596</v>
      </c>
      <c r="C173" s="825" t="s">
        <v>615</v>
      </c>
      <c r="D173" s="839" t="s">
        <v>616</v>
      </c>
      <c r="E173" s="825" t="s">
        <v>2290</v>
      </c>
      <c r="F173" s="839" t="s">
        <v>2291</v>
      </c>
      <c r="G173" s="825" t="s">
        <v>2296</v>
      </c>
      <c r="H173" s="825" t="s">
        <v>2297</v>
      </c>
      <c r="I173" s="831">
        <v>0.54000002145767212</v>
      </c>
      <c r="J173" s="831">
        <v>200</v>
      </c>
      <c r="K173" s="832">
        <v>108</v>
      </c>
    </row>
    <row r="174" spans="1:11" ht="14.45" customHeight="1" x14ac:dyDescent="0.2">
      <c r="A174" s="821" t="s">
        <v>595</v>
      </c>
      <c r="B174" s="822" t="s">
        <v>596</v>
      </c>
      <c r="C174" s="825" t="s">
        <v>615</v>
      </c>
      <c r="D174" s="839" t="s">
        <v>616</v>
      </c>
      <c r="E174" s="825" t="s">
        <v>2290</v>
      </c>
      <c r="F174" s="839" t="s">
        <v>2291</v>
      </c>
      <c r="G174" s="825" t="s">
        <v>2298</v>
      </c>
      <c r="H174" s="825" t="s">
        <v>2299</v>
      </c>
      <c r="I174" s="831">
        <v>1.7999999523162842</v>
      </c>
      <c r="J174" s="831">
        <v>100</v>
      </c>
      <c r="K174" s="832">
        <v>180</v>
      </c>
    </row>
    <row r="175" spans="1:11" ht="14.45" customHeight="1" x14ac:dyDescent="0.2">
      <c r="A175" s="821" t="s">
        <v>595</v>
      </c>
      <c r="B175" s="822" t="s">
        <v>596</v>
      </c>
      <c r="C175" s="825" t="s">
        <v>615</v>
      </c>
      <c r="D175" s="839" t="s">
        <v>616</v>
      </c>
      <c r="E175" s="825" t="s">
        <v>2300</v>
      </c>
      <c r="F175" s="839" t="s">
        <v>2301</v>
      </c>
      <c r="G175" s="825" t="s">
        <v>2384</v>
      </c>
      <c r="H175" s="825" t="s">
        <v>2385</v>
      </c>
      <c r="I175" s="831">
        <v>19.600000381469727</v>
      </c>
      <c r="J175" s="831">
        <v>50</v>
      </c>
      <c r="K175" s="832">
        <v>980</v>
      </c>
    </row>
    <row r="176" spans="1:11" ht="14.45" customHeight="1" x14ac:dyDescent="0.2">
      <c r="A176" s="821" t="s">
        <v>595</v>
      </c>
      <c r="B176" s="822" t="s">
        <v>596</v>
      </c>
      <c r="C176" s="825" t="s">
        <v>615</v>
      </c>
      <c r="D176" s="839" t="s">
        <v>616</v>
      </c>
      <c r="E176" s="825" t="s">
        <v>2300</v>
      </c>
      <c r="F176" s="839" t="s">
        <v>2301</v>
      </c>
      <c r="G176" s="825" t="s">
        <v>2308</v>
      </c>
      <c r="H176" s="825" t="s">
        <v>2309</v>
      </c>
      <c r="I176" s="831">
        <v>3.3900001049041748</v>
      </c>
      <c r="J176" s="831">
        <v>600</v>
      </c>
      <c r="K176" s="832">
        <v>2034</v>
      </c>
    </row>
    <row r="177" spans="1:11" ht="14.45" customHeight="1" x14ac:dyDescent="0.2">
      <c r="A177" s="821" t="s">
        <v>595</v>
      </c>
      <c r="B177" s="822" t="s">
        <v>596</v>
      </c>
      <c r="C177" s="825" t="s">
        <v>615</v>
      </c>
      <c r="D177" s="839" t="s">
        <v>616</v>
      </c>
      <c r="E177" s="825" t="s">
        <v>2300</v>
      </c>
      <c r="F177" s="839" t="s">
        <v>2301</v>
      </c>
      <c r="G177" s="825" t="s">
        <v>2386</v>
      </c>
      <c r="H177" s="825" t="s">
        <v>2387</v>
      </c>
      <c r="I177" s="831">
        <v>3.869999885559082</v>
      </c>
      <c r="J177" s="831">
        <v>400</v>
      </c>
      <c r="K177" s="832">
        <v>1548</v>
      </c>
    </row>
    <row r="178" spans="1:11" ht="14.45" customHeight="1" x14ac:dyDescent="0.2">
      <c r="A178" s="821" t="s">
        <v>595</v>
      </c>
      <c r="B178" s="822" t="s">
        <v>596</v>
      </c>
      <c r="C178" s="825" t="s">
        <v>618</v>
      </c>
      <c r="D178" s="839" t="s">
        <v>619</v>
      </c>
      <c r="E178" s="825" t="s">
        <v>2314</v>
      </c>
      <c r="F178" s="839" t="s">
        <v>2315</v>
      </c>
      <c r="G178" s="825" t="s">
        <v>2388</v>
      </c>
      <c r="H178" s="825" t="s">
        <v>2389</v>
      </c>
      <c r="I178" s="831">
        <v>5445</v>
      </c>
      <c r="J178" s="831">
        <v>1</v>
      </c>
      <c r="K178" s="832">
        <v>5445</v>
      </c>
    </row>
    <row r="179" spans="1:11" ht="14.45" customHeight="1" x14ac:dyDescent="0.2">
      <c r="A179" s="821" t="s">
        <v>595</v>
      </c>
      <c r="B179" s="822" t="s">
        <v>596</v>
      </c>
      <c r="C179" s="825" t="s">
        <v>618</v>
      </c>
      <c r="D179" s="839" t="s">
        <v>619</v>
      </c>
      <c r="E179" s="825" t="s">
        <v>2314</v>
      </c>
      <c r="F179" s="839" t="s">
        <v>2315</v>
      </c>
      <c r="G179" s="825" t="s">
        <v>2390</v>
      </c>
      <c r="H179" s="825" t="s">
        <v>2391</v>
      </c>
      <c r="I179" s="831">
        <v>5445</v>
      </c>
      <c r="J179" s="831">
        <v>1</v>
      </c>
      <c r="K179" s="832">
        <v>5445</v>
      </c>
    </row>
    <row r="180" spans="1:11" ht="14.45" customHeight="1" x14ac:dyDescent="0.2">
      <c r="A180" s="821" t="s">
        <v>595</v>
      </c>
      <c r="B180" s="822" t="s">
        <v>596</v>
      </c>
      <c r="C180" s="825" t="s">
        <v>618</v>
      </c>
      <c r="D180" s="839" t="s">
        <v>619</v>
      </c>
      <c r="E180" s="825" t="s">
        <v>2314</v>
      </c>
      <c r="F180" s="839" t="s">
        <v>2315</v>
      </c>
      <c r="G180" s="825" t="s">
        <v>2392</v>
      </c>
      <c r="H180" s="825" t="s">
        <v>2393</v>
      </c>
      <c r="I180" s="831">
        <v>5445</v>
      </c>
      <c r="J180" s="831">
        <v>1</v>
      </c>
      <c r="K180" s="832">
        <v>5445</v>
      </c>
    </row>
    <row r="181" spans="1:11" ht="14.45" customHeight="1" x14ac:dyDescent="0.2">
      <c r="A181" s="821" t="s">
        <v>595</v>
      </c>
      <c r="B181" s="822" t="s">
        <v>596</v>
      </c>
      <c r="C181" s="825" t="s">
        <v>618</v>
      </c>
      <c r="D181" s="839" t="s">
        <v>619</v>
      </c>
      <c r="E181" s="825" t="s">
        <v>2314</v>
      </c>
      <c r="F181" s="839" t="s">
        <v>2315</v>
      </c>
      <c r="G181" s="825" t="s">
        <v>2394</v>
      </c>
      <c r="H181" s="825" t="s">
        <v>2395</v>
      </c>
      <c r="I181" s="831">
        <v>5445</v>
      </c>
      <c r="J181" s="831">
        <v>1</v>
      </c>
      <c r="K181" s="832">
        <v>5445</v>
      </c>
    </row>
    <row r="182" spans="1:11" ht="14.45" customHeight="1" x14ac:dyDescent="0.2">
      <c r="A182" s="821" t="s">
        <v>595</v>
      </c>
      <c r="B182" s="822" t="s">
        <v>596</v>
      </c>
      <c r="C182" s="825" t="s">
        <v>618</v>
      </c>
      <c r="D182" s="839" t="s">
        <v>619</v>
      </c>
      <c r="E182" s="825" t="s">
        <v>2314</v>
      </c>
      <c r="F182" s="839" t="s">
        <v>2315</v>
      </c>
      <c r="G182" s="825" t="s">
        <v>2396</v>
      </c>
      <c r="H182" s="825" t="s">
        <v>2397</v>
      </c>
      <c r="I182" s="831">
        <v>147.18039550781251</v>
      </c>
      <c r="J182" s="831">
        <v>50</v>
      </c>
      <c r="K182" s="832">
        <v>7359.1097412109375</v>
      </c>
    </row>
    <row r="183" spans="1:11" ht="14.45" customHeight="1" x14ac:dyDescent="0.2">
      <c r="A183" s="821" t="s">
        <v>595</v>
      </c>
      <c r="B183" s="822" t="s">
        <v>596</v>
      </c>
      <c r="C183" s="825" t="s">
        <v>618</v>
      </c>
      <c r="D183" s="839" t="s">
        <v>619</v>
      </c>
      <c r="E183" s="825" t="s">
        <v>2314</v>
      </c>
      <c r="F183" s="839" t="s">
        <v>2315</v>
      </c>
      <c r="G183" s="825" t="s">
        <v>2398</v>
      </c>
      <c r="H183" s="825" t="s">
        <v>2399</v>
      </c>
      <c r="I183" s="831">
        <v>147.18039550781251</v>
      </c>
      <c r="J183" s="831">
        <v>50</v>
      </c>
      <c r="K183" s="832">
        <v>7359.1097412109375</v>
      </c>
    </row>
    <row r="184" spans="1:11" ht="14.45" customHeight="1" x14ac:dyDescent="0.2">
      <c r="A184" s="821" t="s">
        <v>595</v>
      </c>
      <c r="B184" s="822" t="s">
        <v>596</v>
      </c>
      <c r="C184" s="825" t="s">
        <v>618</v>
      </c>
      <c r="D184" s="839" t="s">
        <v>619</v>
      </c>
      <c r="E184" s="825" t="s">
        <v>2314</v>
      </c>
      <c r="F184" s="839" t="s">
        <v>2315</v>
      </c>
      <c r="G184" s="825" t="s">
        <v>2370</v>
      </c>
      <c r="H184" s="825" t="s">
        <v>2371</v>
      </c>
      <c r="I184" s="831">
        <v>1775</v>
      </c>
      <c r="J184" s="831">
        <v>2</v>
      </c>
      <c r="K184" s="832">
        <v>3550</v>
      </c>
    </row>
    <row r="185" spans="1:11" ht="14.45" customHeight="1" x14ac:dyDescent="0.2">
      <c r="A185" s="821" t="s">
        <v>595</v>
      </c>
      <c r="B185" s="822" t="s">
        <v>596</v>
      </c>
      <c r="C185" s="825" t="s">
        <v>618</v>
      </c>
      <c r="D185" s="839" t="s">
        <v>619</v>
      </c>
      <c r="E185" s="825" t="s">
        <v>2314</v>
      </c>
      <c r="F185" s="839" t="s">
        <v>2315</v>
      </c>
      <c r="G185" s="825" t="s">
        <v>2372</v>
      </c>
      <c r="H185" s="825" t="s">
        <v>2373</v>
      </c>
      <c r="I185" s="831">
        <v>1400</v>
      </c>
      <c r="J185" s="831">
        <v>2</v>
      </c>
      <c r="K185" s="832">
        <v>2800</v>
      </c>
    </row>
    <row r="186" spans="1:11" ht="14.45" customHeight="1" x14ac:dyDescent="0.2">
      <c r="A186" s="821" t="s">
        <v>595</v>
      </c>
      <c r="B186" s="822" t="s">
        <v>596</v>
      </c>
      <c r="C186" s="825" t="s">
        <v>618</v>
      </c>
      <c r="D186" s="839" t="s">
        <v>619</v>
      </c>
      <c r="E186" s="825" t="s">
        <v>2157</v>
      </c>
      <c r="F186" s="839" t="s">
        <v>2158</v>
      </c>
      <c r="G186" s="825" t="s">
        <v>2400</v>
      </c>
      <c r="H186" s="825" t="s">
        <v>2401</v>
      </c>
      <c r="I186" s="831">
        <v>0.64999997615814209</v>
      </c>
      <c r="J186" s="831">
        <v>500</v>
      </c>
      <c r="K186" s="832">
        <v>325</v>
      </c>
    </row>
    <row r="187" spans="1:11" ht="14.45" customHeight="1" x14ac:dyDescent="0.2">
      <c r="A187" s="821" t="s">
        <v>595</v>
      </c>
      <c r="B187" s="822" t="s">
        <v>596</v>
      </c>
      <c r="C187" s="825" t="s">
        <v>618</v>
      </c>
      <c r="D187" s="839" t="s">
        <v>619</v>
      </c>
      <c r="E187" s="825" t="s">
        <v>2157</v>
      </c>
      <c r="F187" s="839" t="s">
        <v>2158</v>
      </c>
      <c r="G187" s="825" t="s">
        <v>2161</v>
      </c>
      <c r="H187" s="825" t="s">
        <v>2162</v>
      </c>
      <c r="I187" s="831">
        <v>1.4850000143051147</v>
      </c>
      <c r="J187" s="831">
        <v>3400</v>
      </c>
      <c r="K187" s="832">
        <v>5038</v>
      </c>
    </row>
    <row r="188" spans="1:11" ht="14.45" customHeight="1" x14ac:dyDescent="0.2">
      <c r="A188" s="821" t="s">
        <v>595</v>
      </c>
      <c r="B188" s="822" t="s">
        <v>596</v>
      </c>
      <c r="C188" s="825" t="s">
        <v>618</v>
      </c>
      <c r="D188" s="839" t="s">
        <v>619</v>
      </c>
      <c r="E188" s="825" t="s">
        <v>2157</v>
      </c>
      <c r="F188" s="839" t="s">
        <v>2158</v>
      </c>
      <c r="G188" s="825" t="s">
        <v>2163</v>
      </c>
      <c r="H188" s="825" t="s">
        <v>2164</v>
      </c>
      <c r="I188" s="831">
        <v>0.43999999761581421</v>
      </c>
      <c r="J188" s="831">
        <v>18000</v>
      </c>
      <c r="K188" s="832">
        <v>7920</v>
      </c>
    </row>
    <row r="189" spans="1:11" ht="14.45" customHeight="1" x14ac:dyDescent="0.2">
      <c r="A189" s="821" t="s">
        <v>595</v>
      </c>
      <c r="B189" s="822" t="s">
        <v>596</v>
      </c>
      <c r="C189" s="825" t="s">
        <v>618</v>
      </c>
      <c r="D189" s="839" t="s">
        <v>619</v>
      </c>
      <c r="E189" s="825" t="s">
        <v>2157</v>
      </c>
      <c r="F189" s="839" t="s">
        <v>2158</v>
      </c>
      <c r="G189" s="825" t="s">
        <v>2402</v>
      </c>
      <c r="H189" s="825" t="s">
        <v>2403</v>
      </c>
      <c r="I189" s="831">
        <v>2.5399999618530273</v>
      </c>
      <c r="J189" s="831">
        <v>70</v>
      </c>
      <c r="K189" s="832">
        <v>177.80000305175781</v>
      </c>
    </row>
    <row r="190" spans="1:11" ht="14.45" customHeight="1" x14ac:dyDescent="0.2">
      <c r="A190" s="821" t="s">
        <v>595</v>
      </c>
      <c r="B190" s="822" t="s">
        <v>596</v>
      </c>
      <c r="C190" s="825" t="s">
        <v>618</v>
      </c>
      <c r="D190" s="839" t="s">
        <v>619</v>
      </c>
      <c r="E190" s="825" t="s">
        <v>2157</v>
      </c>
      <c r="F190" s="839" t="s">
        <v>2158</v>
      </c>
      <c r="G190" s="825" t="s">
        <v>2167</v>
      </c>
      <c r="H190" s="825" t="s">
        <v>2168</v>
      </c>
      <c r="I190" s="831">
        <v>355.35000610351563</v>
      </c>
      <c r="J190" s="831">
        <v>22</v>
      </c>
      <c r="K190" s="832">
        <v>7817.7001953125</v>
      </c>
    </row>
    <row r="191" spans="1:11" ht="14.45" customHeight="1" x14ac:dyDescent="0.2">
      <c r="A191" s="821" t="s">
        <v>595</v>
      </c>
      <c r="B191" s="822" t="s">
        <v>596</v>
      </c>
      <c r="C191" s="825" t="s">
        <v>618</v>
      </c>
      <c r="D191" s="839" t="s">
        <v>619</v>
      </c>
      <c r="E191" s="825" t="s">
        <v>2157</v>
      </c>
      <c r="F191" s="839" t="s">
        <v>2158</v>
      </c>
      <c r="G191" s="825" t="s">
        <v>2404</v>
      </c>
      <c r="H191" s="825" t="s">
        <v>2405</v>
      </c>
      <c r="I191" s="831">
        <v>101.19999694824219</v>
      </c>
      <c r="J191" s="831">
        <v>5</v>
      </c>
      <c r="K191" s="832">
        <v>506</v>
      </c>
    </row>
    <row r="192" spans="1:11" ht="14.45" customHeight="1" x14ac:dyDescent="0.2">
      <c r="A192" s="821" t="s">
        <v>595</v>
      </c>
      <c r="B192" s="822" t="s">
        <v>596</v>
      </c>
      <c r="C192" s="825" t="s">
        <v>618</v>
      </c>
      <c r="D192" s="839" t="s">
        <v>619</v>
      </c>
      <c r="E192" s="825" t="s">
        <v>2157</v>
      </c>
      <c r="F192" s="839" t="s">
        <v>2158</v>
      </c>
      <c r="G192" s="825" t="s">
        <v>2169</v>
      </c>
      <c r="H192" s="825" t="s">
        <v>2170</v>
      </c>
      <c r="I192" s="831">
        <v>30.176000213623048</v>
      </c>
      <c r="J192" s="831">
        <v>70</v>
      </c>
      <c r="K192" s="832">
        <v>2112.199951171875</v>
      </c>
    </row>
    <row r="193" spans="1:11" ht="14.45" customHeight="1" x14ac:dyDescent="0.2">
      <c r="A193" s="821" t="s">
        <v>595</v>
      </c>
      <c r="B193" s="822" t="s">
        <v>596</v>
      </c>
      <c r="C193" s="825" t="s">
        <v>618</v>
      </c>
      <c r="D193" s="839" t="s">
        <v>619</v>
      </c>
      <c r="E193" s="825" t="s">
        <v>2157</v>
      </c>
      <c r="F193" s="839" t="s">
        <v>2158</v>
      </c>
      <c r="G193" s="825" t="s">
        <v>2320</v>
      </c>
      <c r="H193" s="825" t="s">
        <v>2321</v>
      </c>
      <c r="I193" s="831">
        <v>13.039999961853027</v>
      </c>
      <c r="J193" s="831">
        <v>150</v>
      </c>
      <c r="K193" s="832">
        <v>1956.0999755859375</v>
      </c>
    </row>
    <row r="194" spans="1:11" ht="14.45" customHeight="1" x14ac:dyDescent="0.2">
      <c r="A194" s="821" t="s">
        <v>595</v>
      </c>
      <c r="B194" s="822" t="s">
        <v>596</v>
      </c>
      <c r="C194" s="825" t="s">
        <v>618</v>
      </c>
      <c r="D194" s="839" t="s">
        <v>619</v>
      </c>
      <c r="E194" s="825" t="s">
        <v>2157</v>
      </c>
      <c r="F194" s="839" t="s">
        <v>2158</v>
      </c>
      <c r="G194" s="825" t="s">
        <v>2406</v>
      </c>
      <c r="H194" s="825" t="s">
        <v>2407</v>
      </c>
      <c r="I194" s="831">
        <v>794.3599853515625</v>
      </c>
      <c r="J194" s="831">
        <v>1</v>
      </c>
      <c r="K194" s="832">
        <v>794.3599853515625</v>
      </c>
    </row>
    <row r="195" spans="1:11" ht="14.45" customHeight="1" x14ac:dyDescent="0.2">
      <c r="A195" s="821" t="s">
        <v>595</v>
      </c>
      <c r="B195" s="822" t="s">
        <v>596</v>
      </c>
      <c r="C195" s="825" t="s">
        <v>618</v>
      </c>
      <c r="D195" s="839" t="s">
        <v>619</v>
      </c>
      <c r="E195" s="825" t="s">
        <v>2157</v>
      </c>
      <c r="F195" s="839" t="s">
        <v>2158</v>
      </c>
      <c r="G195" s="825" t="s">
        <v>2324</v>
      </c>
      <c r="H195" s="825" t="s">
        <v>2325</v>
      </c>
      <c r="I195" s="831">
        <v>573.8499755859375</v>
      </c>
      <c r="J195" s="831">
        <v>8</v>
      </c>
      <c r="K195" s="832">
        <v>4590.7998046875</v>
      </c>
    </row>
    <row r="196" spans="1:11" ht="14.45" customHeight="1" x14ac:dyDescent="0.2">
      <c r="A196" s="821" t="s">
        <v>595</v>
      </c>
      <c r="B196" s="822" t="s">
        <v>596</v>
      </c>
      <c r="C196" s="825" t="s">
        <v>618</v>
      </c>
      <c r="D196" s="839" t="s">
        <v>619</v>
      </c>
      <c r="E196" s="825" t="s">
        <v>2157</v>
      </c>
      <c r="F196" s="839" t="s">
        <v>2158</v>
      </c>
      <c r="G196" s="825" t="s">
        <v>2408</v>
      </c>
      <c r="H196" s="825" t="s">
        <v>2409</v>
      </c>
      <c r="I196" s="831">
        <v>38.400001525878906</v>
      </c>
      <c r="J196" s="831">
        <v>80</v>
      </c>
      <c r="K196" s="832">
        <v>3072.050048828125</v>
      </c>
    </row>
    <row r="197" spans="1:11" ht="14.45" customHeight="1" x14ac:dyDescent="0.2">
      <c r="A197" s="821" t="s">
        <v>595</v>
      </c>
      <c r="B197" s="822" t="s">
        <v>596</v>
      </c>
      <c r="C197" s="825" t="s">
        <v>618</v>
      </c>
      <c r="D197" s="839" t="s">
        <v>619</v>
      </c>
      <c r="E197" s="825" t="s">
        <v>2157</v>
      </c>
      <c r="F197" s="839" t="s">
        <v>2158</v>
      </c>
      <c r="G197" s="825" t="s">
        <v>2410</v>
      </c>
      <c r="H197" s="825" t="s">
        <v>2411</v>
      </c>
      <c r="I197" s="831">
        <v>129.25999450683594</v>
      </c>
      <c r="J197" s="831">
        <v>10</v>
      </c>
      <c r="K197" s="832">
        <v>1292.5999755859375</v>
      </c>
    </row>
    <row r="198" spans="1:11" ht="14.45" customHeight="1" x14ac:dyDescent="0.2">
      <c r="A198" s="821" t="s">
        <v>595</v>
      </c>
      <c r="B198" s="822" t="s">
        <v>596</v>
      </c>
      <c r="C198" s="825" t="s">
        <v>618</v>
      </c>
      <c r="D198" s="839" t="s">
        <v>619</v>
      </c>
      <c r="E198" s="825" t="s">
        <v>2157</v>
      </c>
      <c r="F198" s="839" t="s">
        <v>2158</v>
      </c>
      <c r="G198" s="825" t="s">
        <v>2412</v>
      </c>
      <c r="H198" s="825" t="s">
        <v>2413</v>
      </c>
      <c r="I198" s="831">
        <v>310.5</v>
      </c>
      <c r="J198" s="831">
        <v>10</v>
      </c>
      <c r="K198" s="832">
        <v>3105</v>
      </c>
    </row>
    <row r="199" spans="1:11" ht="14.45" customHeight="1" x14ac:dyDescent="0.2">
      <c r="A199" s="821" t="s">
        <v>595</v>
      </c>
      <c r="B199" s="822" t="s">
        <v>596</v>
      </c>
      <c r="C199" s="825" t="s">
        <v>618</v>
      </c>
      <c r="D199" s="839" t="s">
        <v>619</v>
      </c>
      <c r="E199" s="825" t="s">
        <v>2157</v>
      </c>
      <c r="F199" s="839" t="s">
        <v>2158</v>
      </c>
      <c r="G199" s="825" t="s">
        <v>2414</v>
      </c>
      <c r="H199" s="825" t="s">
        <v>2415</v>
      </c>
      <c r="I199" s="831">
        <v>419.75</v>
      </c>
      <c r="J199" s="831">
        <v>10</v>
      </c>
      <c r="K199" s="832">
        <v>4197.5</v>
      </c>
    </row>
    <row r="200" spans="1:11" ht="14.45" customHeight="1" x14ac:dyDescent="0.2">
      <c r="A200" s="821" t="s">
        <v>595</v>
      </c>
      <c r="B200" s="822" t="s">
        <v>596</v>
      </c>
      <c r="C200" s="825" t="s">
        <v>618</v>
      </c>
      <c r="D200" s="839" t="s">
        <v>619</v>
      </c>
      <c r="E200" s="825" t="s">
        <v>2157</v>
      </c>
      <c r="F200" s="839" t="s">
        <v>2158</v>
      </c>
      <c r="G200" s="825" t="s">
        <v>2416</v>
      </c>
      <c r="H200" s="825" t="s">
        <v>2417</v>
      </c>
      <c r="I200" s="831">
        <v>239.22200012207031</v>
      </c>
      <c r="J200" s="831">
        <v>225</v>
      </c>
      <c r="K200" s="832">
        <v>54088.41064453125</v>
      </c>
    </row>
    <row r="201" spans="1:11" ht="14.45" customHeight="1" x14ac:dyDescent="0.2">
      <c r="A201" s="821" t="s">
        <v>595</v>
      </c>
      <c r="B201" s="822" t="s">
        <v>596</v>
      </c>
      <c r="C201" s="825" t="s">
        <v>618</v>
      </c>
      <c r="D201" s="839" t="s">
        <v>619</v>
      </c>
      <c r="E201" s="825" t="s">
        <v>2157</v>
      </c>
      <c r="F201" s="839" t="s">
        <v>2158</v>
      </c>
      <c r="G201" s="825" t="s">
        <v>2175</v>
      </c>
      <c r="H201" s="825" t="s">
        <v>2176</v>
      </c>
      <c r="I201" s="831">
        <v>1.3799999952316284</v>
      </c>
      <c r="J201" s="831">
        <v>1000</v>
      </c>
      <c r="K201" s="832">
        <v>1380</v>
      </c>
    </row>
    <row r="202" spans="1:11" ht="14.45" customHeight="1" x14ac:dyDescent="0.2">
      <c r="A202" s="821" t="s">
        <v>595</v>
      </c>
      <c r="B202" s="822" t="s">
        <v>596</v>
      </c>
      <c r="C202" s="825" t="s">
        <v>618</v>
      </c>
      <c r="D202" s="839" t="s">
        <v>619</v>
      </c>
      <c r="E202" s="825" t="s">
        <v>2157</v>
      </c>
      <c r="F202" s="839" t="s">
        <v>2158</v>
      </c>
      <c r="G202" s="825" t="s">
        <v>2326</v>
      </c>
      <c r="H202" s="825" t="s">
        <v>2327</v>
      </c>
      <c r="I202" s="831">
        <v>0.85250002145767212</v>
      </c>
      <c r="J202" s="831">
        <v>700</v>
      </c>
      <c r="K202" s="832">
        <v>597</v>
      </c>
    </row>
    <row r="203" spans="1:11" ht="14.45" customHeight="1" x14ac:dyDescent="0.2">
      <c r="A203" s="821" t="s">
        <v>595</v>
      </c>
      <c r="B203" s="822" t="s">
        <v>596</v>
      </c>
      <c r="C203" s="825" t="s">
        <v>618</v>
      </c>
      <c r="D203" s="839" t="s">
        <v>619</v>
      </c>
      <c r="E203" s="825" t="s">
        <v>2157</v>
      </c>
      <c r="F203" s="839" t="s">
        <v>2158</v>
      </c>
      <c r="G203" s="825" t="s">
        <v>2177</v>
      </c>
      <c r="H203" s="825" t="s">
        <v>2178</v>
      </c>
      <c r="I203" s="831">
        <v>1.5199999809265137</v>
      </c>
      <c r="J203" s="831">
        <v>400</v>
      </c>
      <c r="K203" s="832">
        <v>608</v>
      </c>
    </row>
    <row r="204" spans="1:11" ht="14.45" customHeight="1" x14ac:dyDescent="0.2">
      <c r="A204" s="821" t="s">
        <v>595</v>
      </c>
      <c r="B204" s="822" t="s">
        <v>596</v>
      </c>
      <c r="C204" s="825" t="s">
        <v>618</v>
      </c>
      <c r="D204" s="839" t="s">
        <v>619</v>
      </c>
      <c r="E204" s="825" t="s">
        <v>2157</v>
      </c>
      <c r="F204" s="839" t="s">
        <v>2158</v>
      </c>
      <c r="G204" s="825" t="s">
        <v>2179</v>
      </c>
      <c r="H204" s="825" t="s">
        <v>2180</v>
      </c>
      <c r="I204" s="831">
        <v>2.0624999403953552</v>
      </c>
      <c r="J204" s="831">
        <v>400</v>
      </c>
      <c r="K204" s="832">
        <v>825</v>
      </c>
    </row>
    <row r="205" spans="1:11" ht="14.45" customHeight="1" x14ac:dyDescent="0.2">
      <c r="A205" s="821" t="s">
        <v>595</v>
      </c>
      <c r="B205" s="822" t="s">
        <v>596</v>
      </c>
      <c r="C205" s="825" t="s">
        <v>618</v>
      </c>
      <c r="D205" s="839" t="s">
        <v>619</v>
      </c>
      <c r="E205" s="825" t="s">
        <v>2157</v>
      </c>
      <c r="F205" s="839" t="s">
        <v>2158</v>
      </c>
      <c r="G205" s="825" t="s">
        <v>2181</v>
      </c>
      <c r="H205" s="825" t="s">
        <v>2182</v>
      </c>
      <c r="I205" s="831">
        <v>3.3649998903274536</v>
      </c>
      <c r="J205" s="831">
        <v>200</v>
      </c>
      <c r="K205" s="832">
        <v>673</v>
      </c>
    </row>
    <row r="206" spans="1:11" ht="14.45" customHeight="1" x14ac:dyDescent="0.2">
      <c r="A206" s="821" t="s">
        <v>595</v>
      </c>
      <c r="B206" s="822" t="s">
        <v>596</v>
      </c>
      <c r="C206" s="825" t="s">
        <v>618</v>
      </c>
      <c r="D206" s="839" t="s">
        <v>619</v>
      </c>
      <c r="E206" s="825" t="s">
        <v>2157</v>
      </c>
      <c r="F206" s="839" t="s">
        <v>2158</v>
      </c>
      <c r="G206" s="825" t="s">
        <v>2418</v>
      </c>
      <c r="H206" s="825" t="s">
        <v>2419</v>
      </c>
      <c r="I206" s="831">
        <v>5.880000114440918</v>
      </c>
      <c r="J206" s="831">
        <v>100</v>
      </c>
      <c r="K206" s="832">
        <v>588</v>
      </c>
    </row>
    <row r="207" spans="1:11" ht="14.45" customHeight="1" x14ac:dyDescent="0.2">
      <c r="A207" s="821" t="s">
        <v>595</v>
      </c>
      <c r="B207" s="822" t="s">
        <v>596</v>
      </c>
      <c r="C207" s="825" t="s">
        <v>618</v>
      </c>
      <c r="D207" s="839" t="s">
        <v>619</v>
      </c>
      <c r="E207" s="825" t="s">
        <v>2157</v>
      </c>
      <c r="F207" s="839" t="s">
        <v>2158</v>
      </c>
      <c r="G207" s="825" t="s">
        <v>2420</v>
      </c>
      <c r="H207" s="825" t="s">
        <v>2421</v>
      </c>
      <c r="I207" s="831">
        <v>9.2950000762939453</v>
      </c>
      <c r="J207" s="831">
        <v>150</v>
      </c>
      <c r="K207" s="832">
        <v>1394</v>
      </c>
    </row>
    <row r="208" spans="1:11" ht="14.45" customHeight="1" x14ac:dyDescent="0.2">
      <c r="A208" s="821" t="s">
        <v>595</v>
      </c>
      <c r="B208" s="822" t="s">
        <v>596</v>
      </c>
      <c r="C208" s="825" t="s">
        <v>618</v>
      </c>
      <c r="D208" s="839" t="s">
        <v>619</v>
      </c>
      <c r="E208" s="825" t="s">
        <v>2157</v>
      </c>
      <c r="F208" s="839" t="s">
        <v>2158</v>
      </c>
      <c r="G208" s="825" t="s">
        <v>2422</v>
      </c>
      <c r="H208" s="825" t="s">
        <v>2423</v>
      </c>
      <c r="I208" s="831">
        <v>46</v>
      </c>
      <c r="J208" s="831">
        <v>22</v>
      </c>
      <c r="K208" s="832">
        <v>1012</v>
      </c>
    </row>
    <row r="209" spans="1:11" ht="14.45" customHeight="1" x14ac:dyDescent="0.2">
      <c r="A209" s="821" t="s">
        <v>595</v>
      </c>
      <c r="B209" s="822" t="s">
        <v>596</v>
      </c>
      <c r="C209" s="825" t="s">
        <v>618</v>
      </c>
      <c r="D209" s="839" t="s">
        <v>619</v>
      </c>
      <c r="E209" s="825" t="s">
        <v>2157</v>
      </c>
      <c r="F209" s="839" t="s">
        <v>2158</v>
      </c>
      <c r="G209" s="825" t="s">
        <v>2424</v>
      </c>
      <c r="H209" s="825" t="s">
        <v>2425</v>
      </c>
      <c r="I209" s="831">
        <v>61.209999084472656</v>
      </c>
      <c r="J209" s="831">
        <v>1</v>
      </c>
      <c r="K209" s="832">
        <v>61.209999084472656</v>
      </c>
    </row>
    <row r="210" spans="1:11" ht="14.45" customHeight="1" x14ac:dyDescent="0.2">
      <c r="A210" s="821" t="s">
        <v>595</v>
      </c>
      <c r="B210" s="822" t="s">
        <v>596</v>
      </c>
      <c r="C210" s="825" t="s">
        <v>618</v>
      </c>
      <c r="D210" s="839" t="s">
        <v>619</v>
      </c>
      <c r="E210" s="825" t="s">
        <v>2157</v>
      </c>
      <c r="F210" s="839" t="s">
        <v>2158</v>
      </c>
      <c r="G210" s="825" t="s">
        <v>2185</v>
      </c>
      <c r="H210" s="825" t="s">
        <v>2186</v>
      </c>
      <c r="I210" s="831">
        <v>20.137499809265137</v>
      </c>
      <c r="J210" s="831">
        <v>288</v>
      </c>
      <c r="K210" s="832">
        <v>5838.8399658203125</v>
      </c>
    </row>
    <row r="211" spans="1:11" ht="14.45" customHeight="1" x14ac:dyDescent="0.2">
      <c r="A211" s="821" t="s">
        <v>595</v>
      </c>
      <c r="B211" s="822" t="s">
        <v>596</v>
      </c>
      <c r="C211" s="825" t="s">
        <v>618</v>
      </c>
      <c r="D211" s="839" t="s">
        <v>619</v>
      </c>
      <c r="E211" s="825" t="s">
        <v>2157</v>
      </c>
      <c r="F211" s="839" t="s">
        <v>2158</v>
      </c>
      <c r="G211" s="825" t="s">
        <v>2426</v>
      </c>
      <c r="H211" s="825" t="s">
        <v>2427</v>
      </c>
      <c r="I211" s="831">
        <v>7.820000171661377</v>
      </c>
      <c r="J211" s="831">
        <v>7</v>
      </c>
      <c r="K211" s="832">
        <v>54.740001201629639</v>
      </c>
    </row>
    <row r="212" spans="1:11" ht="14.45" customHeight="1" x14ac:dyDescent="0.2">
      <c r="A212" s="821" t="s">
        <v>595</v>
      </c>
      <c r="B212" s="822" t="s">
        <v>596</v>
      </c>
      <c r="C212" s="825" t="s">
        <v>618</v>
      </c>
      <c r="D212" s="839" t="s">
        <v>619</v>
      </c>
      <c r="E212" s="825" t="s">
        <v>2157</v>
      </c>
      <c r="F212" s="839" t="s">
        <v>2158</v>
      </c>
      <c r="G212" s="825" t="s">
        <v>2330</v>
      </c>
      <c r="H212" s="825" t="s">
        <v>2331</v>
      </c>
      <c r="I212" s="831">
        <v>13.630000114440918</v>
      </c>
      <c r="J212" s="831">
        <v>250</v>
      </c>
      <c r="K212" s="832">
        <v>3407.5</v>
      </c>
    </row>
    <row r="213" spans="1:11" ht="14.45" customHeight="1" x14ac:dyDescent="0.2">
      <c r="A213" s="821" t="s">
        <v>595</v>
      </c>
      <c r="B213" s="822" t="s">
        <v>596</v>
      </c>
      <c r="C213" s="825" t="s">
        <v>618</v>
      </c>
      <c r="D213" s="839" t="s">
        <v>619</v>
      </c>
      <c r="E213" s="825" t="s">
        <v>2157</v>
      </c>
      <c r="F213" s="839" t="s">
        <v>2158</v>
      </c>
      <c r="G213" s="825" t="s">
        <v>2332</v>
      </c>
      <c r="H213" s="825" t="s">
        <v>2333</v>
      </c>
      <c r="I213" s="831">
        <v>4.1100001335144043</v>
      </c>
      <c r="J213" s="831">
        <v>50</v>
      </c>
      <c r="K213" s="832">
        <v>205.5</v>
      </c>
    </row>
    <row r="214" spans="1:11" ht="14.45" customHeight="1" x14ac:dyDescent="0.2">
      <c r="A214" s="821" t="s">
        <v>595</v>
      </c>
      <c r="B214" s="822" t="s">
        <v>596</v>
      </c>
      <c r="C214" s="825" t="s">
        <v>618</v>
      </c>
      <c r="D214" s="839" t="s">
        <v>619</v>
      </c>
      <c r="E214" s="825" t="s">
        <v>2157</v>
      </c>
      <c r="F214" s="839" t="s">
        <v>2158</v>
      </c>
      <c r="G214" s="825" t="s">
        <v>2334</v>
      </c>
      <c r="H214" s="825" t="s">
        <v>2335</v>
      </c>
      <c r="I214" s="831">
        <v>15.640000343322754</v>
      </c>
      <c r="J214" s="831">
        <v>350</v>
      </c>
      <c r="K214" s="832">
        <v>5474</v>
      </c>
    </row>
    <row r="215" spans="1:11" ht="14.45" customHeight="1" x14ac:dyDescent="0.2">
      <c r="A215" s="821" t="s">
        <v>595</v>
      </c>
      <c r="B215" s="822" t="s">
        <v>596</v>
      </c>
      <c r="C215" s="825" t="s">
        <v>618</v>
      </c>
      <c r="D215" s="839" t="s">
        <v>619</v>
      </c>
      <c r="E215" s="825" t="s">
        <v>2157</v>
      </c>
      <c r="F215" s="839" t="s">
        <v>2158</v>
      </c>
      <c r="G215" s="825" t="s">
        <v>2199</v>
      </c>
      <c r="H215" s="825" t="s">
        <v>2200</v>
      </c>
      <c r="I215" s="831">
        <v>72.220001220703125</v>
      </c>
      <c r="J215" s="831">
        <v>8</v>
      </c>
      <c r="K215" s="832">
        <v>577.760009765625</v>
      </c>
    </row>
    <row r="216" spans="1:11" ht="14.45" customHeight="1" x14ac:dyDescent="0.2">
      <c r="A216" s="821" t="s">
        <v>595</v>
      </c>
      <c r="B216" s="822" t="s">
        <v>596</v>
      </c>
      <c r="C216" s="825" t="s">
        <v>618</v>
      </c>
      <c r="D216" s="839" t="s">
        <v>619</v>
      </c>
      <c r="E216" s="825" t="s">
        <v>2157</v>
      </c>
      <c r="F216" s="839" t="s">
        <v>2158</v>
      </c>
      <c r="G216" s="825" t="s">
        <v>2428</v>
      </c>
      <c r="H216" s="825" t="s">
        <v>2429</v>
      </c>
      <c r="I216" s="831">
        <v>0.23000000417232513</v>
      </c>
      <c r="J216" s="831">
        <v>3</v>
      </c>
      <c r="K216" s="832">
        <v>0.68999999761581421</v>
      </c>
    </row>
    <row r="217" spans="1:11" ht="14.45" customHeight="1" x14ac:dyDescent="0.2">
      <c r="A217" s="821" t="s">
        <v>595</v>
      </c>
      <c r="B217" s="822" t="s">
        <v>596</v>
      </c>
      <c r="C217" s="825" t="s">
        <v>618</v>
      </c>
      <c r="D217" s="839" t="s">
        <v>619</v>
      </c>
      <c r="E217" s="825" t="s">
        <v>2157</v>
      </c>
      <c r="F217" s="839" t="s">
        <v>2158</v>
      </c>
      <c r="G217" s="825" t="s">
        <v>2430</v>
      </c>
      <c r="H217" s="825" t="s">
        <v>2431</v>
      </c>
      <c r="I217" s="831">
        <v>161.00999450683594</v>
      </c>
      <c r="J217" s="831">
        <v>42</v>
      </c>
      <c r="K217" s="832">
        <v>6762.580078125</v>
      </c>
    </row>
    <row r="218" spans="1:11" ht="14.45" customHeight="1" x14ac:dyDescent="0.2">
      <c r="A218" s="821" t="s">
        <v>595</v>
      </c>
      <c r="B218" s="822" t="s">
        <v>596</v>
      </c>
      <c r="C218" s="825" t="s">
        <v>618</v>
      </c>
      <c r="D218" s="839" t="s">
        <v>619</v>
      </c>
      <c r="E218" s="825" t="s">
        <v>2157</v>
      </c>
      <c r="F218" s="839" t="s">
        <v>2158</v>
      </c>
      <c r="G218" s="825" t="s">
        <v>2432</v>
      </c>
      <c r="H218" s="825" t="s">
        <v>2433</v>
      </c>
      <c r="I218" s="831">
        <v>222.59199829101561</v>
      </c>
      <c r="J218" s="831">
        <v>25</v>
      </c>
      <c r="K218" s="832">
        <v>5564.8401489257813</v>
      </c>
    </row>
    <row r="219" spans="1:11" ht="14.45" customHeight="1" x14ac:dyDescent="0.2">
      <c r="A219" s="821" t="s">
        <v>595</v>
      </c>
      <c r="B219" s="822" t="s">
        <v>596</v>
      </c>
      <c r="C219" s="825" t="s">
        <v>618</v>
      </c>
      <c r="D219" s="839" t="s">
        <v>619</v>
      </c>
      <c r="E219" s="825" t="s">
        <v>2157</v>
      </c>
      <c r="F219" s="839" t="s">
        <v>2158</v>
      </c>
      <c r="G219" s="825" t="s">
        <v>2434</v>
      </c>
      <c r="H219" s="825" t="s">
        <v>2435</v>
      </c>
      <c r="I219" s="831">
        <v>36.279998779296875</v>
      </c>
      <c r="J219" s="831">
        <v>300</v>
      </c>
      <c r="K219" s="832">
        <v>10882.68017578125</v>
      </c>
    </row>
    <row r="220" spans="1:11" ht="14.45" customHeight="1" x14ac:dyDescent="0.2">
      <c r="A220" s="821" t="s">
        <v>595</v>
      </c>
      <c r="B220" s="822" t="s">
        <v>596</v>
      </c>
      <c r="C220" s="825" t="s">
        <v>618</v>
      </c>
      <c r="D220" s="839" t="s">
        <v>619</v>
      </c>
      <c r="E220" s="825" t="s">
        <v>2157</v>
      </c>
      <c r="F220" s="839" t="s">
        <v>2158</v>
      </c>
      <c r="G220" s="825" t="s">
        <v>2436</v>
      </c>
      <c r="H220" s="825" t="s">
        <v>2437</v>
      </c>
      <c r="I220" s="831">
        <v>0.51199998855590823</v>
      </c>
      <c r="J220" s="831">
        <v>9000</v>
      </c>
      <c r="K220" s="832">
        <v>4610</v>
      </c>
    </row>
    <row r="221" spans="1:11" ht="14.45" customHeight="1" x14ac:dyDescent="0.2">
      <c r="A221" s="821" t="s">
        <v>595</v>
      </c>
      <c r="B221" s="822" t="s">
        <v>596</v>
      </c>
      <c r="C221" s="825" t="s">
        <v>618</v>
      </c>
      <c r="D221" s="839" t="s">
        <v>619</v>
      </c>
      <c r="E221" s="825" t="s">
        <v>2157</v>
      </c>
      <c r="F221" s="839" t="s">
        <v>2158</v>
      </c>
      <c r="G221" s="825" t="s">
        <v>2336</v>
      </c>
      <c r="H221" s="825" t="s">
        <v>2337</v>
      </c>
      <c r="I221" s="831">
        <v>0.78499999642372131</v>
      </c>
      <c r="J221" s="831">
        <v>1795</v>
      </c>
      <c r="K221" s="832">
        <v>1412.1499938964844</v>
      </c>
    </row>
    <row r="222" spans="1:11" ht="14.45" customHeight="1" x14ac:dyDescent="0.2">
      <c r="A222" s="821" t="s">
        <v>595</v>
      </c>
      <c r="B222" s="822" t="s">
        <v>596</v>
      </c>
      <c r="C222" s="825" t="s">
        <v>618</v>
      </c>
      <c r="D222" s="839" t="s">
        <v>619</v>
      </c>
      <c r="E222" s="825" t="s">
        <v>2157</v>
      </c>
      <c r="F222" s="839" t="s">
        <v>2158</v>
      </c>
      <c r="G222" s="825" t="s">
        <v>2438</v>
      </c>
      <c r="H222" s="825" t="s">
        <v>2439</v>
      </c>
      <c r="I222" s="831">
        <v>3.9450000524520874</v>
      </c>
      <c r="J222" s="831">
        <v>2000</v>
      </c>
      <c r="K222" s="832">
        <v>7893.5999755859375</v>
      </c>
    </row>
    <row r="223" spans="1:11" ht="14.45" customHeight="1" x14ac:dyDescent="0.2">
      <c r="A223" s="821" t="s">
        <v>595</v>
      </c>
      <c r="B223" s="822" t="s">
        <v>596</v>
      </c>
      <c r="C223" s="825" t="s">
        <v>618</v>
      </c>
      <c r="D223" s="839" t="s">
        <v>619</v>
      </c>
      <c r="E223" s="825" t="s">
        <v>2157</v>
      </c>
      <c r="F223" s="839" t="s">
        <v>2158</v>
      </c>
      <c r="G223" s="825" t="s">
        <v>2440</v>
      </c>
      <c r="H223" s="825" t="s">
        <v>2441</v>
      </c>
      <c r="I223" s="831">
        <v>0.14500000327825546</v>
      </c>
      <c r="J223" s="831">
        <v>200</v>
      </c>
      <c r="K223" s="832">
        <v>29</v>
      </c>
    </row>
    <row r="224" spans="1:11" ht="14.45" customHeight="1" x14ac:dyDescent="0.2">
      <c r="A224" s="821" t="s">
        <v>595</v>
      </c>
      <c r="B224" s="822" t="s">
        <v>596</v>
      </c>
      <c r="C224" s="825" t="s">
        <v>618</v>
      </c>
      <c r="D224" s="839" t="s">
        <v>619</v>
      </c>
      <c r="E224" s="825" t="s">
        <v>2157</v>
      </c>
      <c r="F224" s="839" t="s">
        <v>2158</v>
      </c>
      <c r="G224" s="825" t="s">
        <v>2442</v>
      </c>
      <c r="H224" s="825" t="s">
        <v>2443</v>
      </c>
      <c r="I224" s="831">
        <v>0.15999999642372131</v>
      </c>
      <c r="J224" s="831">
        <v>100</v>
      </c>
      <c r="K224" s="832">
        <v>16</v>
      </c>
    </row>
    <row r="225" spans="1:11" ht="14.45" customHeight="1" x14ac:dyDescent="0.2">
      <c r="A225" s="821" t="s">
        <v>595</v>
      </c>
      <c r="B225" s="822" t="s">
        <v>596</v>
      </c>
      <c r="C225" s="825" t="s">
        <v>618</v>
      </c>
      <c r="D225" s="839" t="s">
        <v>619</v>
      </c>
      <c r="E225" s="825" t="s">
        <v>2157</v>
      </c>
      <c r="F225" s="839" t="s">
        <v>2158</v>
      </c>
      <c r="G225" s="825" t="s">
        <v>2201</v>
      </c>
      <c r="H225" s="825" t="s">
        <v>2202</v>
      </c>
      <c r="I225" s="831">
        <v>31.425000190734863</v>
      </c>
      <c r="J225" s="831">
        <v>9</v>
      </c>
      <c r="K225" s="832">
        <v>282.83000183105469</v>
      </c>
    </row>
    <row r="226" spans="1:11" ht="14.45" customHeight="1" x14ac:dyDescent="0.2">
      <c r="A226" s="821" t="s">
        <v>595</v>
      </c>
      <c r="B226" s="822" t="s">
        <v>596</v>
      </c>
      <c r="C226" s="825" t="s">
        <v>618</v>
      </c>
      <c r="D226" s="839" t="s">
        <v>619</v>
      </c>
      <c r="E226" s="825" t="s">
        <v>2157</v>
      </c>
      <c r="F226" s="839" t="s">
        <v>2158</v>
      </c>
      <c r="G226" s="825" t="s">
        <v>2203</v>
      </c>
      <c r="H226" s="825" t="s">
        <v>2204</v>
      </c>
      <c r="I226" s="831">
        <v>30.780000686645508</v>
      </c>
      <c r="J226" s="831">
        <v>200</v>
      </c>
      <c r="K226" s="832">
        <v>6156</v>
      </c>
    </row>
    <row r="227" spans="1:11" ht="14.45" customHeight="1" x14ac:dyDescent="0.2">
      <c r="A227" s="821" t="s">
        <v>595</v>
      </c>
      <c r="B227" s="822" t="s">
        <v>596</v>
      </c>
      <c r="C227" s="825" t="s">
        <v>618</v>
      </c>
      <c r="D227" s="839" t="s">
        <v>619</v>
      </c>
      <c r="E227" s="825" t="s">
        <v>2205</v>
      </c>
      <c r="F227" s="839" t="s">
        <v>2206</v>
      </c>
      <c r="G227" s="825" t="s">
        <v>2444</v>
      </c>
      <c r="H227" s="825" t="s">
        <v>2445</v>
      </c>
      <c r="I227" s="831">
        <v>617.84332275390625</v>
      </c>
      <c r="J227" s="831">
        <v>80</v>
      </c>
      <c r="K227" s="832">
        <v>48613.919921875</v>
      </c>
    </row>
    <row r="228" spans="1:11" ht="14.45" customHeight="1" x14ac:dyDescent="0.2">
      <c r="A228" s="821" t="s">
        <v>595</v>
      </c>
      <c r="B228" s="822" t="s">
        <v>596</v>
      </c>
      <c r="C228" s="825" t="s">
        <v>618</v>
      </c>
      <c r="D228" s="839" t="s">
        <v>619</v>
      </c>
      <c r="E228" s="825" t="s">
        <v>2205</v>
      </c>
      <c r="F228" s="839" t="s">
        <v>2206</v>
      </c>
      <c r="G228" s="825" t="s">
        <v>2338</v>
      </c>
      <c r="H228" s="825" t="s">
        <v>2339</v>
      </c>
      <c r="I228" s="831">
        <v>2.0466666221618652</v>
      </c>
      <c r="J228" s="831">
        <v>800</v>
      </c>
      <c r="K228" s="832">
        <v>1636</v>
      </c>
    </row>
    <row r="229" spans="1:11" ht="14.45" customHeight="1" x14ac:dyDescent="0.2">
      <c r="A229" s="821" t="s">
        <v>595</v>
      </c>
      <c r="B229" s="822" t="s">
        <v>596</v>
      </c>
      <c r="C229" s="825" t="s">
        <v>618</v>
      </c>
      <c r="D229" s="839" t="s">
        <v>619</v>
      </c>
      <c r="E229" s="825" t="s">
        <v>2205</v>
      </c>
      <c r="F229" s="839" t="s">
        <v>2206</v>
      </c>
      <c r="G229" s="825" t="s">
        <v>2446</v>
      </c>
      <c r="H229" s="825" t="s">
        <v>2447</v>
      </c>
      <c r="I229" s="831">
        <v>636.46002197265625</v>
      </c>
      <c r="J229" s="831">
        <v>80</v>
      </c>
      <c r="K229" s="832">
        <v>50916.80078125</v>
      </c>
    </row>
    <row r="230" spans="1:11" ht="14.45" customHeight="1" x14ac:dyDescent="0.2">
      <c r="A230" s="821" t="s">
        <v>595</v>
      </c>
      <c r="B230" s="822" t="s">
        <v>596</v>
      </c>
      <c r="C230" s="825" t="s">
        <v>618</v>
      </c>
      <c r="D230" s="839" t="s">
        <v>619</v>
      </c>
      <c r="E230" s="825" t="s">
        <v>2205</v>
      </c>
      <c r="F230" s="839" t="s">
        <v>2206</v>
      </c>
      <c r="G230" s="825" t="s">
        <v>2448</v>
      </c>
      <c r="H230" s="825" t="s">
        <v>2449</v>
      </c>
      <c r="I230" s="831">
        <v>907.5</v>
      </c>
      <c r="J230" s="831">
        <v>24</v>
      </c>
      <c r="K230" s="832">
        <v>21780</v>
      </c>
    </row>
    <row r="231" spans="1:11" ht="14.45" customHeight="1" x14ac:dyDescent="0.2">
      <c r="A231" s="821" t="s">
        <v>595</v>
      </c>
      <c r="B231" s="822" t="s">
        <v>596</v>
      </c>
      <c r="C231" s="825" t="s">
        <v>618</v>
      </c>
      <c r="D231" s="839" t="s">
        <v>619</v>
      </c>
      <c r="E231" s="825" t="s">
        <v>2205</v>
      </c>
      <c r="F231" s="839" t="s">
        <v>2206</v>
      </c>
      <c r="G231" s="825" t="s">
        <v>2450</v>
      </c>
      <c r="H231" s="825" t="s">
        <v>2451</v>
      </c>
      <c r="I231" s="831">
        <v>2.3599998950958252</v>
      </c>
      <c r="J231" s="831">
        <v>500</v>
      </c>
      <c r="K231" s="832">
        <v>1180</v>
      </c>
    </row>
    <row r="232" spans="1:11" ht="14.45" customHeight="1" x14ac:dyDescent="0.2">
      <c r="A232" s="821" t="s">
        <v>595</v>
      </c>
      <c r="B232" s="822" t="s">
        <v>596</v>
      </c>
      <c r="C232" s="825" t="s">
        <v>618</v>
      </c>
      <c r="D232" s="839" t="s">
        <v>619</v>
      </c>
      <c r="E232" s="825" t="s">
        <v>2205</v>
      </c>
      <c r="F232" s="839" t="s">
        <v>2206</v>
      </c>
      <c r="G232" s="825" t="s">
        <v>2340</v>
      </c>
      <c r="H232" s="825" t="s">
        <v>2341</v>
      </c>
      <c r="I232" s="831">
        <v>1.2499999720603228E-2</v>
      </c>
      <c r="J232" s="831">
        <v>1900</v>
      </c>
      <c r="K232" s="832">
        <v>23</v>
      </c>
    </row>
    <row r="233" spans="1:11" ht="14.45" customHeight="1" x14ac:dyDescent="0.2">
      <c r="A233" s="821" t="s">
        <v>595</v>
      </c>
      <c r="B233" s="822" t="s">
        <v>596</v>
      </c>
      <c r="C233" s="825" t="s">
        <v>618</v>
      </c>
      <c r="D233" s="839" t="s">
        <v>619</v>
      </c>
      <c r="E233" s="825" t="s">
        <v>2205</v>
      </c>
      <c r="F233" s="839" t="s">
        <v>2206</v>
      </c>
      <c r="G233" s="825" t="s">
        <v>2452</v>
      </c>
      <c r="H233" s="825" t="s">
        <v>2453</v>
      </c>
      <c r="I233" s="831">
        <v>2.7799999713897705</v>
      </c>
      <c r="J233" s="831">
        <v>1260</v>
      </c>
      <c r="K233" s="832">
        <v>3502.8000030517578</v>
      </c>
    </row>
    <row r="234" spans="1:11" ht="14.45" customHeight="1" x14ac:dyDescent="0.2">
      <c r="A234" s="821" t="s">
        <v>595</v>
      </c>
      <c r="B234" s="822" t="s">
        <v>596</v>
      </c>
      <c r="C234" s="825" t="s">
        <v>618</v>
      </c>
      <c r="D234" s="839" t="s">
        <v>619</v>
      </c>
      <c r="E234" s="825" t="s">
        <v>2205</v>
      </c>
      <c r="F234" s="839" t="s">
        <v>2206</v>
      </c>
      <c r="G234" s="825" t="s">
        <v>2454</v>
      </c>
      <c r="H234" s="825" t="s">
        <v>2455</v>
      </c>
      <c r="I234" s="831">
        <v>45.497500419616699</v>
      </c>
      <c r="J234" s="831">
        <v>180</v>
      </c>
      <c r="K234" s="832">
        <v>8189.5999755859375</v>
      </c>
    </row>
    <row r="235" spans="1:11" ht="14.45" customHeight="1" x14ac:dyDescent="0.2">
      <c r="A235" s="821" t="s">
        <v>595</v>
      </c>
      <c r="B235" s="822" t="s">
        <v>596</v>
      </c>
      <c r="C235" s="825" t="s">
        <v>618</v>
      </c>
      <c r="D235" s="839" t="s">
        <v>619</v>
      </c>
      <c r="E235" s="825" t="s">
        <v>2205</v>
      </c>
      <c r="F235" s="839" t="s">
        <v>2206</v>
      </c>
      <c r="G235" s="825" t="s">
        <v>2456</v>
      </c>
      <c r="H235" s="825" t="s">
        <v>2457</v>
      </c>
      <c r="I235" s="831">
        <v>15.925000190734863</v>
      </c>
      <c r="J235" s="831">
        <v>500</v>
      </c>
      <c r="K235" s="832">
        <v>7963</v>
      </c>
    </row>
    <row r="236" spans="1:11" ht="14.45" customHeight="1" x14ac:dyDescent="0.2">
      <c r="A236" s="821" t="s">
        <v>595</v>
      </c>
      <c r="B236" s="822" t="s">
        <v>596</v>
      </c>
      <c r="C236" s="825" t="s">
        <v>618</v>
      </c>
      <c r="D236" s="839" t="s">
        <v>619</v>
      </c>
      <c r="E236" s="825" t="s">
        <v>2205</v>
      </c>
      <c r="F236" s="839" t="s">
        <v>2206</v>
      </c>
      <c r="G236" s="825" t="s">
        <v>2458</v>
      </c>
      <c r="H236" s="825" t="s">
        <v>2459</v>
      </c>
      <c r="I236" s="831">
        <v>25.989999771118164</v>
      </c>
      <c r="J236" s="831">
        <v>400</v>
      </c>
      <c r="K236" s="832">
        <v>10396.3203125</v>
      </c>
    </row>
    <row r="237" spans="1:11" ht="14.45" customHeight="1" x14ac:dyDescent="0.2">
      <c r="A237" s="821" t="s">
        <v>595</v>
      </c>
      <c r="B237" s="822" t="s">
        <v>596</v>
      </c>
      <c r="C237" s="825" t="s">
        <v>618</v>
      </c>
      <c r="D237" s="839" t="s">
        <v>619</v>
      </c>
      <c r="E237" s="825" t="s">
        <v>2205</v>
      </c>
      <c r="F237" s="839" t="s">
        <v>2206</v>
      </c>
      <c r="G237" s="825" t="s">
        <v>2460</v>
      </c>
      <c r="H237" s="825" t="s">
        <v>2461</v>
      </c>
      <c r="I237" s="831">
        <v>5.2633334795633955</v>
      </c>
      <c r="J237" s="831">
        <v>1000</v>
      </c>
      <c r="K237" s="832">
        <v>5264</v>
      </c>
    </row>
    <row r="238" spans="1:11" ht="14.45" customHeight="1" x14ac:dyDescent="0.2">
      <c r="A238" s="821" t="s">
        <v>595</v>
      </c>
      <c r="B238" s="822" t="s">
        <v>596</v>
      </c>
      <c r="C238" s="825" t="s">
        <v>618</v>
      </c>
      <c r="D238" s="839" t="s">
        <v>619</v>
      </c>
      <c r="E238" s="825" t="s">
        <v>2205</v>
      </c>
      <c r="F238" s="839" t="s">
        <v>2206</v>
      </c>
      <c r="G238" s="825" t="s">
        <v>2213</v>
      </c>
      <c r="H238" s="825" t="s">
        <v>2214</v>
      </c>
      <c r="I238" s="831">
        <v>3.4833333492279053</v>
      </c>
      <c r="J238" s="831">
        <v>700</v>
      </c>
      <c r="K238" s="832">
        <v>2439</v>
      </c>
    </row>
    <row r="239" spans="1:11" ht="14.45" customHeight="1" x14ac:dyDescent="0.2">
      <c r="A239" s="821" t="s">
        <v>595</v>
      </c>
      <c r="B239" s="822" t="s">
        <v>596</v>
      </c>
      <c r="C239" s="825" t="s">
        <v>618</v>
      </c>
      <c r="D239" s="839" t="s">
        <v>619</v>
      </c>
      <c r="E239" s="825" t="s">
        <v>2205</v>
      </c>
      <c r="F239" s="839" t="s">
        <v>2206</v>
      </c>
      <c r="G239" s="825" t="s">
        <v>2462</v>
      </c>
      <c r="H239" s="825" t="s">
        <v>2463</v>
      </c>
      <c r="I239" s="831">
        <v>61.060001373291016</v>
      </c>
      <c r="J239" s="831">
        <v>300</v>
      </c>
      <c r="K239" s="832">
        <v>18316.98046875</v>
      </c>
    </row>
    <row r="240" spans="1:11" ht="14.45" customHeight="1" x14ac:dyDescent="0.2">
      <c r="A240" s="821" t="s">
        <v>595</v>
      </c>
      <c r="B240" s="822" t="s">
        <v>596</v>
      </c>
      <c r="C240" s="825" t="s">
        <v>618</v>
      </c>
      <c r="D240" s="839" t="s">
        <v>619</v>
      </c>
      <c r="E240" s="825" t="s">
        <v>2205</v>
      </c>
      <c r="F240" s="839" t="s">
        <v>2206</v>
      </c>
      <c r="G240" s="825" t="s">
        <v>2464</v>
      </c>
      <c r="H240" s="825" t="s">
        <v>2465</v>
      </c>
      <c r="I240" s="831">
        <v>527.969970703125</v>
      </c>
      <c r="J240" s="831">
        <v>10</v>
      </c>
      <c r="K240" s="832">
        <v>5279.7001953125</v>
      </c>
    </row>
    <row r="241" spans="1:11" ht="14.45" customHeight="1" x14ac:dyDescent="0.2">
      <c r="A241" s="821" t="s">
        <v>595</v>
      </c>
      <c r="B241" s="822" t="s">
        <v>596</v>
      </c>
      <c r="C241" s="825" t="s">
        <v>618</v>
      </c>
      <c r="D241" s="839" t="s">
        <v>619</v>
      </c>
      <c r="E241" s="825" t="s">
        <v>2205</v>
      </c>
      <c r="F241" s="839" t="s">
        <v>2206</v>
      </c>
      <c r="G241" s="825" t="s">
        <v>2466</v>
      </c>
      <c r="H241" s="825" t="s">
        <v>2467</v>
      </c>
      <c r="I241" s="831">
        <v>484.04000854492188</v>
      </c>
      <c r="J241" s="831">
        <v>10</v>
      </c>
      <c r="K241" s="832">
        <v>4840.35009765625</v>
      </c>
    </row>
    <row r="242" spans="1:11" ht="14.45" customHeight="1" x14ac:dyDescent="0.2">
      <c r="A242" s="821" t="s">
        <v>595</v>
      </c>
      <c r="B242" s="822" t="s">
        <v>596</v>
      </c>
      <c r="C242" s="825" t="s">
        <v>618</v>
      </c>
      <c r="D242" s="839" t="s">
        <v>619</v>
      </c>
      <c r="E242" s="825" t="s">
        <v>2205</v>
      </c>
      <c r="F242" s="839" t="s">
        <v>2206</v>
      </c>
      <c r="G242" s="825" t="s">
        <v>2217</v>
      </c>
      <c r="H242" s="825" t="s">
        <v>2218</v>
      </c>
      <c r="I242" s="831">
        <v>21.899999618530273</v>
      </c>
      <c r="J242" s="831">
        <v>200</v>
      </c>
      <c r="K242" s="832">
        <v>4380.2001953125</v>
      </c>
    </row>
    <row r="243" spans="1:11" ht="14.45" customHeight="1" x14ac:dyDescent="0.2">
      <c r="A243" s="821" t="s">
        <v>595</v>
      </c>
      <c r="B243" s="822" t="s">
        <v>596</v>
      </c>
      <c r="C243" s="825" t="s">
        <v>618</v>
      </c>
      <c r="D243" s="839" t="s">
        <v>619</v>
      </c>
      <c r="E243" s="825" t="s">
        <v>2205</v>
      </c>
      <c r="F243" s="839" t="s">
        <v>2206</v>
      </c>
      <c r="G243" s="825" t="s">
        <v>2468</v>
      </c>
      <c r="H243" s="825" t="s">
        <v>2469</v>
      </c>
      <c r="I243" s="831">
        <v>12.100000381469727</v>
      </c>
      <c r="J243" s="831">
        <v>50</v>
      </c>
      <c r="K243" s="832">
        <v>605</v>
      </c>
    </row>
    <row r="244" spans="1:11" ht="14.45" customHeight="1" x14ac:dyDescent="0.2">
      <c r="A244" s="821" t="s">
        <v>595</v>
      </c>
      <c r="B244" s="822" t="s">
        <v>596</v>
      </c>
      <c r="C244" s="825" t="s">
        <v>618</v>
      </c>
      <c r="D244" s="839" t="s">
        <v>619</v>
      </c>
      <c r="E244" s="825" t="s">
        <v>2205</v>
      </c>
      <c r="F244" s="839" t="s">
        <v>2206</v>
      </c>
      <c r="G244" s="825" t="s">
        <v>2227</v>
      </c>
      <c r="H244" s="825" t="s">
        <v>2228</v>
      </c>
      <c r="I244" s="831">
        <v>22.989999771118164</v>
      </c>
      <c r="J244" s="831">
        <v>20</v>
      </c>
      <c r="K244" s="832">
        <v>459.79998779296875</v>
      </c>
    </row>
    <row r="245" spans="1:11" ht="14.45" customHeight="1" x14ac:dyDescent="0.2">
      <c r="A245" s="821" t="s">
        <v>595</v>
      </c>
      <c r="B245" s="822" t="s">
        <v>596</v>
      </c>
      <c r="C245" s="825" t="s">
        <v>618</v>
      </c>
      <c r="D245" s="839" t="s">
        <v>619</v>
      </c>
      <c r="E245" s="825" t="s">
        <v>2205</v>
      </c>
      <c r="F245" s="839" t="s">
        <v>2206</v>
      </c>
      <c r="G245" s="825" t="s">
        <v>2229</v>
      </c>
      <c r="H245" s="825" t="s">
        <v>2230</v>
      </c>
      <c r="I245" s="831">
        <v>22.989999771118164</v>
      </c>
      <c r="J245" s="831">
        <v>80</v>
      </c>
      <c r="K245" s="832">
        <v>1839.199951171875</v>
      </c>
    </row>
    <row r="246" spans="1:11" ht="14.45" customHeight="1" x14ac:dyDescent="0.2">
      <c r="A246" s="821" t="s">
        <v>595</v>
      </c>
      <c r="B246" s="822" t="s">
        <v>596</v>
      </c>
      <c r="C246" s="825" t="s">
        <v>618</v>
      </c>
      <c r="D246" s="839" t="s">
        <v>619</v>
      </c>
      <c r="E246" s="825" t="s">
        <v>2205</v>
      </c>
      <c r="F246" s="839" t="s">
        <v>2206</v>
      </c>
      <c r="G246" s="825" t="s">
        <v>2470</v>
      </c>
      <c r="H246" s="825" t="s">
        <v>2471</v>
      </c>
      <c r="I246" s="831">
        <v>22.866667429606121</v>
      </c>
      <c r="J246" s="831">
        <v>36</v>
      </c>
      <c r="K246" s="832">
        <v>823.20001220703125</v>
      </c>
    </row>
    <row r="247" spans="1:11" ht="14.45" customHeight="1" x14ac:dyDescent="0.2">
      <c r="A247" s="821" t="s">
        <v>595</v>
      </c>
      <c r="B247" s="822" t="s">
        <v>596</v>
      </c>
      <c r="C247" s="825" t="s">
        <v>618</v>
      </c>
      <c r="D247" s="839" t="s">
        <v>619</v>
      </c>
      <c r="E247" s="825" t="s">
        <v>2205</v>
      </c>
      <c r="F247" s="839" t="s">
        <v>2206</v>
      </c>
      <c r="G247" s="825" t="s">
        <v>2472</v>
      </c>
      <c r="H247" s="825" t="s">
        <v>2473</v>
      </c>
      <c r="I247" s="831">
        <v>18.149999618530273</v>
      </c>
      <c r="J247" s="831">
        <v>1100</v>
      </c>
      <c r="K247" s="832">
        <v>19965</v>
      </c>
    </row>
    <row r="248" spans="1:11" ht="14.45" customHeight="1" x14ac:dyDescent="0.2">
      <c r="A248" s="821" t="s">
        <v>595</v>
      </c>
      <c r="B248" s="822" t="s">
        <v>596</v>
      </c>
      <c r="C248" s="825" t="s">
        <v>618</v>
      </c>
      <c r="D248" s="839" t="s">
        <v>619</v>
      </c>
      <c r="E248" s="825" t="s">
        <v>2205</v>
      </c>
      <c r="F248" s="839" t="s">
        <v>2206</v>
      </c>
      <c r="G248" s="825" t="s">
        <v>2233</v>
      </c>
      <c r="H248" s="825" t="s">
        <v>2234</v>
      </c>
      <c r="I248" s="831">
        <v>7.8666666348775225</v>
      </c>
      <c r="J248" s="831">
        <v>500</v>
      </c>
      <c r="K248" s="832">
        <v>3932</v>
      </c>
    </row>
    <row r="249" spans="1:11" ht="14.45" customHeight="1" x14ac:dyDescent="0.2">
      <c r="A249" s="821" t="s">
        <v>595</v>
      </c>
      <c r="B249" s="822" t="s">
        <v>596</v>
      </c>
      <c r="C249" s="825" t="s">
        <v>618</v>
      </c>
      <c r="D249" s="839" t="s">
        <v>619</v>
      </c>
      <c r="E249" s="825" t="s">
        <v>2205</v>
      </c>
      <c r="F249" s="839" t="s">
        <v>2206</v>
      </c>
      <c r="G249" s="825" t="s">
        <v>2474</v>
      </c>
      <c r="H249" s="825" t="s">
        <v>2475</v>
      </c>
      <c r="I249" s="831">
        <v>3.1500000953674316</v>
      </c>
      <c r="J249" s="831">
        <v>50</v>
      </c>
      <c r="K249" s="832">
        <v>157.5</v>
      </c>
    </row>
    <row r="250" spans="1:11" ht="14.45" customHeight="1" x14ac:dyDescent="0.2">
      <c r="A250" s="821" t="s">
        <v>595</v>
      </c>
      <c r="B250" s="822" t="s">
        <v>596</v>
      </c>
      <c r="C250" s="825" t="s">
        <v>618</v>
      </c>
      <c r="D250" s="839" t="s">
        <v>619</v>
      </c>
      <c r="E250" s="825" t="s">
        <v>2205</v>
      </c>
      <c r="F250" s="839" t="s">
        <v>2206</v>
      </c>
      <c r="G250" s="825" t="s">
        <v>2476</v>
      </c>
      <c r="H250" s="825" t="s">
        <v>2477</v>
      </c>
      <c r="I250" s="831">
        <v>80.572500228881836</v>
      </c>
      <c r="J250" s="831">
        <v>160</v>
      </c>
      <c r="K250" s="832">
        <v>12891.60009765625</v>
      </c>
    </row>
    <row r="251" spans="1:11" ht="14.45" customHeight="1" x14ac:dyDescent="0.2">
      <c r="A251" s="821" t="s">
        <v>595</v>
      </c>
      <c r="B251" s="822" t="s">
        <v>596</v>
      </c>
      <c r="C251" s="825" t="s">
        <v>618</v>
      </c>
      <c r="D251" s="839" t="s">
        <v>619</v>
      </c>
      <c r="E251" s="825" t="s">
        <v>2205</v>
      </c>
      <c r="F251" s="839" t="s">
        <v>2206</v>
      </c>
      <c r="G251" s="825" t="s">
        <v>2237</v>
      </c>
      <c r="H251" s="825" t="s">
        <v>2238</v>
      </c>
      <c r="I251" s="831">
        <v>1.809999942779541</v>
      </c>
      <c r="J251" s="831">
        <v>800</v>
      </c>
      <c r="K251" s="832">
        <v>1448</v>
      </c>
    </row>
    <row r="252" spans="1:11" ht="14.45" customHeight="1" x14ac:dyDescent="0.2">
      <c r="A252" s="821" t="s">
        <v>595</v>
      </c>
      <c r="B252" s="822" t="s">
        <v>596</v>
      </c>
      <c r="C252" s="825" t="s">
        <v>618</v>
      </c>
      <c r="D252" s="839" t="s">
        <v>619</v>
      </c>
      <c r="E252" s="825" t="s">
        <v>2205</v>
      </c>
      <c r="F252" s="839" t="s">
        <v>2206</v>
      </c>
      <c r="G252" s="825" t="s">
        <v>2478</v>
      </c>
      <c r="H252" s="825" t="s">
        <v>2479</v>
      </c>
      <c r="I252" s="831">
        <v>0.25999999046325684</v>
      </c>
      <c r="J252" s="831">
        <v>100</v>
      </c>
      <c r="K252" s="832">
        <v>26</v>
      </c>
    </row>
    <row r="253" spans="1:11" ht="14.45" customHeight="1" x14ac:dyDescent="0.2">
      <c r="A253" s="821" t="s">
        <v>595</v>
      </c>
      <c r="B253" s="822" t="s">
        <v>596</v>
      </c>
      <c r="C253" s="825" t="s">
        <v>618</v>
      </c>
      <c r="D253" s="839" t="s">
        <v>619</v>
      </c>
      <c r="E253" s="825" t="s">
        <v>2205</v>
      </c>
      <c r="F253" s="839" t="s">
        <v>2206</v>
      </c>
      <c r="G253" s="825" t="s">
        <v>2480</v>
      </c>
      <c r="H253" s="825" t="s">
        <v>2481</v>
      </c>
      <c r="I253" s="831">
        <v>367.39999389648438</v>
      </c>
      <c r="J253" s="831">
        <v>5</v>
      </c>
      <c r="K253" s="832">
        <v>1837</v>
      </c>
    </row>
    <row r="254" spans="1:11" ht="14.45" customHeight="1" x14ac:dyDescent="0.2">
      <c r="A254" s="821" t="s">
        <v>595</v>
      </c>
      <c r="B254" s="822" t="s">
        <v>596</v>
      </c>
      <c r="C254" s="825" t="s">
        <v>618</v>
      </c>
      <c r="D254" s="839" t="s">
        <v>619</v>
      </c>
      <c r="E254" s="825" t="s">
        <v>2205</v>
      </c>
      <c r="F254" s="839" t="s">
        <v>2206</v>
      </c>
      <c r="G254" s="825" t="s">
        <v>2482</v>
      </c>
      <c r="H254" s="825" t="s">
        <v>2483</v>
      </c>
      <c r="I254" s="831">
        <v>367.39999389648438</v>
      </c>
      <c r="J254" s="831">
        <v>2</v>
      </c>
      <c r="K254" s="832">
        <v>734.79998779296875</v>
      </c>
    </row>
    <row r="255" spans="1:11" ht="14.45" customHeight="1" x14ac:dyDescent="0.2">
      <c r="A255" s="821" t="s">
        <v>595</v>
      </c>
      <c r="B255" s="822" t="s">
        <v>596</v>
      </c>
      <c r="C255" s="825" t="s">
        <v>618</v>
      </c>
      <c r="D255" s="839" t="s">
        <v>619</v>
      </c>
      <c r="E255" s="825" t="s">
        <v>2205</v>
      </c>
      <c r="F255" s="839" t="s">
        <v>2206</v>
      </c>
      <c r="G255" s="825" t="s">
        <v>2484</v>
      </c>
      <c r="H255" s="825" t="s">
        <v>2485</v>
      </c>
      <c r="I255" s="831">
        <v>302.5</v>
      </c>
      <c r="J255" s="831">
        <v>1</v>
      </c>
      <c r="K255" s="832">
        <v>302.5</v>
      </c>
    </row>
    <row r="256" spans="1:11" ht="14.45" customHeight="1" x14ac:dyDescent="0.2">
      <c r="A256" s="821" t="s">
        <v>595</v>
      </c>
      <c r="B256" s="822" t="s">
        <v>596</v>
      </c>
      <c r="C256" s="825" t="s">
        <v>618</v>
      </c>
      <c r="D256" s="839" t="s">
        <v>619</v>
      </c>
      <c r="E256" s="825" t="s">
        <v>2205</v>
      </c>
      <c r="F256" s="839" t="s">
        <v>2206</v>
      </c>
      <c r="G256" s="825" t="s">
        <v>2239</v>
      </c>
      <c r="H256" s="825" t="s">
        <v>2240</v>
      </c>
      <c r="I256" s="831">
        <v>13.310000419616699</v>
      </c>
      <c r="J256" s="831">
        <v>115</v>
      </c>
      <c r="K256" s="832">
        <v>1530.6500244140625</v>
      </c>
    </row>
    <row r="257" spans="1:11" ht="14.45" customHeight="1" x14ac:dyDescent="0.2">
      <c r="A257" s="821" t="s">
        <v>595</v>
      </c>
      <c r="B257" s="822" t="s">
        <v>596</v>
      </c>
      <c r="C257" s="825" t="s">
        <v>618</v>
      </c>
      <c r="D257" s="839" t="s">
        <v>619</v>
      </c>
      <c r="E257" s="825" t="s">
        <v>2205</v>
      </c>
      <c r="F257" s="839" t="s">
        <v>2206</v>
      </c>
      <c r="G257" s="825" t="s">
        <v>2486</v>
      </c>
      <c r="H257" s="825" t="s">
        <v>2487</v>
      </c>
      <c r="I257" s="831">
        <v>25.530000686645508</v>
      </c>
      <c r="J257" s="831">
        <v>131</v>
      </c>
      <c r="K257" s="832">
        <v>3344.5300598144531</v>
      </c>
    </row>
    <row r="258" spans="1:11" ht="14.45" customHeight="1" x14ac:dyDescent="0.2">
      <c r="A258" s="821" t="s">
        <v>595</v>
      </c>
      <c r="B258" s="822" t="s">
        <v>596</v>
      </c>
      <c r="C258" s="825" t="s">
        <v>618</v>
      </c>
      <c r="D258" s="839" t="s">
        <v>619</v>
      </c>
      <c r="E258" s="825" t="s">
        <v>2205</v>
      </c>
      <c r="F258" s="839" t="s">
        <v>2206</v>
      </c>
      <c r="G258" s="825" t="s">
        <v>2488</v>
      </c>
      <c r="H258" s="825" t="s">
        <v>2489</v>
      </c>
      <c r="I258" s="831">
        <v>7.9899997711181641</v>
      </c>
      <c r="J258" s="831">
        <v>200</v>
      </c>
      <c r="K258" s="832">
        <v>1597.199951171875</v>
      </c>
    </row>
    <row r="259" spans="1:11" ht="14.45" customHeight="1" x14ac:dyDescent="0.2">
      <c r="A259" s="821" t="s">
        <v>595</v>
      </c>
      <c r="B259" s="822" t="s">
        <v>596</v>
      </c>
      <c r="C259" s="825" t="s">
        <v>618</v>
      </c>
      <c r="D259" s="839" t="s">
        <v>619</v>
      </c>
      <c r="E259" s="825" t="s">
        <v>2205</v>
      </c>
      <c r="F259" s="839" t="s">
        <v>2206</v>
      </c>
      <c r="G259" s="825" t="s">
        <v>2490</v>
      </c>
      <c r="H259" s="825" t="s">
        <v>2491</v>
      </c>
      <c r="I259" s="831">
        <v>63.365999603271483</v>
      </c>
      <c r="J259" s="831">
        <v>250</v>
      </c>
      <c r="K259" s="832">
        <v>15841.180053710938</v>
      </c>
    </row>
    <row r="260" spans="1:11" ht="14.45" customHeight="1" x14ac:dyDescent="0.2">
      <c r="A260" s="821" t="s">
        <v>595</v>
      </c>
      <c r="B260" s="822" t="s">
        <v>596</v>
      </c>
      <c r="C260" s="825" t="s">
        <v>618</v>
      </c>
      <c r="D260" s="839" t="s">
        <v>619</v>
      </c>
      <c r="E260" s="825" t="s">
        <v>2205</v>
      </c>
      <c r="F260" s="839" t="s">
        <v>2206</v>
      </c>
      <c r="G260" s="825" t="s">
        <v>2492</v>
      </c>
      <c r="H260" s="825" t="s">
        <v>2493</v>
      </c>
      <c r="I260" s="831">
        <v>1.5</v>
      </c>
      <c r="J260" s="831">
        <v>100</v>
      </c>
      <c r="K260" s="832">
        <v>150</v>
      </c>
    </row>
    <row r="261" spans="1:11" ht="14.45" customHeight="1" x14ac:dyDescent="0.2">
      <c r="A261" s="821" t="s">
        <v>595</v>
      </c>
      <c r="B261" s="822" t="s">
        <v>596</v>
      </c>
      <c r="C261" s="825" t="s">
        <v>618</v>
      </c>
      <c r="D261" s="839" t="s">
        <v>619</v>
      </c>
      <c r="E261" s="825" t="s">
        <v>2205</v>
      </c>
      <c r="F261" s="839" t="s">
        <v>2206</v>
      </c>
      <c r="G261" s="825" t="s">
        <v>2243</v>
      </c>
      <c r="H261" s="825" t="s">
        <v>2244</v>
      </c>
      <c r="I261" s="831">
        <v>9.1999998092651367</v>
      </c>
      <c r="J261" s="831">
        <v>1100</v>
      </c>
      <c r="K261" s="832">
        <v>10120</v>
      </c>
    </row>
    <row r="262" spans="1:11" ht="14.45" customHeight="1" x14ac:dyDescent="0.2">
      <c r="A262" s="821" t="s">
        <v>595</v>
      </c>
      <c r="B262" s="822" t="s">
        <v>596</v>
      </c>
      <c r="C262" s="825" t="s">
        <v>618</v>
      </c>
      <c r="D262" s="839" t="s">
        <v>619</v>
      </c>
      <c r="E262" s="825" t="s">
        <v>2205</v>
      </c>
      <c r="F262" s="839" t="s">
        <v>2206</v>
      </c>
      <c r="G262" s="825" t="s">
        <v>2494</v>
      </c>
      <c r="H262" s="825" t="s">
        <v>2495</v>
      </c>
      <c r="I262" s="831">
        <v>149</v>
      </c>
      <c r="J262" s="831">
        <v>220</v>
      </c>
      <c r="K262" s="832">
        <v>32779.85986328125</v>
      </c>
    </row>
    <row r="263" spans="1:11" ht="14.45" customHeight="1" x14ac:dyDescent="0.2">
      <c r="A263" s="821" t="s">
        <v>595</v>
      </c>
      <c r="B263" s="822" t="s">
        <v>596</v>
      </c>
      <c r="C263" s="825" t="s">
        <v>618</v>
      </c>
      <c r="D263" s="839" t="s">
        <v>619</v>
      </c>
      <c r="E263" s="825" t="s">
        <v>2205</v>
      </c>
      <c r="F263" s="839" t="s">
        <v>2206</v>
      </c>
      <c r="G263" s="825" t="s">
        <v>2496</v>
      </c>
      <c r="H263" s="825" t="s">
        <v>2497</v>
      </c>
      <c r="I263" s="831">
        <v>6.7699999809265137</v>
      </c>
      <c r="J263" s="831">
        <v>30</v>
      </c>
      <c r="K263" s="832">
        <v>203.10000610351563</v>
      </c>
    </row>
    <row r="264" spans="1:11" ht="14.45" customHeight="1" x14ac:dyDescent="0.2">
      <c r="A264" s="821" t="s">
        <v>595</v>
      </c>
      <c r="B264" s="822" t="s">
        <v>596</v>
      </c>
      <c r="C264" s="825" t="s">
        <v>618</v>
      </c>
      <c r="D264" s="839" t="s">
        <v>619</v>
      </c>
      <c r="E264" s="825" t="s">
        <v>2205</v>
      </c>
      <c r="F264" s="839" t="s">
        <v>2206</v>
      </c>
      <c r="G264" s="825" t="s">
        <v>2498</v>
      </c>
      <c r="H264" s="825" t="s">
        <v>2499</v>
      </c>
      <c r="I264" s="831">
        <v>14.159999847412109</v>
      </c>
      <c r="J264" s="831">
        <v>40</v>
      </c>
      <c r="K264" s="832">
        <v>566.280029296875</v>
      </c>
    </row>
    <row r="265" spans="1:11" ht="14.45" customHeight="1" x14ac:dyDescent="0.2">
      <c r="A265" s="821" t="s">
        <v>595</v>
      </c>
      <c r="B265" s="822" t="s">
        <v>596</v>
      </c>
      <c r="C265" s="825" t="s">
        <v>618</v>
      </c>
      <c r="D265" s="839" t="s">
        <v>619</v>
      </c>
      <c r="E265" s="825" t="s">
        <v>2205</v>
      </c>
      <c r="F265" s="839" t="s">
        <v>2206</v>
      </c>
      <c r="G265" s="825" t="s">
        <v>2500</v>
      </c>
      <c r="H265" s="825" t="s">
        <v>2501</v>
      </c>
      <c r="I265" s="831">
        <v>16.459999084472656</v>
      </c>
      <c r="J265" s="831">
        <v>50</v>
      </c>
      <c r="K265" s="832">
        <v>823</v>
      </c>
    </row>
    <row r="266" spans="1:11" ht="14.45" customHeight="1" x14ac:dyDescent="0.2">
      <c r="A266" s="821" t="s">
        <v>595</v>
      </c>
      <c r="B266" s="822" t="s">
        <v>596</v>
      </c>
      <c r="C266" s="825" t="s">
        <v>618</v>
      </c>
      <c r="D266" s="839" t="s">
        <v>619</v>
      </c>
      <c r="E266" s="825" t="s">
        <v>2205</v>
      </c>
      <c r="F266" s="839" t="s">
        <v>2206</v>
      </c>
      <c r="G266" s="825" t="s">
        <v>2249</v>
      </c>
      <c r="H266" s="825" t="s">
        <v>2250</v>
      </c>
      <c r="I266" s="831">
        <v>0.82399998903274541</v>
      </c>
      <c r="J266" s="831">
        <v>4200</v>
      </c>
      <c r="K266" s="832">
        <v>3464</v>
      </c>
    </row>
    <row r="267" spans="1:11" ht="14.45" customHeight="1" x14ac:dyDescent="0.2">
      <c r="A267" s="821" t="s">
        <v>595</v>
      </c>
      <c r="B267" s="822" t="s">
        <v>596</v>
      </c>
      <c r="C267" s="825" t="s">
        <v>618</v>
      </c>
      <c r="D267" s="839" t="s">
        <v>619</v>
      </c>
      <c r="E267" s="825" t="s">
        <v>2205</v>
      </c>
      <c r="F267" s="839" t="s">
        <v>2206</v>
      </c>
      <c r="G267" s="825" t="s">
        <v>2251</v>
      </c>
      <c r="H267" s="825" t="s">
        <v>2252</v>
      </c>
      <c r="I267" s="831">
        <v>0.43600000143051149</v>
      </c>
      <c r="J267" s="831">
        <v>1700</v>
      </c>
      <c r="K267" s="832">
        <v>741</v>
      </c>
    </row>
    <row r="268" spans="1:11" ht="14.45" customHeight="1" x14ac:dyDescent="0.2">
      <c r="A268" s="821" t="s">
        <v>595</v>
      </c>
      <c r="B268" s="822" t="s">
        <v>596</v>
      </c>
      <c r="C268" s="825" t="s">
        <v>618</v>
      </c>
      <c r="D268" s="839" t="s">
        <v>619</v>
      </c>
      <c r="E268" s="825" t="s">
        <v>2205</v>
      </c>
      <c r="F268" s="839" t="s">
        <v>2206</v>
      </c>
      <c r="G268" s="825" t="s">
        <v>2253</v>
      </c>
      <c r="H268" s="825" t="s">
        <v>2254</v>
      </c>
      <c r="I268" s="831">
        <v>1.1319999933242797</v>
      </c>
      <c r="J268" s="831">
        <v>2960</v>
      </c>
      <c r="K268" s="832">
        <v>3352.799976348877</v>
      </c>
    </row>
    <row r="269" spans="1:11" ht="14.45" customHeight="1" x14ac:dyDescent="0.2">
      <c r="A269" s="821" t="s">
        <v>595</v>
      </c>
      <c r="B269" s="822" t="s">
        <v>596</v>
      </c>
      <c r="C269" s="825" t="s">
        <v>618</v>
      </c>
      <c r="D269" s="839" t="s">
        <v>619</v>
      </c>
      <c r="E269" s="825" t="s">
        <v>2205</v>
      </c>
      <c r="F269" s="839" t="s">
        <v>2206</v>
      </c>
      <c r="G269" s="825" t="s">
        <v>2255</v>
      </c>
      <c r="H269" s="825" t="s">
        <v>2256</v>
      </c>
      <c r="I269" s="831">
        <v>0.57999998331069946</v>
      </c>
      <c r="J269" s="831">
        <v>1300</v>
      </c>
      <c r="K269" s="832">
        <v>754</v>
      </c>
    </row>
    <row r="270" spans="1:11" ht="14.45" customHeight="1" x14ac:dyDescent="0.2">
      <c r="A270" s="821" t="s">
        <v>595</v>
      </c>
      <c r="B270" s="822" t="s">
        <v>596</v>
      </c>
      <c r="C270" s="825" t="s">
        <v>618</v>
      </c>
      <c r="D270" s="839" t="s">
        <v>619</v>
      </c>
      <c r="E270" s="825" t="s">
        <v>2205</v>
      </c>
      <c r="F270" s="839" t="s">
        <v>2206</v>
      </c>
      <c r="G270" s="825" t="s">
        <v>2502</v>
      </c>
      <c r="H270" s="825" t="s">
        <v>2503</v>
      </c>
      <c r="I270" s="831">
        <v>7.429999828338623</v>
      </c>
      <c r="J270" s="831">
        <v>900</v>
      </c>
      <c r="K270" s="832">
        <v>6687</v>
      </c>
    </row>
    <row r="271" spans="1:11" ht="14.45" customHeight="1" x14ac:dyDescent="0.2">
      <c r="A271" s="821" t="s">
        <v>595</v>
      </c>
      <c r="B271" s="822" t="s">
        <v>596</v>
      </c>
      <c r="C271" s="825" t="s">
        <v>618</v>
      </c>
      <c r="D271" s="839" t="s">
        <v>619</v>
      </c>
      <c r="E271" s="825" t="s">
        <v>2205</v>
      </c>
      <c r="F271" s="839" t="s">
        <v>2206</v>
      </c>
      <c r="G271" s="825" t="s">
        <v>2504</v>
      </c>
      <c r="H271" s="825" t="s">
        <v>2505</v>
      </c>
      <c r="I271" s="831">
        <v>37.150001525878906</v>
      </c>
      <c r="J271" s="831">
        <v>220</v>
      </c>
      <c r="K271" s="832">
        <v>8172.39990234375</v>
      </c>
    </row>
    <row r="272" spans="1:11" ht="14.45" customHeight="1" x14ac:dyDescent="0.2">
      <c r="A272" s="821" t="s">
        <v>595</v>
      </c>
      <c r="B272" s="822" t="s">
        <v>596</v>
      </c>
      <c r="C272" s="825" t="s">
        <v>618</v>
      </c>
      <c r="D272" s="839" t="s">
        <v>619</v>
      </c>
      <c r="E272" s="825" t="s">
        <v>2205</v>
      </c>
      <c r="F272" s="839" t="s">
        <v>2206</v>
      </c>
      <c r="G272" s="825" t="s">
        <v>2506</v>
      </c>
      <c r="H272" s="825" t="s">
        <v>2507</v>
      </c>
      <c r="I272" s="831">
        <v>6.9479998588562015</v>
      </c>
      <c r="J272" s="831">
        <v>1080</v>
      </c>
      <c r="K272" s="832">
        <v>7504.199951171875</v>
      </c>
    </row>
    <row r="273" spans="1:11" ht="14.45" customHeight="1" x14ac:dyDescent="0.2">
      <c r="A273" s="821" t="s">
        <v>595</v>
      </c>
      <c r="B273" s="822" t="s">
        <v>596</v>
      </c>
      <c r="C273" s="825" t="s">
        <v>618</v>
      </c>
      <c r="D273" s="839" t="s">
        <v>619</v>
      </c>
      <c r="E273" s="825" t="s">
        <v>2205</v>
      </c>
      <c r="F273" s="839" t="s">
        <v>2206</v>
      </c>
      <c r="G273" s="825" t="s">
        <v>2257</v>
      </c>
      <c r="H273" s="825" t="s">
        <v>2258</v>
      </c>
      <c r="I273" s="831">
        <v>1.5499999523162842</v>
      </c>
      <c r="J273" s="831">
        <v>200</v>
      </c>
      <c r="K273" s="832">
        <v>310</v>
      </c>
    </row>
    <row r="274" spans="1:11" ht="14.45" customHeight="1" x14ac:dyDescent="0.2">
      <c r="A274" s="821" t="s">
        <v>595</v>
      </c>
      <c r="B274" s="822" t="s">
        <v>596</v>
      </c>
      <c r="C274" s="825" t="s">
        <v>618</v>
      </c>
      <c r="D274" s="839" t="s">
        <v>619</v>
      </c>
      <c r="E274" s="825" t="s">
        <v>2205</v>
      </c>
      <c r="F274" s="839" t="s">
        <v>2206</v>
      </c>
      <c r="G274" s="825" t="s">
        <v>2354</v>
      </c>
      <c r="H274" s="825" t="s">
        <v>2355</v>
      </c>
      <c r="I274" s="831">
        <v>3.43666672706604</v>
      </c>
      <c r="J274" s="831">
        <v>800</v>
      </c>
      <c r="K274" s="832">
        <v>2750.050048828125</v>
      </c>
    </row>
    <row r="275" spans="1:11" ht="14.45" customHeight="1" x14ac:dyDescent="0.2">
      <c r="A275" s="821" t="s">
        <v>595</v>
      </c>
      <c r="B275" s="822" t="s">
        <v>596</v>
      </c>
      <c r="C275" s="825" t="s">
        <v>618</v>
      </c>
      <c r="D275" s="839" t="s">
        <v>619</v>
      </c>
      <c r="E275" s="825" t="s">
        <v>2205</v>
      </c>
      <c r="F275" s="839" t="s">
        <v>2206</v>
      </c>
      <c r="G275" s="825" t="s">
        <v>2356</v>
      </c>
      <c r="H275" s="825" t="s">
        <v>2357</v>
      </c>
      <c r="I275" s="831">
        <v>15.039999961853027</v>
      </c>
      <c r="J275" s="831">
        <v>250</v>
      </c>
      <c r="K275" s="832">
        <v>3760</v>
      </c>
    </row>
    <row r="276" spans="1:11" ht="14.45" customHeight="1" x14ac:dyDescent="0.2">
      <c r="A276" s="821" t="s">
        <v>595</v>
      </c>
      <c r="B276" s="822" t="s">
        <v>596</v>
      </c>
      <c r="C276" s="825" t="s">
        <v>618</v>
      </c>
      <c r="D276" s="839" t="s">
        <v>619</v>
      </c>
      <c r="E276" s="825" t="s">
        <v>2205</v>
      </c>
      <c r="F276" s="839" t="s">
        <v>2206</v>
      </c>
      <c r="G276" s="825" t="s">
        <v>2508</v>
      </c>
      <c r="H276" s="825" t="s">
        <v>2509</v>
      </c>
      <c r="I276" s="831">
        <v>1208.7900390625</v>
      </c>
      <c r="J276" s="831">
        <v>9</v>
      </c>
      <c r="K276" s="832">
        <v>10879.1103515625</v>
      </c>
    </row>
    <row r="277" spans="1:11" ht="14.45" customHeight="1" x14ac:dyDescent="0.2">
      <c r="A277" s="821" t="s">
        <v>595</v>
      </c>
      <c r="B277" s="822" t="s">
        <v>596</v>
      </c>
      <c r="C277" s="825" t="s">
        <v>618</v>
      </c>
      <c r="D277" s="839" t="s">
        <v>619</v>
      </c>
      <c r="E277" s="825" t="s">
        <v>2205</v>
      </c>
      <c r="F277" s="839" t="s">
        <v>2206</v>
      </c>
      <c r="G277" s="825" t="s">
        <v>2510</v>
      </c>
      <c r="H277" s="825" t="s">
        <v>2511</v>
      </c>
      <c r="I277" s="831">
        <v>1753.2900390625</v>
      </c>
      <c r="J277" s="831">
        <v>4</v>
      </c>
      <c r="K277" s="832">
        <v>7013.16015625</v>
      </c>
    </row>
    <row r="278" spans="1:11" ht="14.45" customHeight="1" x14ac:dyDescent="0.2">
      <c r="A278" s="821" t="s">
        <v>595</v>
      </c>
      <c r="B278" s="822" t="s">
        <v>596</v>
      </c>
      <c r="C278" s="825" t="s">
        <v>618</v>
      </c>
      <c r="D278" s="839" t="s">
        <v>619</v>
      </c>
      <c r="E278" s="825" t="s">
        <v>2205</v>
      </c>
      <c r="F278" s="839" t="s">
        <v>2206</v>
      </c>
      <c r="G278" s="825" t="s">
        <v>2512</v>
      </c>
      <c r="H278" s="825" t="s">
        <v>2513</v>
      </c>
      <c r="I278" s="831">
        <v>299</v>
      </c>
      <c r="J278" s="831">
        <v>110</v>
      </c>
      <c r="K278" s="832">
        <v>32890</v>
      </c>
    </row>
    <row r="279" spans="1:11" ht="14.45" customHeight="1" x14ac:dyDescent="0.2">
      <c r="A279" s="821" t="s">
        <v>595</v>
      </c>
      <c r="B279" s="822" t="s">
        <v>596</v>
      </c>
      <c r="C279" s="825" t="s">
        <v>618</v>
      </c>
      <c r="D279" s="839" t="s">
        <v>619</v>
      </c>
      <c r="E279" s="825" t="s">
        <v>2205</v>
      </c>
      <c r="F279" s="839" t="s">
        <v>2206</v>
      </c>
      <c r="G279" s="825" t="s">
        <v>2514</v>
      </c>
      <c r="H279" s="825" t="s">
        <v>2515</v>
      </c>
      <c r="I279" s="831">
        <v>299</v>
      </c>
      <c r="J279" s="831">
        <v>90</v>
      </c>
      <c r="K279" s="832">
        <v>26910.0400390625</v>
      </c>
    </row>
    <row r="280" spans="1:11" ht="14.45" customHeight="1" x14ac:dyDescent="0.2">
      <c r="A280" s="821" t="s">
        <v>595</v>
      </c>
      <c r="B280" s="822" t="s">
        <v>596</v>
      </c>
      <c r="C280" s="825" t="s">
        <v>618</v>
      </c>
      <c r="D280" s="839" t="s">
        <v>619</v>
      </c>
      <c r="E280" s="825" t="s">
        <v>2205</v>
      </c>
      <c r="F280" s="839" t="s">
        <v>2206</v>
      </c>
      <c r="G280" s="825" t="s">
        <v>2516</v>
      </c>
      <c r="H280" s="825" t="s">
        <v>2517</v>
      </c>
      <c r="I280" s="831">
        <v>205.69999694824219</v>
      </c>
      <c r="J280" s="831">
        <v>20</v>
      </c>
      <c r="K280" s="832">
        <v>4114</v>
      </c>
    </row>
    <row r="281" spans="1:11" ht="14.45" customHeight="1" x14ac:dyDescent="0.2">
      <c r="A281" s="821" t="s">
        <v>595</v>
      </c>
      <c r="B281" s="822" t="s">
        <v>596</v>
      </c>
      <c r="C281" s="825" t="s">
        <v>618</v>
      </c>
      <c r="D281" s="839" t="s">
        <v>619</v>
      </c>
      <c r="E281" s="825" t="s">
        <v>2205</v>
      </c>
      <c r="F281" s="839" t="s">
        <v>2206</v>
      </c>
      <c r="G281" s="825" t="s">
        <v>2514</v>
      </c>
      <c r="H281" s="825" t="s">
        <v>2518</v>
      </c>
      <c r="I281" s="831">
        <v>299</v>
      </c>
      <c r="J281" s="831">
        <v>15</v>
      </c>
      <c r="K281" s="832">
        <v>4485.06005859375</v>
      </c>
    </row>
    <row r="282" spans="1:11" ht="14.45" customHeight="1" x14ac:dyDescent="0.2">
      <c r="A282" s="821" t="s">
        <v>595</v>
      </c>
      <c r="B282" s="822" t="s">
        <v>596</v>
      </c>
      <c r="C282" s="825" t="s">
        <v>618</v>
      </c>
      <c r="D282" s="839" t="s">
        <v>619</v>
      </c>
      <c r="E282" s="825" t="s">
        <v>2205</v>
      </c>
      <c r="F282" s="839" t="s">
        <v>2206</v>
      </c>
      <c r="G282" s="825" t="s">
        <v>2519</v>
      </c>
      <c r="H282" s="825" t="s">
        <v>2520</v>
      </c>
      <c r="I282" s="831">
        <v>6.179999828338623</v>
      </c>
      <c r="J282" s="831">
        <v>50</v>
      </c>
      <c r="K282" s="832">
        <v>309</v>
      </c>
    </row>
    <row r="283" spans="1:11" ht="14.45" customHeight="1" x14ac:dyDescent="0.2">
      <c r="A283" s="821" t="s">
        <v>595</v>
      </c>
      <c r="B283" s="822" t="s">
        <v>596</v>
      </c>
      <c r="C283" s="825" t="s">
        <v>618</v>
      </c>
      <c r="D283" s="839" t="s">
        <v>619</v>
      </c>
      <c r="E283" s="825" t="s">
        <v>2205</v>
      </c>
      <c r="F283" s="839" t="s">
        <v>2206</v>
      </c>
      <c r="G283" s="825" t="s">
        <v>2521</v>
      </c>
      <c r="H283" s="825" t="s">
        <v>2522</v>
      </c>
      <c r="I283" s="831">
        <v>8.7600002288818359</v>
      </c>
      <c r="J283" s="831">
        <v>1000</v>
      </c>
      <c r="K283" s="832">
        <v>8760.3997802734375</v>
      </c>
    </row>
    <row r="284" spans="1:11" ht="14.45" customHeight="1" x14ac:dyDescent="0.2">
      <c r="A284" s="821" t="s">
        <v>595</v>
      </c>
      <c r="B284" s="822" t="s">
        <v>596</v>
      </c>
      <c r="C284" s="825" t="s">
        <v>618</v>
      </c>
      <c r="D284" s="839" t="s">
        <v>619</v>
      </c>
      <c r="E284" s="825" t="s">
        <v>2205</v>
      </c>
      <c r="F284" s="839" t="s">
        <v>2206</v>
      </c>
      <c r="G284" s="825" t="s">
        <v>2261</v>
      </c>
      <c r="H284" s="825" t="s">
        <v>2262</v>
      </c>
      <c r="I284" s="831">
        <v>1.2100000381469727</v>
      </c>
      <c r="J284" s="831">
        <v>1725</v>
      </c>
      <c r="K284" s="832">
        <v>2087.25</v>
      </c>
    </row>
    <row r="285" spans="1:11" ht="14.45" customHeight="1" x14ac:dyDescent="0.2">
      <c r="A285" s="821" t="s">
        <v>595</v>
      </c>
      <c r="B285" s="822" t="s">
        <v>596</v>
      </c>
      <c r="C285" s="825" t="s">
        <v>618</v>
      </c>
      <c r="D285" s="839" t="s">
        <v>619</v>
      </c>
      <c r="E285" s="825" t="s">
        <v>2205</v>
      </c>
      <c r="F285" s="839" t="s">
        <v>2206</v>
      </c>
      <c r="G285" s="825" t="s">
        <v>2263</v>
      </c>
      <c r="H285" s="825" t="s">
        <v>2264</v>
      </c>
      <c r="I285" s="831">
        <v>0.47499999403953552</v>
      </c>
      <c r="J285" s="831">
        <v>1500</v>
      </c>
      <c r="K285" s="832">
        <v>715</v>
      </c>
    </row>
    <row r="286" spans="1:11" ht="14.45" customHeight="1" x14ac:dyDescent="0.2">
      <c r="A286" s="821" t="s">
        <v>595</v>
      </c>
      <c r="B286" s="822" t="s">
        <v>596</v>
      </c>
      <c r="C286" s="825" t="s">
        <v>618</v>
      </c>
      <c r="D286" s="839" t="s">
        <v>619</v>
      </c>
      <c r="E286" s="825" t="s">
        <v>2205</v>
      </c>
      <c r="F286" s="839" t="s">
        <v>2206</v>
      </c>
      <c r="G286" s="825" t="s">
        <v>2523</v>
      </c>
      <c r="H286" s="825" t="s">
        <v>2524</v>
      </c>
      <c r="I286" s="831">
        <v>0.4699999988079071</v>
      </c>
      <c r="J286" s="831">
        <v>1000</v>
      </c>
      <c r="K286" s="832">
        <v>470</v>
      </c>
    </row>
    <row r="287" spans="1:11" ht="14.45" customHeight="1" x14ac:dyDescent="0.2">
      <c r="A287" s="821" t="s">
        <v>595</v>
      </c>
      <c r="B287" s="822" t="s">
        <v>596</v>
      </c>
      <c r="C287" s="825" t="s">
        <v>618</v>
      </c>
      <c r="D287" s="839" t="s">
        <v>619</v>
      </c>
      <c r="E287" s="825" t="s">
        <v>2205</v>
      </c>
      <c r="F287" s="839" t="s">
        <v>2206</v>
      </c>
      <c r="G287" s="825" t="s">
        <v>2525</v>
      </c>
      <c r="H287" s="825" t="s">
        <v>2526</v>
      </c>
      <c r="I287" s="831">
        <v>377.83999633789063</v>
      </c>
      <c r="J287" s="831">
        <v>5</v>
      </c>
      <c r="K287" s="832">
        <v>1889.2099609375</v>
      </c>
    </row>
    <row r="288" spans="1:11" ht="14.45" customHeight="1" x14ac:dyDescent="0.2">
      <c r="A288" s="821" t="s">
        <v>595</v>
      </c>
      <c r="B288" s="822" t="s">
        <v>596</v>
      </c>
      <c r="C288" s="825" t="s">
        <v>618</v>
      </c>
      <c r="D288" s="839" t="s">
        <v>619</v>
      </c>
      <c r="E288" s="825" t="s">
        <v>2205</v>
      </c>
      <c r="F288" s="839" t="s">
        <v>2206</v>
      </c>
      <c r="G288" s="825" t="s">
        <v>2527</v>
      </c>
      <c r="H288" s="825" t="s">
        <v>2528</v>
      </c>
      <c r="I288" s="831">
        <v>4.7800002098083496</v>
      </c>
      <c r="J288" s="831">
        <v>100</v>
      </c>
      <c r="K288" s="832">
        <v>478</v>
      </c>
    </row>
    <row r="289" spans="1:11" ht="14.45" customHeight="1" x14ac:dyDescent="0.2">
      <c r="A289" s="821" t="s">
        <v>595</v>
      </c>
      <c r="B289" s="822" t="s">
        <v>596</v>
      </c>
      <c r="C289" s="825" t="s">
        <v>618</v>
      </c>
      <c r="D289" s="839" t="s">
        <v>619</v>
      </c>
      <c r="E289" s="825" t="s">
        <v>2205</v>
      </c>
      <c r="F289" s="839" t="s">
        <v>2206</v>
      </c>
      <c r="G289" s="825" t="s">
        <v>2265</v>
      </c>
      <c r="H289" s="825" t="s">
        <v>2266</v>
      </c>
      <c r="I289" s="831">
        <v>23.719999313354492</v>
      </c>
      <c r="J289" s="831">
        <v>50</v>
      </c>
      <c r="K289" s="832">
        <v>1186</v>
      </c>
    </row>
    <row r="290" spans="1:11" ht="14.45" customHeight="1" x14ac:dyDescent="0.2">
      <c r="A290" s="821" t="s">
        <v>595</v>
      </c>
      <c r="B290" s="822" t="s">
        <v>596</v>
      </c>
      <c r="C290" s="825" t="s">
        <v>618</v>
      </c>
      <c r="D290" s="839" t="s">
        <v>619</v>
      </c>
      <c r="E290" s="825" t="s">
        <v>2205</v>
      </c>
      <c r="F290" s="839" t="s">
        <v>2206</v>
      </c>
      <c r="G290" s="825" t="s">
        <v>2265</v>
      </c>
      <c r="H290" s="825" t="s">
        <v>2267</v>
      </c>
      <c r="I290" s="831">
        <v>23.716665903727215</v>
      </c>
      <c r="J290" s="831">
        <v>150</v>
      </c>
      <c r="K290" s="832">
        <v>3557.5</v>
      </c>
    </row>
    <row r="291" spans="1:11" ht="14.45" customHeight="1" x14ac:dyDescent="0.2">
      <c r="A291" s="821" t="s">
        <v>595</v>
      </c>
      <c r="B291" s="822" t="s">
        <v>596</v>
      </c>
      <c r="C291" s="825" t="s">
        <v>618</v>
      </c>
      <c r="D291" s="839" t="s">
        <v>619</v>
      </c>
      <c r="E291" s="825" t="s">
        <v>2205</v>
      </c>
      <c r="F291" s="839" t="s">
        <v>2206</v>
      </c>
      <c r="G291" s="825" t="s">
        <v>2270</v>
      </c>
      <c r="H291" s="825" t="s">
        <v>2271</v>
      </c>
      <c r="I291" s="831">
        <v>3.0779999256134034</v>
      </c>
      <c r="J291" s="831">
        <v>900</v>
      </c>
      <c r="K291" s="832">
        <v>2771</v>
      </c>
    </row>
    <row r="292" spans="1:11" ht="14.45" customHeight="1" x14ac:dyDescent="0.2">
      <c r="A292" s="821" t="s">
        <v>595</v>
      </c>
      <c r="B292" s="822" t="s">
        <v>596</v>
      </c>
      <c r="C292" s="825" t="s">
        <v>618</v>
      </c>
      <c r="D292" s="839" t="s">
        <v>619</v>
      </c>
      <c r="E292" s="825" t="s">
        <v>2205</v>
      </c>
      <c r="F292" s="839" t="s">
        <v>2206</v>
      </c>
      <c r="G292" s="825" t="s">
        <v>2529</v>
      </c>
      <c r="H292" s="825" t="s">
        <v>2530</v>
      </c>
      <c r="I292" s="831">
        <v>3.2366666793823242</v>
      </c>
      <c r="J292" s="831">
        <v>400</v>
      </c>
      <c r="K292" s="832">
        <v>1291</v>
      </c>
    </row>
    <row r="293" spans="1:11" ht="14.45" customHeight="1" x14ac:dyDescent="0.2">
      <c r="A293" s="821" t="s">
        <v>595</v>
      </c>
      <c r="B293" s="822" t="s">
        <v>596</v>
      </c>
      <c r="C293" s="825" t="s">
        <v>618</v>
      </c>
      <c r="D293" s="839" t="s">
        <v>619</v>
      </c>
      <c r="E293" s="825" t="s">
        <v>2205</v>
      </c>
      <c r="F293" s="839" t="s">
        <v>2206</v>
      </c>
      <c r="G293" s="825" t="s">
        <v>2272</v>
      </c>
      <c r="H293" s="825" t="s">
        <v>2273</v>
      </c>
      <c r="I293" s="831">
        <v>2.0724999904632568</v>
      </c>
      <c r="J293" s="831">
        <v>800</v>
      </c>
      <c r="K293" s="832">
        <v>1647</v>
      </c>
    </row>
    <row r="294" spans="1:11" ht="14.45" customHeight="1" x14ac:dyDescent="0.2">
      <c r="A294" s="821" t="s">
        <v>595</v>
      </c>
      <c r="B294" s="822" t="s">
        <v>596</v>
      </c>
      <c r="C294" s="825" t="s">
        <v>618</v>
      </c>
      <c r="D294" s="839" t="s">
        <v>619</v>
      </c>
      <c r="E294" s="825" t="s">
        <v>2205</v>
      </c>
      <c r="F294" s="839" t="s">
        <v>2206</v>
      </c>
      <c r="G294" s="825" t="s">
        <v>2278</v>
      </c>
      <c r="H294" s="825" t="s">
        <v>2279</v>
      </c>
      <c r="I294" s="831">
        <v>2.3900001049041748</v>
      </c>
      <c r="J294" s="831">
        <v>200</v>
      </c>
      <c r="K294" s="832">
        <v>478</v>
      </c>
    </row>
    <row r="295" spans="1:11" ht="14.45" customHeight="1" x14ac:dyDescent="0.2">
      <c r="A295" s="821" t="s">
        <v>595</v>
      </c>
      <c r="B295" s="822" t="s">
        <v>596</v>
      </c>
      <c r="C295" s="825" t="s">
        <v>618</v>
      </c>
      <c r="D295" s="839" t="s">
        <v>619</v>
      </c>
      <c r="E295" s="825" t="s">
        <v>2205</v>
      </c>
      <c r="F295" s="839" t="s">
        <v>2206</v>
      </c>
      <c r="G295" s="825" t="s">
        <v>2280</v>
      </c>
      <c r="H295" s="825" t="s">
        <v>2281</v>
      </c>
      <c r="I295" s="831">
        <v>2.380000114440918</v>
      </c>
      <c r="J295" s="831">
        <v>245</v>
      </c>
      <c r="K295" s="832">
        <v>583.8599853515625</v>
      </c>
    </row>
    <row r="296" spans="1:11" ht="14.45" customHeight="1" x14ac:dyDescent="0.2">
      <c r="A296" s="821" t="s">
        <v>595</v>
      </c>
      <c r="B296" s="822" t="s">
        <v>596</v>
      </c>
      <c r="C296" s="825" t="s">
        <v>618</v>
      </c>
      <c r="D296" s="839" t="s">
        <v>619</v>
      </c>
      <c r="E296" s="825" t="s">
        <v>2205</v>
      </c>
      <c r="F296" s="839" t="s">
        <v>2206</v>
      </c>
      <c r="G296" s="825" t="s">
        <v>2358</v>
      </c>
      <c r="H296" s="825" t="s">
        <v>2359</v>
      </c>
      <c r="I296" s="831">
        <v>2.380000114440918</v>
      </c>
      <c r="J296" s="831">
        <v>100</v>
      </c>
      <c r="K296" s="832">
        <v>238</v>
      </c>
    </row>
    <row r="297" spans="1:11" ht="14.45" customHeight="1" x14ac:dyDescent="0.2">
      <c r="A297" s="821" t="s">
        <v>595</v>
      </c>
      <c r="B297" s="822" t="s">
        <v>596</v>
      </c>
      <c r="C297" s="825" t="s">
        <v>618</v>
      </c>
      <c r="D297" s="839" t="s">
        <v>619</v>
      </c>
      <c r="E297" s="825" t="s">
        <v>2205</v>
      </c>
      <c r="F297" s="839" t="s">
        <v>2206</v>
      </c>
      <c r="G297" s="825" t="s">
        <v>2282</v>
      </c>
      <c r="H297" s="825" t="s">
        <v>2283</v>
      </c>
      <c r="I297" s="831">
        <v>2.5374999642372131</v>
      </c>
      <c r="J297" s="831">
        <v>200</v>
      </c>
      <c r="K297" s="832">
        <v>507.5</v>
      </c>
    </row>
    <row r="298" spans="1:11" ht="14.45" customHeight="1" x14ac:dyDescent="0.2">
      <c r="A298" s="821" t="s">
        <v>595</v>
      </c>
      <c r="B298" s="822" t="s">
        <v>596</v>
      </c>
      <c r="C298" s="825" t="s">
        <v>618</v>
      </c>
      <c r="D298" s="839" t="s">
        <v>619</v>
      </c>
      <c r="E298" s="825" t="s">
        <v>2205</v>
      </c>
      <c r="F298" s="839" t="s">
        <v>2206</v>
      </c>
      <c r="G298" s="825" t="s">
        <v>2531</v>
      </c>
      <c r="H298" s="825" t="s">
        <v>2532</v>
      </c>
      <c r="I298" s="831">
        <v>3.1500000953674316</v>
      </c>
      <c r="J298" s="831">
        <v>50</v>
      </c>
      <c r="K298" s="832">
        <v>157.5</v>
      </c>
    </row>
    <row r="299" spans="1:11" ht="14.45" customHeight="1" x14ac:dyDescent="0.2">
      <c r="A299" s="821" t="s">
        <v>595</v>
      </c>
      <c r="B299" s="822" t="s">
        <v>596</v>
      </c>
      <c r="C299" s="825" t="s">
        <v>618</v>
      </c>
      <c r="D299" s="839" t="s">
        <v>619</v>
      </c>
      <c r="E299" s="825" t="s">
        <v>2205</v>
      </c>
      <c r="F299" s="839" t="s">
        <v>2206</v>
      </c>
      <c r="G299" s="825" t="s">
        <v>2284</v>
      </c>
      <c r="H299" s="825" t="s">
        <v>2285</v>
      </c>
      <c r="I299" s="831">
        <v>23.713332494099934</v>
      </c>
      <c r="J299" s="831">
        <v>400</v>
      </c>
      <c r="K299" s="832">
        <v>9485</v>
      </c>
    </row>
    <row r="300" spans="1:11" ht="14.45" customHeight="1" x14ac:dyDescent="0.2">
      <c r="A300" s="821" t="s">
        <v>595</v>
      </c>
      <c r="B300" s="822" t="s">
        <v>596</v>
      </c>
      <c r="C300" s="825" t="s">
        <v>618</v>
      </c>
      <c r="D300" s="839" t="s">
        <v>619</v>
      </c>
      <c r="E300" s="825" t="s">
        <v>2286</v>
      </c>
      <c r="F300" s="839" t="s">
        <v>2287</v>
      </c>
      <c r="G300" s="825" t="s">
        <v>2533</v>
      </c>
      <c r="H300" s="825" t="s">
        <v>2534</v>
      </c>
      <c r="I300" s="831">
        <v>10.090000152587891</v>
      </c>
      <c r="J300" s="831">
        <v>2600</v>
      </c>
      <c r="K300" s="832">
        <v>26237.640625</v>
      </c>
    </row>
    <row r="301" spans="1:11" ht="14.45" customHeight="1" x14ac:dyDescent="0.2">
      <c r="A301" s="821" t="s">
        <v>595</v>
      </c>
      <c r="B301" s="822" t="s">
        <v>596</v>
      </c>
      <c r="C301" s="825" t="s">
        <v>618</v>
      </c>
      <c r="D301" s="839" t="s">
        <v>619</v>
      </c>
      <c r="E301" s="825" t="s">
        <v>2286</v>
      </c>
      <c r="F301" s="839" t="s">
        <v>2287</v>
      </c>
      <c r="G301" s="825" t="s">
        <v>2535</v>
      </c>
      <c r="H301" s="825" t="s">
        <v>2536</v>
      </c>
      <c r="I301" s="831">
        <v>62.655000686645508</v>
      </c>
      <c r="J301" s="831">
        <v>264</v>
      </c>
      <c r="K301" s="832">
        <v>16540.919921875</v>
      </c>
    </row>
    <row r="302" spans="1:11" ht="14.45" customHeight="1" x14ac:dyDescent="0.2">
      <c r="A302" s="821" t="s">
        <v>595</v>
      </c>
      <c r="B302" s="822" t="s">
        <v>596</v>
      </c>
      <c r="C302" s="825" t="s">
        <v>618</v>
      </c>
      <c r="D302" s="839" t="s">
        <v>619</v>
      </c>
      <c r="E302" s="825" t="s">
        <v>2290</v>
      </c>
      <c r="F302" s="839" t="s">
        <v>2291</v>
      </c>
      <c r="G302" s="825" t="s">
        <v>2292</v>
      </c>
      <c r="H302" s="825" t="s">
        <v>2293</v>
      </c>
      <c r="I302" s="831">
        <v>0.3033333420753479</v>
      </c>
      <c r="J302" s="831">
        <v>600</v>
      </c>
      <c r="K302" s="832">
        <v>182</v>
      </c>
    </row>
    <row r="303" spans="1:11" ht="14.45" customHeight="1" x14ac:dyDescent="0.2">
      <c r="A303" s="821" t="s">
        <v>595</v>
      </c>
      <c r="B303" s="822" t="s">
        <v>596</v>
      </c>
      <c r="C303" s="825" t="s">
        <v>618</v>
      </c>
      <c r="D303" s="839" t="s">
        <v>619</v>
      </c>
      <c r="E303" s="825" t="s">
        <v>2290</v>
      </c>
      <c r="F303" s="839" t="s">
        <v>2291</v>
      </c>
      <c r="G303" s="825" t="s">
        <v>2296</v>
      </c>
      <c r="H303" s="825" t="s">
        <v>2297</v>
      </c>
      <c r="I303" s="831">
        <v>0.5440000176429749</v>
      </c>
      <c r="J303" s="831">
        <v>5000</v>
      </c>
      <c r="K303" s="832">
        <v>2720</v>
      </c>
    </row>
    <row r="304" spans="1:11" ht="14.45" customHeight="1" x14ac:dyDescent="0.2">
      <c r="A304" s="821" t="s">
        <v>595</v>
      </c>
      <c r="B304" s="822" t="s">
        <v>596</v>
      </c>
      <c r="C304" s="825" t="s">
        <v>618</v>
      </c>
      <c r="D304" s="839" t="s">
        <v>619</v>
      </c>
      <c r="E304" s="825" t="s">
        <v>2290</v>
      </c>
      <c r="F304" s="839" t="s">
        <v>2291</v>
      </c>
      <c r="G304" s="825" t="s">
        <v>2362</v>
      </c>
      <c r="H304" s="825" t="s">
        <v>2363</v>
      </c>
      <c r="I304" s="831">
        <v>48.819999694824219</v>
      </c>
      <c r="J304" s="831">
        <v>50</v>
      </c>
      <c r="K304" s="832">
        <v>2441</v>
      </c>
    </row>
    <row r="305" spans="1:11" ht="14.45" customHeight="1" x14ac:dyDescent="0.2">
      <c r="A305" s="821" t="s">
        <v>595</v>
      </c>
      <c r="B305" s="822" t="s">
        <v>596</v>
      </c>
      <c r="C305" s="825" t="s">
        <v>618</v>
      </c>
      <c r="D305" s="839" t="s">
        <v>619</v>
      </c>
      <c r="E305" s="825" t="s">
        <v>2290</v>
      </c>
      <c r="F305" s="839" t="s">
        <v>2291</v>
      </c>
      <c r="G305" s="825" t="s">
        <v>2298</v>
      </c>
      <c r="H305" s="825" t="s">
        <v>2299</v>
      </c>
      <c r="I305" s="831">
        <v>1.809999942779541</v>
      </c>
      <c r="J305" s="831">
        <v>700</v>
      </c>
      <c r="K305" s="832">
        <v>1267</v>
      </c>
    </row>
    <row r="306" spans="1:11" ht="14.45" customHeight="1" x14ac:dyDescent="0.2">
      <c r="A306" s="821" t="s">
        <v>595</v>
      </c>
      <c r="B306" s="822" t="s">
        <v>596</v>
      </c>
      <c r="C306" s="825" t="s">
        <v>618</v>
      </c>
      <c r="D306" s="839" t="s">
        <v>619</v>
      </c>
      <c r="E306" s="825" t="s">
        <v>2290</v>
      </c>
      <c r="F306" s="839" t="s">
        <v>2291</v>
      </c>
      <c r="G306" s="825" t="s">
        <v>2537</v>
      </c>
      <c r="H306" s="825" t="s">
        <v>2538</v>
      </c>
      <c r="I306" s="831">
        <v>1.809999942779541</v>
      </c>
      <c r="J306" s="831">
        <v>200</v>
      </c>
      <c r="K306" s="832">
        <v>362</v>
      </c>
    </row>
    <row r="307" spans="1:11" ht="14.45" customHeight="1" x14ac:dyDescent="0.2">
      <c r="A307" s="821" t="s">
        <v>595</v>
      </c>
      <c r="B307" s="822" t="s">
        <v>596</v>
      </c>
      <c r="C307" s="825" t="s">
        <v>618</v>
      </c>
      <c r="D307" s="839" t="s">
        <v>619</v>
      </c>
      <c r="E307" s="825" t="s">
        <v>2300</v>
      </c>
      <c r="F307" s="839" t="s">
        <v>2301</v>
      </c>
      <c r="G307" s="825" t="s">
        <v>2539</v>
      </c>
      <c r="H307" s="825" t="s">
        <v>2540</v>
      </c>
      <c r="I307" s="831">
        <v>18.629999160766602</v>
      </c>
      <c r="J307" s="831">
        <v>100</v>
      </c>
      <c r="K307" s="832">
        <v>1863.4000244140625</v>
      </c>
    </row>
    <row r="308" spans="1:11" ht="14.45" customHeight="1" x14ac:dyDescent="0.2">
      <c r="A308" s="821" t="s">
        <v>595</v>
      </c>
      <c r="B308" s="822" t="s">
        <v>596</v>
      </c>
      <c r="C308" s="825" t="s">
        <v>618</v>
      </c>
      <c r="D308" s="839" t="s">
        <v>619</v>
      </c>
      <c r="E308" s="825" t="s">
        <v>2300</v>
      </c>
      <c r="F308" s="839" t="s">
        <v>2301</v>
      </c>
      <c r="G308" s="825" t="s">
        <v>2541</v>
      </c>
      <c r="H308" s="825" t="s">
        <v>2542</v>
      </c>
      <c r="I308" s="831">
        <v>18.629999160766602</v>
      </c>
      <c r="J308" s="831">
        <v>100</v>
      </c>
      <c r="K308" s="832">
        <v>1863</v>
      </c>
    </row>
    <row r="309" spans="1:11" ht="14.45" customHeight="1" x14ac:dyDescent="0.2">
      <c r="A309" s="821" t="s">
        <v>595</v>
      </c>
      <c r="B309" s="822" t="s">
        <v>596</v>
      </c>
      <c r="C309" s="825" t="s">
        <v>618</v>
      </c>
      <c r="D309" s="839" t="s">
        <v>619</v>
      </c>
      <c r="E309" s="825" t="s">
        <v>2300</v>
      </c>
      <c r="F309" s="839" t="s">
        <v>2301</v>
      </c>
      <c r="G309" s="825" t="s">
        <v>2364</v>
      </c>
      <c r="H309" s="825" t="s">
        <v>2365</v>
      </c>
      <c r="I309" s="831">
        <v>18.629999160766602</v>
      </c>
      <c r="J309" s="831">
        <v>100</v>
      </c>
      <c r="K309" s="832">
        <v>1863</v>
      </c>
    </row>
    <row r="310" spans="1:11" ht="14.45" customHeight="1" x14ac:dyDescent="0.2">
      <c r="A310" s="821" t="s">
        <v>595</v>
      </c>
      <c r="B310" s="822" t="s">
        <v>596</v>
      </c>
      <c r="C310" s="825" t="s">
        <v>618</v>
      </c>
      <c r="D310" s="839" t="s">
        <v>619</v>
      </c>
      <c r="E310" s="825" t="s">
        <v>2300</v>
      </c>
      <c r="F310" s="839" t="s">
        <v>2301</v>
      </c>
      <c r="G310" s="825" t="s">
        <v>2366</v>
      </c>
      <c r="H310" s="825" t="s">
        <v>2367</v>
      </c>
      <c r="I310" s="831">
        <v>17.749999523162842</v>
      </c>
      <c r="J310" s="831">
        <v>250</v>
      </c>
      <c r="K310" s="832">
        <v>4391</v>
      </c>
    </row>
    <row r="311" spans="1:11" ht="14.45" customHeight="1" x14ac:dyDescent="0.2">
      <c r="A311" s="821" t="s">
        <v>595</v>
      </c>
      <c r="B311" s="822" t="s">
        <v>596</v>
      </c>
      <c r="C311" s="825" t="s">
        <v>618</v>
      </c>
      <c r="D311" s="839" t="s">
        <v>619</v>
      </c>
      <c r="E311" s="825" t="s">
        <v>2300</v>
      </c>
      <c r="F311" s="839" t="s">
        <v>2301</v>
      </c>
      <c r="G311" s="825" t="s">
        <v>2543</v>
      </c>
      <c r="H311" s="825" t="s">
        <v>2544</v>
      </c>
      <c r="I311" s="831">
        <v>16.930000305175781</v>
      </c>
      <c r="J311" s="831">
        <v>100</v>
      </c>
      <c r="K311" s="832">
        <v>1693</v>
      </c>
    </row>
    <row r="312" spans="1:11" ht="14.45" customHeight="1" x14ac:dyDescent="0.2">
      <c r="A312" s="821" t="s">
        <v>595</v>
      </c>
      <c r="B312" s="822" t="s">
        <v>596</v>
      </c>
      <c r="C312" s="825" t="s">
        <v>618</v>
      </c>
      <c r="D312" s="839" t="s">
        <v>619</v>
      </c>
      <c r="E312" s="825" t="s">
        <v>2300</v>
      </c>
      <c r="F312" s="839" t="s">
        <v>2301</v>
      </c>
      <c r="G312" s="825" t="s">
        <v>2302</v>
      </c>
      <c r="H312" s="825" t="s">
        <v>2303</v>
      </c>
      <c r="I312" s="831">
        <v>2.869999885559082</v>
      </c>
      <c r="J312" s="831">
        <v>5000</v>
      </c>
      <c r="K312" s="832">
        <v>14350</v>
      </c>
    </row>
    <row r="313" spans="1:11" ht="14.45" customHeight="1" x14ac:dyDescent="0.2">
      <c r="A313" s="821" t="s">
        <v>595</v>
      </c>
      <c r="B313" s="822" t="s">
        <v>596</v>
      </c>
      <c r="C313" s="825" t="s">
        <v>618</v>
      </c>
      <c r="D313" s="839" t="s">
        <v>619</v>
      </c>
      <c r="E313" s="825" t="s">
        <v>2300</v>
      </c>
      <c r="F313" s="839" t="s">
        <v>2301</v>
      </c>
      <c r="G313" s="825" t="s">
        <v>2304</v>
      </c>
      <c r="H313" s="825" t="s">
        <v>2305</v>
      </c>
      <c r="I313" s="831">
        <v>2.8850001096725464</v>
      </c>
      <c r="J313" s="831">
        <v>23000</v>
      </c>
      <c r="K313" s="832">
        <v>66340</v>
      </c>
    </row>
    <row r="314" spans="1:11" ht="14.45" customHeight="1" x14ac:dyDescent="0.2">
      <c r="A314" s="821" t="s">
        <v>595</v>
      </c>
      <c r="B314" s="822" t="s">
        <v>596</v>
      </c>
      <c r="C314" s="825" t="s">
        <v>618</v>
      </c>
      <c r="D314" s="839" t="s">
        <v>619</v>
      </c>
      <c r="E314" s="825" t="s">
        <v>2300</v>
      </c>
      <c r="F314" s="839" t="s">
        <v>2301</v>
      </c>
      <c r="G314" s="825" t="s">
        <v>2545</v>
      </c>
      <c r="H314" s="825" t="s">
        <v>2546</v>
      </c>
      <c r="I314" s="831">
        <v>2.8900001049041748</v>
      </c>
      <c r="J314" s="831">
        <v>8000</v>
      </c>
      <c r="K314" s="832">
        <v>23120</v>
      </c>
    </row>
    <row r="315" spans="1:11" ht="14.45" customHeight="1" x14ac:dyDescent="0.2">
      <c r="A315" s="821" t="s">
        <v>595</v>
      </c>
      <c r="B315" s="822" t="s">
        <v>596</v>
      </c>
      <c r="C315" s="825" t="s">
        <v>618</v>
      </c>
      <c r="D315" s="839" t="s">
        <v>619</v>
      </c>
      <c r="E315" s="825" t="s">
        <v>2300</v>
      </c>
      <c r="F315" s="839" t="s">
        <v>2301</v>
      </c>
      <c r="G315" s="825" t="s">
        <v>2308</v>
      </c>
      <c r="H315" s="825" t="s">
        <v>2309</v>
      </c>
      <c r="I315" s="831">
        <v>3.3850001096725464</v>
      </c>
      <c r="J315" s="831">
        <v>14000</v>
      </c>
      <c r="K315" s="832">
        <v>47400</v>
      </c>
    </row>
    <row r="316" spans="1:11" ht="14.45" customHeight="1" x14ac:dyDescent="0.2">
      <c r="A316" s="821" t="s">
        <v>595</v>
      </c>
      <c r="B316" s="822" t="s">
        <v>596</v>
      </c>
      <c r="C316" s="825" t="s">
        <v>618</v>
      </c>
      <c r="D316" s="839" t="s">
        <v>619</v>
      </c>
      <c r="E316" s="825" t="s">
        <v>2300</v>
      </c>
      <c r="F316" s="839" t="s">
        <v>2301</v>
      </c>
      <c r="G316" s="825" t="s">
        <v>2547</v>
      </c>
      <c r="H316" s="825" t="s">
        <v>2548</v>
      </c>
      <c r="I316" s="831">
        <v>3.0299999713897705</v>
      </c>
      <c r="J316" s="831">
        <v>3000</v>
      </c>
      <c r="K316" s="832">
        <v>9090</v>
      </c>
    </row>
    <row r="317" spans="1:11" ht="14.45" customHeight="1" x14ac:dyDescent="0.2">
      <c r="A317" s="821" t="s">
        <v>595</v>
      </c>
      <c r="B317" s="822" t="s">
        <v>596</v>
      </c>
      <c r="C317" s="825" t="s">
        <v>618</v>
      </c>
      <c r="D317" s="839" t="s">
        <v>619</v>
      </c>
      <c r="E317" s="825" t="s">
        <v>2300</v>
      </c>
      <c r="F317" s="839" t="s">
        <v>2301</v>
      </c>
      <c r="G317" s="825" t="s">
        <v>2549</v>
      </c>
      <c r="H317" s="825" t="s">
        <v>2550</v>
      </c>
      <c r="I317" s="831">
        <v>3.869999885559082</v>
      </c>
      <c r="J317" s="831">
        <v>4000</v>
      </c>
      <c r="K317" s="832">
        <v>15480</v>
      </c>
    </row>
    <row r="318" spans="1:11" ht="14.45" customHeight="1" x14ac:dyDescent="0.2">
      <c r="A318" s="821" t="s">
        <v>595</v>
      </c>
      <c r="B318" s="822" t="s">
        <v>596</v>
      </c>
      <c r="C318" s="825" t="s">
        <v>618</v>
      </c>
      <c r="D318" s="839" t="s">
        <v>619</v>
      </c>
      <c r="E318" s="825" t="s">
        <v>2300</v>
      </c>
      <c r="F318" s="839" t="s">
        <v>2301</v>
      </c>
      <c r="G318" s="825" t="s">
        <v>2386</v>
      </c>
      <c r="H318" s="825" t="s">
        <v>2387</v>
      </c>
      <c r="I318" s="831">
        <v>3.869999885559082</v>
      </c>
      <c r="J318" s="831">
        <v>8000</v>
      </c>
      <c r="K318" s="832">
        <v>30960</v>
      </c>
    </row>
    <row r="319" spans="1:11" ht="14.45" customHeight="1" x14ac:dyDescent="0.2">
      <c r="A319" s="821" t="s">
        <v>595</v>
      </c>
      <c r="B319" s="822" t="s">
        <v>596</v>
      </c>
      <c r="C319" s="825" t="s">
        <v>618</v>
      </c>
      <c r="D319" s="839" t="s">
        <v>619</v>
      </c>
      <c r="E319" s="825" t="s">
        <v>2300</v>
      </c>
      <c r="F319" s="839" t="s">
        <v>2301</v>
      </c>
      <c r="G319" s="825" t="s">
        <v>2551</v>
      </c>
      <c r="H319" s="825" t="s">
        <v>2552</v>
      </c>
      <c r="I319" s="831">
        <v>3.380000114440918</v>
      </c>
      <c r="J319" s="831">
        <v>360</v>
      </c>
      <c r="K319" s="832">
        <v>1216.800048828125</v>
      </c>
    </row>
    <row r="320" spans="1:11" ht="14.45" customHeight="1" x14ac:dyDescent="0.2">
      <c r="A320" s="821" t="s">
        <v>595</v>
      </c>
      <c r="B320" s="822" t="s">
        <v>596</v>
      </c>
      <c r="C320" s="825" t="s">
        <v>618</v>
      </c>
      <c r="D320" s="839" t="s">
        <v>619</v>
      </c>
      <c r="E320" s="825" t="s">
        <v>2300</v>
      </c>
      <c r="F320" s="839" t="s">
        <v>2301</v>
      </c>
      <c r="G320" s="825" t="s">
        <v>2553</v>
      </c>
      <c r="H320" s="825" t="s">
        <v>2554</v>
      </c>
      <c r="I320" s="831">
        <v>3.0199999809265137</v>
      </c>
      <c r="J320" s="831">
        <v>7000</v>
      </c>
      <c r="K320" s="832">
        <v>21129.5</v>
      </c>
    </row>
    <row r="321" spans="1:11" ht="14.45" customHeight="1" x14ac:dyDescent="0.2">
      <c r="A321" s="821" t="s">
        <v>595</v>
      </c>
      <c r="B321" s="822" t="s">
        <v>596</v>
      </c>
      <c r="C321" s="825" t="s">
        <v>618</v>
      </c>
      <c r="D321" s="839" t="s">
        <v>619</v>
      </c>
      <c r="E321" s="825" t="s">
        <v>2300</v>
      </c>
      <c r="F321" s="839" t="s">
        <v>2301</v>
      </c>
      <c r="G321" s="825" t="s">
        <v>2555</v>
      </c>
      <c r="H321" s="825" t="s">
        <v>2556</v>
      </c>
      <c r="I321" s="831">
        <v>3.1500000953674316</v>
      </c>
      <c r="J321" s="831">
        <v>900</v>
      </c>
      <c r="K321" s="832">
        <v>2835</v>
      </c>
    </row>
    <row r="322" spans="1:11" ht="14.45" customHeight="1" x14ac:dyDescent="0.2">
      <c r="A322" s="821" t="s">
        <v>595</v>
      </c>
      <c r="B322" s="822" t="s">
        <v>596</v>
      </c>
      <c r="C322" s="825" t="s">
        <v>618</v>
      </c>
      <c r="D322" s="839" t="s">
        <v>619</v>
      </c>
      <c r="E322" s="825" t="s">
        <v>2557</v>
      </c>
      <c r="F322" s="839" t="s">
        <v>2558</v>
      </c>
      <c r="G322" s="825" t="s">
        <v>2559</v>
      </c>
      <c r="H322" s="825" t="s">
        <v>2560</v>
      </c>
      <c r="I322" s="831">
        <v>16033</v>
      </c>
      <c r="J322" s="831">
        <v>5</v>
      </c>
      <c r="K322" s="832">
        <v>80164.9921875</v>
      </c>
    </row>
    <row r="323" spans="1:11" ht="14.45" customHeight="1" x14ac:dyDescent="0.2">
      <c r="A323" s="821" t="s">
        <v>595</v>
      </c>
      <c r="B323" s="822" t="s">
        <v>596</v>
      </c>
      <c r="C323" s="825" t="s">
        <v>618</v>
      </c>
      <c r="D323" s="839" t="s">
        <v>619</v>
      </c>
      <c r="E323" s="825" t="s">
        <v>2557</v>
      </c>
      <c r="F323" s="839" t="s">
        <v>2558</v>
      </c>
      <c r="G323" s="825" t="s">
        <v>2561</v>
      </c>
      <c r="H323" s="825" t="s">
        <v>2562</v>
      </c>
      <c r="I323" s="831">
        <v>47653</v>
      </c>
      <c r="J323" s="831">
        <v>2</v>
      </c>
      <c r="K323" s="832">
        <v>95305.9921875</v>
      </c>
    </row>
    <row r="324" spans="1:11" ht="14.45" customHeight="1" x14ac:dyDescent="0.2">
      <c r="A324" s="821" t="s">
        <v>595</v>
      </c>
      <c r="B324" s="822" t="s">
        <v>596</v>
      </c>
      <c r="C324" s="825" t="s">
        <v>618</v>
      </c>
      <c r="D324" s="839" t="s">
        <v>619</v>
      </c>
      <c r="E324" s="825" t="s">
        <v>2557</v>
      </c>
      <c r="F324" s="839" t="s">
        <v>2558</v>
      </c>
      <c r="G324" s="825" t="s">
        <v>2563</v>
      </c>
      <c r="H324" s="825" t="s">
        <v>2564</v>
      </c>
      <c r="I324" s="831">
        <v>5251.39990234375</v>
      </c>
      <c r="J324" s="831">
        <v>5</v>
      </c>
      <c r="K324" s="832">
        <v>26257</v>
      </c>
    </row>
    <row r="325" spans="1:11" ht="14.45" customHeight="1" x14ac:dyDescent="0.2">
      <c r="A325" s="821" t="s">
        <v>595</v>
      </c>
      <c r="B325" s="822" t="s">
        <v>596</v>
      </c>
      <c r="C325" s="825" t="s">
        <v>618</v>
      </c>
      <c r="D325" s="839" t="s">
        <v>619</v>
      </c>
      <c r="E325" s="825" t="s">
        <v>2557</v>
      </c>
      <c r="F325" s="839" t="s">
        <v>2558</v>
      </c>
      <c r="G325" s="825" t="s">
        <v>2565</v>
      </c>
      <c r="H325" s="825" t="s">
        <v>2566</v>
      </c>
      <c r="I325" s="831">
        <v>20060.58984375</v>
      </c>
      <c r="J325" s="831">
        <v>5</v>
      </c>
      <c r="K325" s="832">
        <v>100302.94921875</v>
      </c>
    </row>
    <row r="326" spans="1:11" ht="14.45" customHeight="1" x14ac:dyDescent="0.2">
      <c r="A326" s="821" t="s">
        <v>595</v>
      </c>
      <c r="B326" s="822" t="s">
        <v>596</v>
      </c>
      <c r="C326" s="825" t="s">
        <v>618</v>
      </c>
      <c r="D326" s="839" t="s">
        <v>619</v>
      </c>
      <c r="E326" s="825" t="s">
        <v>2567</v>
      </c>
      <c r="F326" s="839" t="s">
        <v>2568</v>
      </c>
      <c r="G326" s="825" t="s">
        <v>2569</v>
      </c>
      <c r="H326" s="825" t="s">
        <v>2570</v>
      </c>
      <c r="I326" s="831">
        <v>319.91000366210938</v>
      </c>
      <c r="J326" s="831">
        <v>180</v>
      </c>
      <c r="K326" s="832">
        <v>57584.021484375</v>
      </c>
    </row>
    <row r="327" spans="1:11" ht="14.45" customHeight="1" x14ac:dyDescent="0.2">
      <c r="A327" s="821" t="s">
        <v>595</v>
      </c>
      <c r="B327" s="822" t="s">
        <v>596</v>
      </c>
      <c r="C327" s="825" t="s">
        <v>618</v>
      </c>
      <c r="D327" s="839" t="s">
        <v>619</v>
      </c>
      <c r="E327" s="825" t="s">
        <v>2567</v>
      </c>
      <c r="F327" s="839" t="s">
        <v>2568</v>
      </c>
      <c r="G327" s="825" t="s">
        <v>2571</v>
      </c>
      <c r="H327" s="825" t="s">
        <v>2572</v>
      </c>
      <c r="I327" s="831">
        <v>928.20001220703125</v>
      </c>
      <c r="J327" s="831">
        <v>40</v>
      </c>
      <c r="K327" s="832">
        <v>37128.12109375</v>
      </c>
    </row>
    <row r="328" spans="1:11" ht="14.45" customHeight="1" x14ac:dyDescent="0.2">
      <c r="A328" s="821" t="s">
        <v>595</v>
      </c>
      <c r="B328" s="822" t="s">
        <v>596</v>
      </c>
      <c r="C328" s="825" t="s">
        <v>618</v>
      </c>
      <c r="D328" s="839" t="s">
        <v>619</v>
      </c>
      <c r="E328" s="825" t="s">
        <v>2310</v>
      </c>
      <c r="F328" s="839" t="s">
        <v>2311</v>
      </c>
      <c r="G328" s="825" t="s">
        <v>2573</v>
      </c>
      <c r="H328" s="825" t="s">
        <v>2574</v>
      </c>
      <c r="I328" s="831">
        <v>174.24000549316406</v>
      </c>
      <c r="J328" s="831">
        <v>160</v>
      </c>
      <c r="K328" s="832">
        <v>27878.400390625</v>
      </c>
    </row>
    <row r="329" spans="1:11" ht="14.45" customHeight="1" x14ac:dyDescent="0.2">
      <c r="A329" s="821" t="s">
        <v>595</v>
      </c>
      <c r="B329" s="822" t="s">
        <v>596</v>
      </c>
      <c r="C329" s="825" t="s">
        <v>618</v>
      </c>
      <c r="D329" s="839" t="s">
        <v>619</v>
      </c>
      <c r="E329" s="825" t="s">
        <v>2310</v>
      </c>
      <c r="F329" s="839" t="s">
        <v>2311</v>
      </c>
      <c r="G329" s="825" t="s">
        <v>2368</v>
      </c>
      <c r="H329" s="825" t="s">
        <v>2369</v>
      </c>
      <c r="I329" s="831">
        <v>16.399999618530273</v>
      </c>
      <c r="J329" s="831">
        <v>200</v>
      </c>
      <c r="K329" s="832">
        <v>3280</v>
      </c>
    </row>
    <row r="330" spans="1:11" ht="14.45" customHeight="1" x14ac:dyDescent="0.2">
      <c r="A330" s="821" t="s">
        <v>595</v>
      </c>
      <c r="B330" s="822" t="s">
        <v>596</v>
      </c>
      <c r="C330" s="825" t="s">
        <v>618</v>
      </c>
      <c r="D330" s="839" t="s">
        <v>619</v>
      </c>
      <c r="E330" s="825" t="s">
        <v>2310</v>
      </c>
      <c r="F330" s="839" t="s">
        <v>2311</v>
      </c>
      <c r="G330" s="825" t="s">
        <v>2575</v>
      </c>
      <c r="H330" s="825" t="s">
        <v>2576</v>
      </c>
      <c r="I330" s="831">
        <v>15.239999771118164</v>
      </c>
      <c r="J330" s="831">
        <v>300</v>
      </c>
      <c r="K330" s="832">
        <v>4571.8200073242188</v>
      </c>
    </row>
    <row r="331" spans="1:11" ht="14.45" customHeight="1" x14ac:dyDescent="0.2">
      <c r="A331" s="821" t="s">
        <v>595</v>
      </c>
      <c r="B331" s="822" t="s">
        <v>596</v>
      </c>
      <c r="C331" s="825" t="s">
        <v>618</v>
      </c>
      <c r="D331" s="839" t="s">
        <v>619</v>
      </c>
      <c r="E331" s="825" t="s">
        <v>2310</v>
      </c>
      <c r="F331" s="839" t="s">
        <v>2311</v>
      </c>
      <c r="G331" s="825" t="s">
        <v>2577</v>
      </c>
      <c r="H331" s="825" t="s">
        <v>2578</v>
      </c>
      <c r="I331" s="831">
        <v>54.299999237060547</v>
      </c>
      <c r="J331" s="831">
        <v>60</v>
      </c>
      <c r="K331" s="832">
        <v>3258</v>
      </c>
    </row>
    <row r="332" spans="1:11" ht="14.45" customHeight="1" x14ac:dyDescent="0.2">
      <c r="A332" s="821" t="s">
        <v>595</v>
      </c>
      <c r="B332" s="822" t="s">
        <v>596</v>
      </c>
      <c r="C332" s="825" t="s">
        <v>618</v>
      </c>
      <c r="D332" s="839" t="s">
        <v>619</v>
      </c>
      <c r="E332" s="825" t="s">
        <v>2310</v>
      </c>
      <c r="F332" s="839" t="s">
        <v>2311</v>
      </c>
      <c r="G332" s="825" t="s">
        <v>2579</v>
      </c>
      <c r="H332" s="825" t="s">
        <v>2580</v>
      </c>
      <c r="I332" s="831">
        <v>302.5</v>
      </c>
      <c r="J332" s="831">
        <v>180</v>
      </c>
      <c r="K332" s="832">
        <v>54450</v>
      </c>
    </row>
    <row r="333" spans="1:11" ht="14.45" customHeight="1" x14ac:dyDescent="0.2">
      <c r="A333" s="821" t="s">
        <v>595</v>
      </c>
      <c r="B333" s="822" t="s">
        <v>596</v>
      </c>
      <c r="C333" s="825" t="s">
        <v>618</v>
      </c>
      <c r="D333" s="839" t="s">
        <v>619</v>
      </c>
      <c r="E333" s="825" t="s">
        <v>2310</v>
      </c>
      <c r="F333" s="839" t="s">
        <v>2311</v>
      </c>
      <c r="G333" s="825" t="s">
        <v>2581</v>
      </c>
      <c r="H333" s="825" t="s">
        <v>2582</v>
      </c>
      <c r="I333" s="831">
        <v>511.82998657226563</v>
      </c>
      <c r="J333" s="831">
        <v>50</v>
      </c>
      <c r="K333" s="832">
        <v>25591.5</v>
      </c>
    </row>
    <row r="334" spans="1:11" ht="14.45" customHeight="1" x14ac:dyDescent="0.2">
      <c r="A334" s="821" t="s">
        <v>595</v>
      </c>
      <c r="B334" s="822" t="s">
        <v>596</v>
      </c>
      <c r="C334" s="825" t="s">
        <v>618</v>
      </c>
      <c r="D334" s="839" t="s">
        <v>619</v>
      </c>
      <c r="E334" s="825" t="s">
        <v>2583</v>
      </c>
      <c r="F334" s="839" t="s">
        <v>2584</v>
      </c>
      <c r="G334" s="825" t="s">
        <v>2585</v>
      </c>
      <c r="H334" s="825" t="s">
        <v>2586</v>
      </c>
      <c r="I334" s="831">
        <v>93.150001525878906</v>
      </c>
      <c r="J334" s="831">
        <v>100</v>
      </c>
      <c r="K334" s="832">
        <v>9315</v>
      </c>
    </row>
    <row r="335" spans="1:11" ht="14.45" customHeight="1" x14ac:dyDescent="0.2">
      <c r="A335" s="821" t="s">
        <v>595</v>
      </c>
      <c r="B335" s="822" t="s">
        <v>596</v>
      </c>
      <c r="C335" s="825" t="s">
        <v>621</v>
      </c>
      <c r="D335" s="839" t="s">
        <v>622</v>
      </c>
      <c r="E335" s="825" t="s">
        <v>2587</v>
      </c>
      <c r="F335" s="839" t="s">
        <v>2588</v>
      </c>
      <c r="G335" s="825" t="s">
        <v>2589</v>
      </c>
      <c r="H335" s="825" t="s">
        <v>2590</v>
      </c>
      <c r="I335" s="831">
        <v>1349.6600341796875</v>
      </c>
      <c r="J335" s="831">
        <v>30</v>
      </c>
      <c r="K335" s="832">
        <v>40489.890625</v>
      </c>
    </row>
    <row r="336" spans="1:11" ht="14.45" customHeight="1" x14ac:dyDescent="0.2">
      <c r="A336" s="821" t="s">
        <v>595</v>
      </c>
      <c r="B336" s="822" t="s">
        <v>596</v>
      </c>
      <c r="C336" s="825" t="s">
        <v>621</v>
      </c>
      <c r="D336" s="839" t="s">
        <v>622</v>
      </c>
      <c r="E336" s="825" t="s">
        <v>2587</v>
      </c>
      <c r="F336" s="839" t="s">
        <v>2588</v>
      </c>
      <c r="G336" s="825" t="s">
        <v>2591</v>
      </c>
      <c r="H336" s="825" t="s">
        <v>2592</v>
      </c>
      <c r="I336" s="831">
        <v>15420.33984375</v>
      </c>
      <c r="J336" s="831">
        <v>1</v>
      </c>
      <c r="K336" s="832">
        <v>15420.33984375</v>
      </c>
    </row>
    <row r="337" spans="1:11" ht="14.45" customHeight="1" x14ac:dyDescent="0.2">
      <c r="A337" s="821" t="s">
        <v>595</v>
      </c>
      <c r="B337" s="822" t="s">
        <v>596</v>
      </c>
      <c r="C337" s="825" t="s">
        <v>621</v>
      </c>
      <c r="D337" s="839" t="s">
        <v>622</v>
      </c>
      <c r="E337" s="825" t="s">
        <v>2587</v>
      </c>
      <c r="F337" s="839" t="s">
        <v>2588</v>
      </c>
      <c r="G337" s="825" t="s">
        <v>2593</v>
      </c>
      <c r="H337" s="825" t="s">
        <v>2594</v>
      </c>
      <c r="I337" s="831">
        <v>2167.97998046875</v>
      </c>
      <c r="J337" s="831">
        <v>13</v>
      </c>
      <c r="K337" s="832">
        <v>28183.73974609375</v>
      </c>
    </row>
    <row r="338" spans="1:11" ht="14.45" customHeight="1" x14ac:dyDescent="0.2">
      <c r="A338" s="821" t="s">
        <v>595</v>
      </c>
      <c r="B338" s="822" t="s">
        <v>596</v>
      </c>
      <c r="C338" s="825" t="s">
        <v>621</v>
      </c>
      <c r="D338" s="839" t="s">
        <v>622</v>
      </c>
      <c r="E338" s="825" t="s">
        <v>2587</v>
      </c>
      <c r="F338" s="839" t="s">
        <v>2588</v>
      </c>
      <c r="G338" s="825" t="s">
        <v>2595</v>
      </c>
      <c r="H338" s="825" t="s">
        <v>2596</v>
      </c>
      <c r="I338" s="831">
        <v>2614.639892578125</v>
      </c>
      <c r="J338" s="831">
        <v>2</v>
      </c>
      <c r="K338" s="832">
        <v>5229.27978515625</v>
      </c>
    </row>
    <row r="339" spans="1:11" ht="14.45" customHeight="1" x14ac:dyDescent="0.2">
      <c r="A339" s="821" t="s">
        <v>595</v>
      </c>
      <c r="B339" s="822" t="s">
        <v>596</v>
      </c>
      <c r="C339" s="825" t="s">
        <v>621</v>
      </c>
      <c r="D339" s="839" t="s">
        <v>622</v>
      </c>
      <c r="E339" s="825" t="s">
        <v>2587</v>
      </c>
      <c r="F339" s="839" t="s">
        <v>2588</v>
      </c>
      <c r="G339" s="825" t="s">
        <v>2597</v>
      </c>
      <c r="H339" s="825" t="s">
        <v>2598</v>
      </c>
      <c r="I339" s="831">
        <v>22410.41015625</v>
      </c>
      <c r="J339" s="831">
        <v>1</v>
      </c>
      <c r="K339" s="832">
        <v>22410.41015625</v>
      </c>
    </row>
    <row r="340" spans="1:11" ht="14.45" customHeight="1" x14ac:dyDescent="0.2">
      <c r="A340" s="821" t="s">
        <v>595</v>
      </c>
      <c r="B340" s="822" t="s">
        <v>596</v>
      </c>
      <c r="C340" s="825" t="s">
        <v>621</v>
      </c>
      <c r="D340" s="839" t="s">
        <v>622</v>
      </c>
      <c r="E340" s="825" t="s">
        <v>2587</v>
      </c>
      <c r="F340" s="839" t="s">
        <v>2588</v>
      </c>
      <c r="G340" s="825" t="s">
        <v>2599</v>
      </c>
      <c r="H340" s="825" t="s">
        <v>2600</v>
      </c>
      <c r="I340" s="831">
        <v>8022.39990234375</v>
      </c>
      <c r="J340" s="831">
        <v>1</v>
      </c>
      <c r="K340" s="832">
        <v>8022.39990234375</v>
      </c>
    </row>
    <row r="341" spans="1:11" ht="14.45" customHeight="1" x14ac:dyDescent="0.2">
      <c r="A341" s="821" t="s">
        <v>595</v>
      </c>
      <c r="B341" s="822" t="s">
        <v>596</v>
      </c>
      <c r="C341" s="825" t="s">
        <v>621</v>
      </c>
      <c r="D341" s="839" t="s">
        <v>622</v>
      </c>
      <c r="E341" s="825" t="s">
        <v>2587</v>
      </c>
      <c r="F341" s="839" t="s">
        <v>2588</v>
      </c>
      <c r="G341" s="825" t="s">
        <v>2601</v>
      </c>
      <c r="H341" s="825" t="s">
        <v>2602</v>
      </c>
      <c r="I341" s="831">
        <v>22885</v>
      </c>
      <c r="J341" s="831">
        <v>1</v>
      </c>
      <c r="K341" s="832">
        <v>22885</v>
      </c>
    </row>
    <row r="342" spans="1:11" ht="14.45" customHeight="1" x14ac:dyDescent="0.2">
      <c r="A342" s="821" t="s">
        <v>595</v>
      </c>
      <c r="B342" s="822" t="s">
        <v>596</v>
      </c>
      <c r="C342" s="825" t="s">
        <v>621</v>
      </c>
      <c r="D342" s="839" t="s">
        <v>622</v>
      </c>
      <c r="E342" s="825" t="s">
        <v>2587</v>
      </c>
      <c r="F342" s="839" t="s">
        <v>2588</v>
      </c>
      <c r="G342" s="825" t="s">
        <v>2603</v>
      </c>
      <c r="H342" s="825" t="s">
        <v>2604</v>
      </c>
      <c r="I342" s="831">
        <v>12420</v>
      </c>
      <c r="J342" s="831">
        <v>8</v>
      </c>
      <c r="K342" s="832">
        <v>99360</v>
      </c>
    </row>
    <row r="343" spans="1:11" ht="14.45" customHeight="1" x14ac:dyDescent="0.2">
      <c r="A343" s="821" t="s">
        <v>595</v>
      </c>
      <c r="B343" s="822" t="s">
        <v>596</v>
      </c>
      <c r="C343" s="825" t="s">
        <v>621</v>
      </c>
      <c r="D343" s="839" t="s">
        <v>622</v>
      </c>
      <c r="E343" s="825" t="s">
        <v>2587</v>
      </c>
      <c r="F343" s="839" t="s">
        <v>2588</v>
      </c>
      <c r="G343" s="825" t="s">
        <v>2605</v>
      </c>
      <c r="H343" s="825" t="s">
        <v>2606</v>
      </c>
      <c r="I343" s="831">
        <v>12420</v>
      </c>
      <c r="J343" s="831">
        <v>54</v>
      </c>
      <c r="K343" s="832">
        <v>670680</v>
      </c>
    </row>
    <row r="344" spans="1:11" ht="14.45" customHeight="1" x14ac:dyDescent="0.2">
      <c r="A344" s="821" t="s">
        <v>595</v>
      </c>
      <c r="B344" s="822" t="s">
        <v>596</v>
      </c>
      <c r="C344" s="825" t="s">
        <v>621</v>
      </c>
      <c r="D344" s="839" t="s">
        <v>622</v>
      </c>
      <c r="E344" s="825" t="s">
        <v>2587</v>
      </c>
      <c r="F344" s="839" t="s">
        <v>2588</v>
      </c>
      <c r="G344" s="825" t="s">
        <v>2607</v>
      </c>
      <c r="H344" s="825" t="s">
        <v>2608</v>
      </c>
      <c r="I344" s="831">
        <v>12420</v>
      </c>
      <c r="J344" s="831">
        <v>28</v>
      </c>
      <c r="K344" s="832">
        <v>347760</v>
      </c>
    </row>
    <row r="345" spans="1:11" ht="14.45" customHeight="1" x14ac:dyDescent="0.2">
      <c r="A345" s="821" t="s">
        <v>595</v>
      </c>
      <c r="B345" s="822" t="s">
        <v>596</v>
      </c>
      <c r="C345" s="825" t="s">
        <v>621</v>
      </c>
      <c r="D345" s="839" t="s">
        <v>622</v>
      </c>
      <c r="E345" s="825" t="s">
        <v>2587</v>
      </c>
      <c r="F345" s="839" t="s">
        <v>2588</v>
      </c>
      <c r="G345" s="825" t="s">
        <v>2609</v>
      </c>
      <c r="H345" s="825" t="s">
        <v>2610</v>
      </c>
      <c r="I345" s="831">
        <v>12420</v>
      </c>
      <c r="J345" s="831">
        <v>3</v>
      </c>
      <c r="K345" s="832">
        <v>37260</v>
      </c>
    </row>
    <row r="346" spans="1:11" ht="14.45" customHeight="1" x14ac:dyDescent="0.2">
      <c r="A346" s="821" t="s">
        <v>595</v>
      </c>
      <c r="B346" s="822" t="s">
        <v>596</v>
      </c>
      <c r="C346" s="825" t="s">
        <v>621</v>
      </c>
      <c r="D346" s="839" t="s">
        <v>622</v>
      </c>
      <c r="E346" s="825" t="s">
        <v>2587</v>
      </c>
      <c r="F346" s="839" t="s">
        <v>2588</v>
      </c>
      <c r="G346" s="825" t="s">
        <v>2611</v>
      </c>
      <c r="H346" s="825" t="s">
        <v>2612</v>
      </c>
      <c r="I346" s="831">
        <v>12420</v>
      </c>
      <c r="J346" s="831">
        <v>5</v>
      </c>
      <c r="K346" s="832">
        <v>62100</v>
      </c>
    </row>
    <row r="347" spans="1:11" ht="14.45" customHeight="1" x14ac:dyDescent="0.2">
      <c r="A347" s="821" t="s">
        <v>595</v>
      </c>
      <c r="B347" s="822" t="s">
        <v>596</v>
      </c>
      <c r="C347" s="825" t="s">
        <v>621</v>
      </c>
      <c r="D347" s="839" t="s">
        <v>622</v>
      </c>
      <c r="E347" s="825" t="s">
        <v>2587</v>
      </c>
      <c r="F347" s="839" t="s">
        <v>2588</v>
      </c>
      <c r="G347" s="825" t="s">
        <v>2613</v>
      </c>
      <c r="H347" s="825" t="s">
        <v>2614</v>
      </c>
      <c r="I347" s="831">
        <v>12420</v>
      </c>
      <c r="J347" s="831">
        <v>2</v>
      </c>
      <c r="K347" s="832">
        <v>24840</v>
      </c>
    </row>
    <row r="348" spans="1:11" ht="14.45" customHeight="1" x14ac:dyDescent="0.2">
      <c r="A348" s="821" t="s">
        <v>595</v>
      </c>
      <c r="B348" s="822" t="s">
        <v>596</v>
      </c>
      <c r="C348" s="825" t="s">
        <v>621</v>
      </c>
      <c r="D348" s="839" t="s">
        <v>622</v>
      </c>
      <c r="E348" s="825" t="s">
        <v>2587</v>
      </c>
      <c r="F348" s="839" t="s">
        <v>2588</v>
      </c>
      <c r="G348" s="825" t="s">
        <v>2615</v>
      </c>
      <c r="H348" s="825" t="s">
        <v>2616</v>
      </c>
      <c r="I348" s="831">
        <v>12420</v>
      </c>
      <c r="J348" s="831">
        <v>3</v>
      </c>
      <c r="K348" s="832">
        <v>37260</v>
      </c>
    </row>
    <row r="349" spans="1:11" ht="14.45" customHeight="1" x14ac:dyDescent="0.2">
      <c r="A349" s="821" t="s">
        <v>595</v>
      </c>
      <c r="B349" s="822" t="s">
        <v>596</v>
      </c>
      <c r="C349" s="825" t="s">
        <v>621</v>
      </c>
      <c r="D349" s="839" t="s">
        <v>622</v>
      </c>
      <c r="E349" s="825" t="s">
        <v>2587</v>
      </c>
      <c r="F349" s="839" t="s">
        <v>2588</v>
      </c>
      <c r="G349" s="825" t="s">
        <v>2617</v>
      </c>
      <c r="H349" s="825" t="s">
        <v>2618</v>
      </c>
      <c r="I349" s="831">
        <v>12420</v>
      </c>
      <c r="J349" s="831">
        <v>5</v>
      </c>
      <c r="K349" s="832">
        <v>62100</v>
      </c>
    </row>
    <row r="350" spans="1:11" ht="14.45" customHeight="1" x14ac:dyDescent="0.2">
      <c r="A350" s="821" t="s">
        <v>595</v>
      </c>
      <c r="B350" s="822" t="s">
        <v>596</v>
      </c>
      <c r="C350" s="825" t="s">
        <v>621</v>
      </c>
      <c r="D350" s="839" t="s">
        <v>622</v>
      </c>
      <c r="E350" s="825" t="s">
        <v>2587</v>
      </c>
      <c r="F350" s="839" t="s">
        <v>2588</v>
      </c>
      <c r="G350" s="825" t="s">
        <v>2619</v>
      </c>
      <c r="H350" s="825" t="s">
        <v>2620</v>
      </c>
      <c r="I350" s="831">
        <v>12420</v>
      </c>
      <c r="J350" s="831">
        <v>1</v>
      </c>
      <c r="K350" s="832">
        <v>12420</v>
      </c>
    </row>
    <row r="351" spans="1:11" ht="14.45" customHeight="1" x14ac:dyDescent="0.2">
      <c r="A351" s="821" t="s">
        <v>595</v>
      </c>
      <c r="B351" s="822" t="s">
        <v>596</v>
      </c>
      <c r="C351" s="825" t="s">
        <v>621</v>
      </c>
      <c r="D351" s="839" t="s">
        <v>622</v>
      </c>
      <c r="E351" s="825" t="s">
        <v>2587</v>
      </c>
      <c r="F351" s="839" t="s">
        <v>2588</v>
      </c>
      <c r="G351" s="825" t="s">
        <v>2621</v>
      </c>
      <c r="H351" s="825" t="s">
        <v>2622</v>
      </c>
      <c r="I351" s="831">
        <v>12420</v>
      </c>
      <c r="J351" s="831">
        <v>2</v>
      </c>
      <c r="K351" s="832">
        <v>24840</v>
      </c>
    </row>
    <row r="352" spans="1:11" ht="14.45" customHeight="1" x14ac:dyDescent="0.2">
      <c r="A352" s="821" t="s">
        <v>595</v>
      </c>
      <c r="B352" s="822" t="s">
        <v>596</v>
      </c>
      <c r="C352" s="825" t="s">
        <v>621</v>
      </c>
      <c r="D352" s="839" t="s">
        <v>622</v>
      </c>
      <c r="E352" s="825" t="s">
        <v>2587</v>
      </c>
      <c r="F352" s="839" t="s">
        <v>2588</v>
      </c>
      <c r="G352" s="825" t="s">
        <v>2623</v>
      </c>
      <c r="H352" s="825" t="s">
        <v>2624</v>
      </c>
      <c r="I352" s="831">
        <v>15697.5</v>
      </c>
      <c r="J352" s="831">
        <v>1</v>
      </c>
      <c r="K352" s="832">
        <v>15697.5</v>
      </c>
    </row>
    <row r="353" spans="1:11" ht="14.45" customHeight="1" x14ac:dyDescent="0.2">
      <c r="A353" s="821" t="s">
        <v>595</v>
      </c>
      <c r="B353" s="822" t="s">
        <v>596</v>
      </c>
      <c r="C353" s="825" t="s">
        <v>621</v>
      </c>
      <c r="D353" s="839" t="s">
        <v>622</v>
      </c>
      <c r="E353" s="825" t="s">
        <v>2587</v>
      </c>
      <c r="F353" s="839" t="s">
        <v>2588</v>
      </c>
      <c r="G353" s="825" t="s">
        <v>2625</v>
      </c>
      <c r="H353" s="825" t="s">
        <v>2626</v>
      </c>
      <c r="I353" s="831">
        <v>15697.5</v>
      </c>
      <c r="J353" s="831">
        <v>1</v>
      </c>
      <c r="K353" s="832">
        <v>15697.5</v>
      </c>
    </row>
    <row r="354" spans="1:11" ht="14.45" customHeight="1" x14ac:dyDescent="0.2">
      <c r="A354" s="821" t="s">
        <v>595</v>
      </c>
      <c r="B354" s="822" t="s">
        <v>596</v>
      </c>
      <c r="C354" s="825" t="s">
        <v>621</v>
      </c>
      <c r="D354" s="839" t="s">
        <v>622</v>
      </c>
      <c r="E354" s="825" t="s">
        <v>2587</v>
      </c>
      <c r="F354" s="839" t="s">
        <v>2588</v>
      </c>
      <c r="G354" s="825" t="s">
        <v>2627</v>
      </c>
      <c r="H354" s="825" t="s">
        <v>2628</v>
      </c>
      <c r="I354" s="831">
        <v>15697.833333333334</v>
      </c>
      <c r="J354" s="831">
        <v>3</v>
      </c>
      <c r="K354" s="832">
        <v>47093.5</v>
      </c>
    </row>
    <row r="355" spans="1:11" ht="14.45" customHeight="1" x14ac:dyDescent="0.2">
      <c r="A355" s="821" t="s">
        <v>595</v>
      </c>
      <c r="B355" s="822" t="s">
        <v>596</v>
      </c>
      <c r="C355" s="825" t="s">
        <v>621</v>
      </c>
      <c r="D355" s="839" t="s">
        <v>622</v>
      </c>
      <c r="E355" s="825" t="s">
        <v>2587</v>
      </c>
      <c r="F355" s="839" t="s">
        <v>2588</v>
      </c>
      <c r="G355" s="825" t="s">
        <v>2629</v>
      </c>
      <c r="H355" s="825" t="s">
        <v>2630</v>
      </c>
      <c r="I355" s="831">
        <v>2258.6666666666665</v>
      </c>
      <c r="J355" s="831">
        <v>4</v>
      </c>
      <c r="K355" s="832">
        <v>8833</v>
      </c>
    </row>
    <row r="356" spans="1:11" ht="14.45" customHeight="1" x14ac:dyDescent="0.2">
      <c r="A356" s="821" t="s">
        <v>595</v>
      </c>
      <c r="B356" s="822" t="s">
        <v>596</v>
      </c>
      <c r="C356" s="825" t="s">
        <v>621</v>
      </c>
      <c r="D356" s="839" t="s">
        <v>622</v>
      </c>
      <c r="E356" s="825" t="s">
        <v>2587</v>
      </c>
      <c r="F356" s="839" t="s">
        <v>2588</v>
      </c>
      <c r="G356" s="825" t="s">
        <v>2631</v>
      </c>
      <c r="H356" s="825" t="s">
        <v>2632</v>
      </c>
      <c r="I356" s="831">
        <v>2345.0966680617557</v>
      </c>
      <c r="J356" s="831">
        <v>24</v>
      </c>
      <c r="K356" s="832">
        <v>56628.030029296875</v>
      </c>
    </row>
    <row r="357" spans="1:11" ht="14.45" customHeight="1" x14ac:dyDescent="0.2">
      <c r="A357" s="821" t="s">
        <v>595</v>
      </c>
      <c r="B357" s="822" t="s">
        <v>596</v>
      </c>
      <c r="C357" s="825" t="s">
        <v>621</v>
      </c>
      <c r="D357" s="839" t="s">
        <v>622</v>
      </c>
      <c r="E357" s="825" t="s">
        <v>2587</v>
      </c>
      <c r="F357" s="839" t="s">
        <v>2588</v>
      </c>
      <c r="G357" s="825" t="s">
        <v>2633</v>
      </c>
      <c r="H357" s="825" t="s">
        <v>2634</v>
      </c>
      <c r="I357" s="831">
        <v>750</v>
      </c>
      <c r="J357" s="831">
        <v>50</v>
      </c>
      <c r="K357" s="832">
        <v>37500</v>
      </c>
    </row>
    <row r="358" spans="1:11" ht="14.45" customHeight="1" x14ac:dyDescent="0.2">
      <c r="A358" s="821" t="s">
        <v>595</v>
      </c>
      <c r="B358" s="822" t="s">
        <v>596</v>
      </c>
      <c r="C358" s="825" t="s">
        <v>621</v>
      </c>
      <c r="D358" s="839" t="s">
        <v>622</v>
      </c>
      <c r="E358" s="825" t="s">
        <v>2587</v>
      </c>
      <c r="F358" s="839" t="s">
        <v>2588</v>
      </c>
      <c r="G358" s="825" t="s">
        <v>2635</v>
      </c>
      <c r="H358" s="825" t="s">
        <v>2636</v>
      </c>
      <c r="I358" s="831">
        <v>420.989990234375</v>
      </c>
      <c r="J358" s="831">
        <v>2</v>
      </c>
      <c r="K358" s="832">
        <v>841.97998046875</v>
      </c>
    </row>
    <row r="359" spans="1:11" ht="14.45" customHeight="1" x14ac:dyDescent="0.2">
      <c r="A359" s="821" t="s">
        <v>595</v>
      </c>
      <c r="B359" s="822" t="s">
        <v>596</v>
      </c>
      <c r="C359" s="825" t="s">
        <v>621</v>
      </c>
      <c r="D359" s="839" t="s">
        <v>622</v>
      </c>
      <c r="E359" s="825" t="s">
        <v>2587</v>
      </c>
      <c r="F359" s="839" t="s">
        <v>2588</v>
      </c>
      <c r="G359" s="825" t="s">
        <v>2637</v>
      </c>
      <c r="H359" s="825" t="s">
        <v>2638</v>
      </c>
      <c r="I359" s="831">
        <v>310</v>
      </c>
      <c r="J359" s="831">
        <v>6</v>
      </c>
      <c r="K359" s="832">
        <v>1859.969970703125</v>
      </c>
    </row>
    <row r="360" spans="1:11" ht="14.45" customHeight="1" x14ac:dyDescent="0.2">
      <c r="A360" s="821" t="s">
        <v>595</v>
      </c>
      <c r="B360" s="822" t="s">
        <v>596</v>
      </c>
      <c r="C360" s="825" t="s">
        <v>621</v>
      </c>
      <c r="D360" s="839" t="s">
        <v>622</v>
      </c>
      <c r="E360" s="825" t="s">
        <v>2587</v>
      </c>
      <c r="F360" s="839" t="s">
        <v>2588</v>
      </c>
      <c r="G360" s="825" t="s">
        <v>2639</v>
      </c>
      <c r="H360" s="825" t="s">
        <v>2640</v>
      </c>
      <c r="I360" s="831">
        <v>6463</v>
      </c>
      <c r="J360" s="831">
        <v>11</v>
      </c>
      <c r="K360" s="832">
        <v>71093</v>
      </c>
    </row>
    <row r="361" spans="1:11" ht="14.45" customHeight="1" x14ac:dyDescent="0.2">
      <c r="A361" s="821" t="s">
        <v>595</v>
      </c>
      <c r="B361" s="822" t="s">
        <v>596</v>
      </c>
      <c r="C361" s="825" t="s">
        <v>621</v>
      </c>
      <c r="D361" s="839" t="s">
        <v>622</v>
      </c>
      <c r="E361" s="825" t="s">
        <v>2587</v>
      </c>
      <c r="F361" s="839" t="s">
        <v>2588</v>
      </c>
      <c r="G361" s="825" t="s">
        <v>2641</v>
      </c>
      <c r="H361" s="825" t="s">
        <v>2642</v>
      </c>
      <c r="I361" s="831">
        <v>3999.110107421875</v>
      </c>
      <c r="J361" s="831">
        <v>2</v>
      </c>
      <c r="K361" s="832">
        <v>7998.22021484375</v>
      </c>
    </row>
    <row r="362" spans="1:11" ht="14.45" customHeight="1" x14ac:dyDescent="0.2">
      <c r="A362" s="821" t="s">
        <v>595</v>
      </c>
      <c r="B362" s="822" t="s">
        <v>596</v>
      </c>
      <c r="C362" s="825" t="s">
        <v>621</v>
      </c>
      <c r="D362" s="839" t="s">
        <v>622</v>
      </c>
      <c r="E362" s="825" t="s">
        <v>2587</v>
      </c>
      <c r="F362" s="839" t="s">
        <v>2588</v>
      </c>
      <c r="G362" s="825" t="s">
        <v>2643</v>
      </c>
      <c r="H362" s="825" t="s">
        <v>2644</v>
      </c>
      <c r="I362" s="831">
        <v>5641.706705729167</v>
      </c>
      <c r="J362" s="831">
        <v>4</v>
      </c>
      <c r="K362" s="832">
        <v>23388.1201171875</v>
      </c>
    </row>
    <row r="363" spans="1:11" ht="14.45" customHeight="1" x14ac:dyDescent="0.2">
      <c r="A363" s="821" t="s">
        <v>595</v>
      </c>
      <c r="B363" s="822" t="s">
        <v>596</v>
      </c>
      <c r="C363" s="825" t="s">
        <v>621</v>
      </c>
      <c r="D363" s="839" t="s">
        <v>622</v>
      </c>
      <c r="E363" s="825" t="s">
        <v>2587</v>
      </c>
      <c r="F363" s="839" t="s">
        <v>2588</v>
      </c>
      <c r="G363" s="825" t="s">
        <v>2645</v>
      </c>
      <c r="H363" s="825" t="s">
        <v>2646</v>
      </c>
      <c r="I363" s="831">
        <v>4820.403401692708</v>
      </c>
      <c r="J363" s="831">
        <v>4</v>
      </c>
      <c r="K363" s="832">
        <v>20924.210205078125</v>
      </c>
    </row>
    <row r="364" spans="1:11" ht="14.45" customHeight="1" x14ac:dyDescent="0.2">
      <c r="A364" s="821" t="s">
        <v>595</v>
      </c>
      <c r="B364" s="822" t="s">
        <v>596</v>
      </c>
      <c r="C364" s="825" t="s">
        <v>621</v>
      </c>
      <c r="D364" s="839" t="s">
        <v>622</v>
      </c>
      <c r="E364" s="825" t="s">
        <v>2587</v>
      </c>
      <c r="F364" s="839" t="s">
        <v>2588</v>
      </c>
      <c r="G364" s="825" t="s">
        <v>2647</v>
      </c>
      <c r="H364" s="825" t="s">
        <v>2648</v>
      </c>
      <c r="I364" s="831">
        <v>5231.06005859375</v>
      </c>
      <c r="J364" s="831">
        <v>4</v>
      </c>
      <c r="K364" s="832">
        <v>20924.240234375</v>
      </c>
    </row>
    <row r="365" spans="1:11" ht="14.45" customHeight="1" x14ac:dyDescent="0.2">
      <c r="A365" s="821" t="s">
        <v>595</v>
      </c>
      <c r="B365" s="822" t="s">
        <v>596</v>
      </c>
      <c r="C365" s="825" t="s">
        <v>621</v>
      </c>
      <c r="D365" s="839" t="s">
        <v>622</v>
      </c>
      <c r="E365" s="825" t="s">
        <v>2587</v>
      </c>
      <c r="F365" s="839" t="s">
        <v>2588</v>
      </c>
      <c r="G365" s="825" t="s">
        <v>2649</v>
      </c>
      <c r="H365" s="825" t="s">
        <v>2650</v>
      </c>
      <c r="I365" s="831">
        <v>1037.300048828125</v>
      </c>
      <c r="J365" s="831">
        <v>2</v>
      </c>
      <c r="K365" s="832">
        <v>2074.60009765625</v>
      </c>
    </row>
    <row r="366" spans="1:11" ht="14.45" customHeight="1" x14ac:dyDescent="0.2">
      <c r="A366" s="821" t="s">
        <v>595</v>
      </c>
      <c r="B366" s="822" t="s">
        <v>596</v>
      </c>
      <c r="C366" s="825" t="s">
        <v>621</v>
      </c>
      <c r="D366" s="839" t="s">
        <v>622</v>
      </c>
      <c r="E366" s="825" t="s">
        <v>2587</v>
      </c>
      <c r="F366" s="839" t="s">
        <v>2588</v>
      </c>
      <c r="G366" s="825" t="s">
        <v>2651</v>
      </c>
      <c r="H366" s="825" t="s">
        <v>2652</v>
      </c>
      <c r="I366" s="831">
        <v>1265</v>
      </c>
      <c r="J366" s="831">
        <v>4</v>
      </c>
      <c r="K366" s="832">
        <v>5060</v>
      </c>
    </row>
    <row r="367" spans="1:11" ht="14.45" customHeight="1" x14ac:dyDescent="0.2">
      <c r="A367" s="821" t="s">
        <v>595</v>
      </c>
      <c r="B367" s="822" t="s">
        <v>596</v>
      </c>
      <c r="C367" s="825" t="s">
        <v>621</v>
      </c>
      <c r="D367" s="839" t="s">
        <v>622</v>
      </c>
      <c r="E367" s="825" t="s">
        <v>2587</v>
      </c>
      <c r="F367" s="839" t="s">
        <v>2588</v>
      </c>
      <c r="G367" s="825" t="s">
        <v>2653</v>
      </c>
      <c r="H367" s="825" t="s">
        <v>2654</v>
      </c>
      <c r="I367" s="831">
        <v>2415</v>
      </c>
      <c r="J367" s="831">
        <v>2</v>
      </c>
      <c r="K367" s="832">
        <v>4830</v>
      </c>
    </row>
    <row r="368" spans="1:11" ht="14.45" customHeight="1" x14ac:dyDescent="0.2">
      <c r="A368" s="821" t="s">
        <v>595</v>
      </c>
      <c r="B368" s="822" t="s">
        <v>596</v>
      </c>
      <c r="C368" s="825" t="s">
        <v>621</v>
      </c>
      <c r="D368" s="839" t="s">
        <v>622</v>
      </c>
      <c r="E368" s="825" t="s">
        <v>2587</v>
      </c>
      <c r="F368" s="839" t="s">
        <v>2588</v>
      </c>
      <c r="G368" s="825" t="s">
        <v>2655</v>
      </c>
      <c r="H368" s="825" t="s">
        <v>2656</v>
      </c>
      <c r="I368" s="831">
        <v>552.00055609809033</v>
      </c>
      <c r="J368" s="831">
        <v>32</v>
      </c>
      <c r="K368" s="832">
        <v>17664.010009765625</v>
      </c>
    </row>
    <row r="369" spans="1:11" ht="14.45" customHeight="1" x14ac:dyDescent="0.2">
      <c r="A369" s="821" t="s">
        <v>595</v>
      </c>
      <c r="B369" s="822" t="s">
        <v>596</v>
      </c>
      <c r="C369" s="825" t="s">
        <v>621</v>
      </c>
      <c r="D369" s="839" t="s">
        <v>622</v>
      </c>
      <c r="E369" s="825" t="s">
        <v>2587</v>
      </c>
      <c r="F369" s="839" t="s">
        <v>2588</v>
      </c>
      <c r="G369" s="825" t="s">
        <v>2657</v>
      </c>
      <c r="H369" s="825" t="s">
        <v>2658</v>
      </c>
      <c r="I369" s="831">
        <v>552</v>
      </c>
      <c r="J369" s="831">
        <v>3</v>
      </c>
      <c r="K369" s="832">
        <v>1656</v>
      </c>
    </row>
    <row r="370" spans="1:11" ht="14.45" customHeight="1" x14ac:dyDescent="0.2">
      <c r="A370" s="821" t="s">
        <v>595</v>
      </c>
      <c r="B370" s="822" t="s">
        <v>596</v>
      </c>
      <c r="C370" s="825" t="s">
        <v>621</v>
      </c>
      <c r="D370" s="839" t="s">
        <v>622</v>
      </c>
      <c r="E370" s="825" t="s">
        <v>2587</v>
      </c>
      <c r="F370" s="839" t="s">
        <v>2588</v>
      </c>
      <c r="G370" s="825" t="s">
        <v>2659</v>
      </c>
      <c r="H370" s="825" t="s">
        <v>2660</v>
      </c>
      <c r="I370" s="831">
        <v>552.00333658854163</v>
      </c>
      <c r="J370" s="831">
        <v>10</v>
      </c>
      <c r="K370" s="832">
        <v>5520.02001953125</v>
      </c>
    </row>
    <row r="371" spans="1:11" ht="14.45" customHeight="1" x14ac:dyDescent="0.2">
      <c r="A371" s="821" t="s">
        <v>595</v>
      </c>
      <c r="B371" s="822" t="s">
        <v>596</v>
      </c>
      <c r="C371" s="825" t="s">
        <v>621</v>
      </c>
      <c r="D371" s="839" t="s">
        <v>622</v>
      </c>
      <c r="E371" s="825" t="s">
        <v>2587</v>
      </c>
      <c r="F371" s="839" t="s">
        <v>2588</v>
      </c>
      <c r="G371" s="825" t="s">
        <v>2661</v>
      </c>
      <c r="H371" s="825" t="s">
        <v>2662</v>
      </c>
      <c r="I371" s="831">
        <v>552</v>
      </c>
      <c r="J371" s="831">
        <v>50</v>
      </c>
      <c r="K371" s="832">
        <v>27600</v>
      </c>
    </row>
    <row r="372" spans="1:11" ht="14.45" customHeight="1" x14ac:dyDescent="0.2">
      <c r="A372" s="821" t="s">
        <v>595</v>
      </c>
      <c r="B372" s="822" t="s">
        <v>596</v>
      </c>
      <c r="C372" s="825" t="s">
        <v>621</v>
      </c>
      <c r="D372" s="839" t="s">
        <v>622</v>
      </c>
      <c r="E372" s="825" t="s">
        <v>2587</v>
      </c>
      <c r="F372" s="839" t="s">
        <v>2588</v>
      </c>
      <c r="G372" s="825" t="s">
        <v>2663</v>
      </c>
      <c r="H372" s="825" t="s">
        <v>2664</v>
      </c>
      <c r="I372" s="831">
        <v>552</v>
      </c>
      <c r="J372" s="831">
        <v>3</v>
      </c>
      <c r="K372" s="832">
        <v>1656</v>
      </c>
    </row>
    <row r="373" spans="1:11" ht="14.45" customHeight="1" x14ac:dyDescent="0.2">
      <c r="A373" s="821" t="s">
        <v>595</v>
      </c>
      <c r="B373" s="822" t="s">
        <v>596</v>
      </c>
      <c r="C373" s="825" t="s">
        <v>621</v>
      </c>
      <c r="D373" s="839" t="s">
        <v>622</v>
      </c>
      <c r="E373" s="825" t="s">
        <v>2587</v>
      </c>
      <c r="F373" s="839" t="s">
        <v>2588</v>
      </c>
      <c r="G373" s="825" t="s">
        <v>2665</v>
      </c>
      <c r="H373" s="825" t="s">
        <v>2666</v>
      </c>
      <c r="I373" s="831">
        <v>552</v>
      </c>
      <c r="J373" s="831">
        <v>19</v>
      </c>
      <c r="K373" s="832">
        <v>10488</v>
      </c>
    </row>
    <row r="374" spans="1:11" ht="14.45" customHeight="1" x14ac:dyDescent="0.2">
      <c r="A374" s="821" t="s">
        <v>595</v>
      </c>
      <c r="B374" s="822" t="s">
        <v>596</v>
      </c>
      <c r="C374" s="825" t="s">
        <v>621</v>
      </c>
      <c r="D374" s="839" t="s">
        <v>622</v>
      </c>
      <c r="E374" s="825" t="s">
        <v>2587</v>
      </c>
      <c r="F374" s="839" t="s">
        <v>2588</v>
      </c>
      <c r="G374" s="825" t="s">
        <v>2667</v>
      </c>
      <c r="H374" s="825" t="s">
        <v>2668</v>
      </c>
      <c r="I374" s="831">
        <v>522.94894891036188</v>
      </c>
      <c r="J374" s="831">
        <v>32</v>
      </c>
      <c r="K374" s="832">
        <v>17664.040029296651</v>
      </c>
    </row>
    <row r="375" spans="1:11" ht="14.45" customHeight="1" x14ac:dyDescent="0.2">
      <c r="A375" s="821" t="s">
        <v>595</v>
      </c>
      <c r="B375" s="822" t="s">
        <v>596</v>
      </c>
      <c r="C375" s="825" t="s">
        <v>621</v>
      </c>
      <c r="D375" s="839" t="s">
        <v>622</v>
      </c>
      <c r="E375" s="825" t="s">
        <v>2587</v>
      </c>
      <c r="F375" s="839" t="s">
        <v>2588</v>
      </c>
      <c r="G375" s="825" t="s">
        <v>2669</v>
      </c>
      <c r="H375" s="825" t="s">
        <v>2670</v>
      </c>
      <c r="I375" s="831">
        <v>552.00200195312505</v>
      </c>
      <c r="J375" s="831">
        <v>7</v>
      </c>
      <c r="K375" s="832">
        <v>3864.010009765625</v>
      </c>
    </row>
    <row r="376" spans="1:11" ht="14.45" customHeight="1" x14ac:dyDescent="0.2">
      <c r="A376" s="821" t="s">
        <v>595</v>
      </c>
      <c r="B376" s="822" t="s">
        <v>596</v>
      </c>
      <c r="C376" s="825" t="s">
        <v>621</v>
      </c>
      <c r="D376" s="839" t="s">
        <v>622</v>
      </c>
      <c r="E376" s="825" t="s">
        <v>2587</v>
      </c>
      <c r="F376" s="839" t="s">
        <v>2588</v>
      </c>
      <c r="G376" s="825" t="s">
        <v>2671</v>
      </c>
      <c r="H376" s="825" t="s">
        <v>2672</v>
      </c>
      <c r="I376" s="831">
        <v>552.0050048828125</v>
      </c>
      <c r="J376" s="831">
        <v>12</v>
      </c>
      <c r="K376" s="832">
        <v>6624.030029296875</v>
      </c>
    </row>
    <row r="377" spans="1:11" ht="14.45" customHeight="1" x14ac:dyDescent="0.2">
      <c r="A377" s="821" t="s">
        <v>595</v>
      </c>
      <c r="B377" s="822" t="s">
        <v>596</v>
      </c>
      <c r="C377" s="825" t="s">
        <v>621</v>
      </c>
      <c r="D377" s="839" t="s">
        <v>622</v>
      </c>
      <c r="E377" s="825" t="s">
        <v>2587</v>
      </c>
      <c r="F377" s="839" t="s">
        <v>2588</v>
      </c>
      <c r="G377" s="825" t="s">
        <v>2673</v>
      </c>
      <c r="H377" s="825" t="s">
        <v>2674</v>
      </c>
      <c r="I377" s="831">
        <v>552</v>
      </c>
      <c r="J377" s="831">
        <v>8</v>
      </c>
      <c r="K377" s="832">
        <v>4416</v>
      </c>
    </row>
    <row r="378" spans="1:11" ht="14.45" customHeight="1" x14ac:dyDescent="0.2">
      <c r="A378" s="821" t="s">
        <v>595</v>
      </c>
      <c r="B378" s="822" t="s">
        <v>596</v>
      </c>
      <c r="C378" s="825" t="s">
        <v>621</v>
      </c>
      <c r="D378" s="839" t="s">
        <v>622</v>
      </c>
      <c r="E378" s="825" t="s">
        <v>2587</v>
      </c>
      <c r="F378" s="839" t="s">
        <v>2588</v>
      </c>
      <c r="G378" s="825" t="s">
        <v>2675</v>
      </c>
      <c r="H378" s="825" t="s">
        <v>2676</v>
      </c>
      <c r="I378" s="831">
        <v>552</v>
      </c>
      <c r="J378" s="831">
        <v>2</v>
      </c>
      <c r="K378" s="832">
        <v>1104</v>
      </c>
    </row>
    <row r="379" spans="1:11" ht="14.45" customHeight="1" x14ac:dyDescent="0.2">
      <c r="A379" s="821" t="s">
        <v>595</v>
      </c>
      <c r="B379" s="822" t="s">
        <v>596</v>
      </c>
      <c r="C379" s="825" t="s">
        <v>621</v>
      </c>
      <c r="D379" s="839" t="s">
        <v>622</v>
      </c>
      <c r="E379" s="825" t="s">
        <v>2587</v>
      </c>
      <c r="F379" s="839" t="s">
        <v>2588</v>
      </c>
      <c r="G379" s="825" t="s">
        <v>2677</v>
      </c>
      <c r="H379" s="825" t="s">
        <v>2678</v>
      </c>
      <c r="I379" s="831">
        <v>423.5</v>
      </c>
      <c r="J379" s="831">
        <v>1</v>
      </c>
      <c r="K379" s="832">
        <v>423.5</v>
      </c>
    </row>
    <row r="380" spans="1:11" ht="14.45" customHeight="1" x14ac:dyDescent="0.2">
      <c r="A380" s="821" t="s">
        <v>595</v>
      </c>
      <c r="B380" s="822" t="s">
        <v>596</v>
      </c>
      <c r="C380" s="825" t="s">
        <v>621</v>
      </c>
      <c r="D380" s="839" t="s">
        <v>622</v>
      </c>
      <c r="E380" s="825" t="s">
        <v>2587</v>
      </c>
      <c r="F380" s="839" t="s">
        <v>2588</v>
      </c>
      <c r="G380" s="825" t="s">
        <v>2679</v>
      </c>
      <c r="H380" s="825" t="s">
        <v>2680</v>
      </c>
      <c r="I380" s="831">
        <v>345</v>
      </c>
      <c r="J380" s="831">
        <v>4</v>
      </c>
      <c r="K380" s="832">
        <v>1380</v>
      </c>
    </row>
    <row r="381" spans="1:11" ht="14.45" customHeight="1" x14ac:dyDescent="0.2">
      <c r="A381" s="821" t="s">
        <v>595</v>
      </c>
      <c r="B381" s="822" t="s">
        <v>596</v>
      </c>
      <c r="C381" s="825" t="s">
        <v>621</v>
      </c>
      <c r="D381" s="839" t="s">
        <v>622</v>
      </c>
      <c r="E381" s="825" t="s">
        <v>2587</v>
      </c>
      <c r="F381" s="839" t="s">
        <v>2588</v>
      </c>
      <c r="G381" s="825" t="s">
        <v>2681</v>
      </c>
      <c r="H381" s="825" t="s">
        <v>2682</v>
      </c>
      <c r="I381" s="831">
        <v>10551.25</v>
      </c>
      <c r="J381" s="831">
        <v>8</v>
      </c>
      <c r="K381" s="832">
        <v>84410</v>
      </c>
    </row>
    <row r="382" spans="1:11" ht="14.45" customHeight="1" x14ac:dyDescent="0.2">
      <c r="A382" s="821" t="s">
        <v>595</v>
      </c>
      <c r="B382" s="822" t="s">
        <v>596</v>
      </c>
      <c r="C382" s="825" t="s">
        <v>621</v>
      </c>
      <c r="D382" s="839" t="s">
        <v>622</v>
      </c>
      <c r="E382" s="825" t="s">
        <v>2587</v>
      </c>
      <c r="F382" s="839" t="s">
        <v>2588</v>
      </c>
      <c r="G382" s="825" t="s">
        <v>2683</v>
      </c>
      <c r="H382" s="825" t="s">
        <v>2684</v>
      </c>
      <c r="I382" s="831">
        <v>10580</v>
      </c>
      <c r="J382" s="831">
        <v>6</v>
      </c>
      <c r="K382" s="832">
        <v>63480</v>
      </c>
    </row>
    <row r="383" spans="1:11" ht="14.45" customHeight="1" x14ac:dyDescent="0.2">
      <c r="A383" s="821" t="s">
        <v>595</v>
      </c>
      <c r="B383" s="822" t="s">
        <v>596</v>
      </c>
      <c r="C383" s="825" t="s">
        <v>621</v>
      </c>
      <c r="D383" s="839" t="s">
        <v>622</v>
      </c>
      <c r="E383" s="825" t="s">
        <v>2587</v>
      </c>
      <c r="F383" s="839" t="s">
        <v>2588</v>
      </c>
      <c r="G383" s="825" t="s">
        <v>2685</v>
      </c>
      <c r="H383" s="825" t="s">
        <v>2686</v>
      </c>
      <c r="I383" s="831">
        <v>10580</v>
      </c>
      <c r="J383" s="831">
        <v>2</v>
      </c>
      <c r="K383" s="832">
        <v>21160</v>
      </c>
    </row>
    <row r="384" spans="1:11" ht="14.45" customHeight="1" x14ac:dyDescent="0.2">
      <c r="A384" s="821" t="s">
        <v>595</v>
      </c>
      <c r="B384" s="822" t="s">
        <v>596</v>
      </c>
      <c r="C384" s="825" t="s">
        <v>621</v>
      </c>
      <c r="D384" s="839" t="s">
        <v>622</v>
      </c>
      <c r="E384" s="825" t="s">
        <v>2587</v>
      </c>
      <c r="F384" s="839" t="s">
        <v>2588</v>
      </c>
      <c r="G384" s="825" t="s">
        <v>2687</v>
      </c>
      <c r="H384" s="825" t="s">
        <v>2688</v>
      </c>
      <c r="I384" s="831">
        <v>10580</v>
      </c>
      <c r="J384" s="831">
        <v>1</v>
      </c>
      <c r="K384" s="832">
        <v>10580</v>
      </c>
    </row>
    <row r="385" spans="1:11" ht="14.45" customHeight="1" x14ac:dyDescent="0.2">
      <c r="A385" s="821" t="s">
        <v>595</v>
      </c>
      <c r="B385" s="822" t="s">
        <v>596</v>
      </c>
      <c r="C385" s="825" t="s">
        <v>621</v>
      </c>
      <c r="D385" s="839" t="s">
        <v>622</v>
      </c>
      <c r="E385" s="825" t="s">
        <v>2587</v>
      </c>
      <c r="F385" s="839" t="s">
        <v>2588</v>
      </c>
      <c r="G385" s="825" t="s">
        <v>2689</v>
      </c>
      <c r="H385" s="825" t="s">
        <v>2690</v>
      </c>
      <c r="I385" s="831">
        <v>10580</v>
      </c>
      <c r="J385" s="831">
        <v>1</v>
      </c>
      <c r="K385" s="832">
        <v>10580</v>
      </c>
    </row>
    <row r="386" spans="1:11" ht="14.45" customHeight="1" x14ac:dyDescent="0.2">
      <c r="A386" s="821" t="s">
        <v>595</v>
      </c>
      <c r="B386" s="822" t="s">
        <v>596</v>
      </c>
      <c r="C386" s="825" t="s">
        <v>621</v>
      </c>
      <c r="D386" s="839" t="s">
        <v>622</v>
      </c>
      <c r="E386" s="825" t="s">
        <v>2587</v>
      </c>
      <c r="F386" s="839" t="s">
        <v>2588</v>
      </c>
      <c r="G386" s="825" t="s">
        <v>2691</v>
      </c>
      <c r="H386" s="825" t="s">
        <v>2692</v>
      </c>
      <c r="I386" s="831">
        <v>10580</v>
      </c>
      <c r="J386" s="831">
        <v>2</v>
      </c>
      <c r="K386" s="832">
        <v>21160</v>
      </c>
    </row>
    <row r="387" spans="1:11" ht="14.45" customHeight="1" x14ac:dyDescent="0.2">
      <c r="A387" s="821" t="s">
        <v>595</v>
      </c>
      <c r="B387" s="822" t="s">
        <v>596</v>
      </c>
      <c r="C387" s="825" t="s">
        <v>621</v>
      </c>
      <c r="D387" s="839" t="s">
        <v>622</v>
      </c>
      <c r="E387" s="825" t="s">
        <v>2587</v>
      </c>
      <c r="F387" s="839" t="s">
        <v>2588</v>
      </c>
      <c r="G387" s="825" t="s">
        <v>2693</v>
      </c>
      <c r="H387" s="825" t="s">
        <v>2694</v>
      </c>
      <c r="I387" s="831">
        <v>10580</v>
      </c>
      <c r="J387" s="831">
        <v>2</v>
      </c>
      <c r="K387" s="832">
        <v>21160</v>
      </c>
    </row>
    <row r="388" spans="1:11" ht="14.45" customHeight="1" x14ac:dyDescent="0.2">
      <c r="A388" s="821" t="s">
        <v>595</v>
      </c>
      <c r="B388" s="822" t="s">
        <v>596</v>
      </c>
      <c r="C388" s="825" t="s">
        <v>621</v>
      </c>
      <c r="D388" s="839" t="s">
        <v>622</v>
      </c>
      <c r="E388" s="825" t="s">
        <v>2587</v>
      </c>
      <c r="F388" s="839" t="s">
        <v>2588</v>
      </c>
      <c r="G388" s="825" t="s">
        <v>2695</v>
      </c>
      <c r="H388" s="825" t="s">
        <v>2696</v>
      </c>
      <c r="I388" s="831">
        <v>10580</v>
      </c>
      <c r="J388" s="831">
        <v>1</v>
      </c>
      <c r="K388" s="832">
        <v>10580</v>
      </c>
    </row>
    <row r="389" spans="1:11" ht="14.45" customHeight="1" x14ac:dyDescent="0.2">
      <c r="A389" s="821" t="s">
        <v>595</v>
      </c>
      <c r="B389" s="822" t="s">
        <v>596</v>
      </c>
      <c r="C389" s="825" t="s">
        <v>621</v>
      </c>
      <c r="D389" s="839" t="s">
        <v>622</v>
      </c>
      <c r="E389" s="825" t="s">
        <v>2587</v>
      </c>
      <c r="F389" s="839" t="s">
        <v>2588</v>
      </c>
      <c r="G389" s="825" t="s">
        <v>2697</v>
      </c>
      <c r="H389" s="825" t="s">
        <v>2698</v>
      </c>
      <c r="I389" s="831">
        <v>10580</v>
      </c>
      <c r="J389" s="831">
        <v>1</v>
      </c>
      <c r="K389" s="832">
        <v>10580</v>
      </c>
    </row>
    <row r="390" spans="1:11" ht="14.45" customHeight="1" x14ac:dyDescent="0.2">
      <c r="A390" s="821" t="s">
        <v>595</v>
      </c>
      <c r="B390" s="822" t="s">
        <v>596</v>
      </c>
      <c r="C390" s="825" t="s">
        <v>621</v>
      </c>
      <c r="D390" s="839" t="s">
        <v>622</v>
      </c>
      <c r="E390" s="825" t="s">
        <v>2587</v>
      </c>
      <c r="F390" s="839" t="s">
        <v>2588</v>
      </c>
      <c r="G390" s="825" t="s">
        <v>2699</v>
      </c>
      <c r="H390" s="825" t="s">
        <v>2700</v>
      </c>
      <c r="I390" s="831">
        <v>10465</v>
      </c>
      <c r="J390" s="831">
        <v>1</v>
      </c>
      <c r="K390" s="832">
        <v>10465</v>
      </c>
    </row>
    <row r="391" spans="1:11" ht="14.45" customHeight="1" x14ac:dyDescent="0.2">
      <c r="A391" s="821" t="s">
        <v>595</v>
      </c>
      <c r="B391" s="822" t="s">
        <v>596</v>
      </c>
      <c r="C391" s="825" t="s">
        <v>621</v>
      </c>
      <c r="D391" s="839" t="s">
        <v>622</v>
      </c>
      <c r="E391" s="825" t="s">
        <v>2587</v>
      </c>
      <c r="F391" s="839" t="s">
        <v>2588</v>
      </c>
      <c r="G391" s="825" t="s">
        <v>2701</v>
      </c>
      <c r="H391" s="825" t="s">
        <v>2702</v>
      </c>
      <c r="I391" s="831">
        <v>782</v>
      </c>
      <c r="J391" s="831">
        <v>1</v>
      </c>
      <c r="K391" s="832">
        <v>782</v>
      </c>
    </row>
    <row r="392" spans="1:11" ht="14.45" customHeight="1" x14ac:dyDescent="0.2">
      <c r="A392" s="821" t="s">
        <v>595</v>
      </c>
      <c r="B392" s="822" t="s">
        <v>596</v>
      </c>
      <c r="C392" s="825" t="s">
        <v>621</v>
      </c>
      <c r="D392" s="839" t="s">
        <v>622</v>
      </c>
      <c r="E392" s="825" t="s">
        <v>2587</v>
      </c>
      <c r="F392" s="839" t="s">
        <v>2588</v>
      </c>
      <c r="G392" s="825" t="s">
        <v>2703</v>
      </c>
      <c r="H392" s="825" t="s">
        <v>2704</v>
      </c>
      <c r="I392" s="831">
        <v>782</v>
      </c>
      <c r="J392" s="831">
        <v>1</v>
      </c>
      <c r="K392" s="832">
        <v>782</v>
      </c>
    </row>
    <row r="393" spans="1:11" ht="14.45" customHeight="1" x14ac:dyDescent="0.2">
      <c r="A393" s="821" t="s">
        <v>595</v>
      </c>
      <c r="B393" s="822" t="s">
        <v>596</v>
      </c>
      <c r="C393" s="825" t="s">
        <v>621</v>
      </c>
      <c r="D393" s="839" t="s">
        <v>622</v>
      </c>
      <c r="E393" s="825" t="s">
        <v>2587</v>
      </c>
      <c r="F393" s="839" t="s">
        <v>2588</v>
      </c>
      <c r="G393" s="825" t="s">
        <v>2705</v>
      </c>
      <c r="H393" s="825" t="s">
        <v>2706</v>
      </c>
      <c r="I393" s="831">
        <v>782</v>
      </c>
      <c r="J393" s="831">
        <v>39</v>
      </c>
      <c r="K393" s="832">
        <v>30498</v>
      </c>
    </row>
    <row r="394" spans="1:11" ht="14.45" customHeight="1" x14ac:dyDescent="0.2">
      <c r="A394" s="821" t="s">
        <v>595</v>
      </c>
      <c r="B394" s="822" t="s">
        <v>596</v>
      </c>
      <c r="C394" s="825" t="s">
        <v>621</v>
      </c>
      <c r="D394" s="839" t="s">
        <v>622</v>
      </c>
      <c r="E394" s="825" t="s">
        <v>2587</v>
      </c>
      <c r="F394" s="839" t="s">
        <v>2588</v>
      </c>
      <c r="G394" s="825" t="s">
        <v>2707</v>
      </c>
      <c r="H394" s="825" t="s">
        <v>2708</v>
      </c>
      <c r="I394" s="831">
        <v>782</v>
      </c>
      <c r="J394" s="831">
        <v>27</v>
      </c>
      <c r="K394" s="832">
        <v>21114</v>
      </c>
    </row>
    <row r="395" spans="1:11" ht="14.45" customHeight="1" x14ac:dyDescent="0.2">
      <c r="A395" s="821" t="s">
        <v>595</v>
      </c>
      <c r="B395" s="822" t="s">
        <v>596</v>
      </c>
      <c r="C395" s="825" t="s">
        <v>621</v>
      </c>
      <c r="D395" s="839" t="s">
        <v>622</v>
      </c>
      <c r="E395" s="825" t="s">
        <v>2587</v>
      </c>
      <c r="F395" s="839" t="s">
        <v>2588</v>
      </c>
      <c r="G395" s="825" t="s">
        <v>2709</v>
      </c>
      <c r="H395" s="825" t="s">
        <v>2710</v>
      </c>
      <c r="I395" s="831">
        <v>782</v>
      </c>
      <c r="J395" s="831">
        <v>9</v>
      </c>
      <c r="K395" s="832">
        <v>7038</v>
      </c>
    </row>
    <row r="396" spans="1:11" ht="14.45" customHeight="1" x14ac:dyDescent="0.2">
      <c r="A396" s="821" t="s">
        <v>595</v>
      </c>
      <c r="B396" s="822" t="s">
        <v>596</v>
      </c>
      <c r="C396" s="825" t="s">
        <v>621</v>
      </c>
      <c r="D396" s="839" t="s">
        <v>622</v>
      </c>
      <c r="E396" s="825" t="s">
        <v>2587</v>
      </c>
      <c r="F396" s="839" t="s">
        <v>2588</v>
      </c>
      <c r="G396" s="825" t="s">
        <v>2711</v>
      </c>
      <c r="H396" s="825" t="s">
        <v>2712</v>
      </c>
      <c r="I396" s="831">
        <v>782</v>
      </c>
      <c r="J396" s="831">
        <v>14</v>
      </c>
      <c r="K396" s="832">
        <v>10948</v>
      </c>
    </row>
    <row r="397" spans="1:11" ht="14.45" customHeight="1" x14ac:dyDescent="0.2">
      <c r="A397" s="821" t="s">
        <v>595</v>
      </c>
      <c r="B397" s="822" t="s">
        <v>596</v>
      </c>
      <c r="C397" s="825" t="s">
        <v>621</v>
      </c>
      <c r="D397" s="839" t="s">
        <v>622</v>
      </c>
      <c r="E397" s="825" t="s">
        <v>2587</v>
      </c>
      <c r="F397" s="839" t="s">
        <v>2588</v>
      </c>
      <c r="G397" s="825" t="s">
        <v>2713</v>
      </c>
      <c r="H397" s="825" t="s">
        <v>2714</v>
      </c>
      <c r="I397" s="831">
        <v>782</v>
      </c>
      <c r="J397" s="831">
        <v>11</v>
      </c>
      <c r="K397" s="832">
        <v>8602</v>
      </c>
    </row>
    <row r="398" spans="1:11" ht="14.45" customHeight="1" x14ac:dyDescent="0.2">
      <c r="A398" s="821" t="s">
        <v>595</v>
      </c>
      <c r="B398" s="822" t="s">
        <v>596</v>
      </c>
      <c r="C398" s="825" t="s">
        <v>621</v>
      </c>
      <c r="D398" s="839" t="s">
        <v>622</v>
      </c>
      <c r="E398" s="825" t="s">
        <v>2587</v>
      </c>
      <c r="F398" s="839" t="s">
        <v>2588</v>
      </c>
      <c r="G398" s="825" t="s">
        <v>2715</v>
      </c>
      <c r="H398" s="825" t="s">
        <v>2716</v>
      </c>
      <c r="I398" s="831">
        <v>782</v>
      </c>
      <c r="J398" s="831">
        <v>2</v>
      </c>
      <c r="K398" s="832">
        <v>1564</v>
      </c>
    </row>
    <row r="399" spans="1:11" ht="14.45" customHeight="1" x14ac:dyDescent="0.2">
      <c r="A399" s="821" t="s">
        <v>595</v>
      </c>
      <c r="B399" s="822" t="s">
        <v>596</v>
      </c>
      <c r="C399" s="825" t="s">
        <v>621</v>
      </c>
      <c r="D399" s="839" t="s">
        <v>622</v>
      </c>
      <c r="E399" s="825" t="s">
        <v>2587</v>
      </c>
      <c r="F399" s="839" t="s">
        <v>2588</v>
      </c>
      <c r="G399" s="825" t="s">
        <v>2717</v>
      </c>
      <c r="H399" s="825" t="s">
        <v>2718</v>
      </c>
      <c r="I399" s="831">
        <v>782</v>
      </c>
      <c r="J399" s="831">
        <v>2</v>
      </c>
      <c r="K399" s="832">
        <v>1564</v>
      </c>
    </row>
    <row r="400" spans="1:11" ht="14.45" customHeight="1" x14ac:dyDescent="0.2">
      <c r="A400" s="821" t="s">
        <v>595</v>
      </c>
      <c r="B400" s="822" t="s">
        <v>596</v>
      </c>
      <c r="C400" s="825" t="s">
        <v>621</v>
      </c>
      <c r="D400" s="839" t="s">
        <v>622</v>
      </c>
      <c r="E400" s="825" t="s">
        <v>2587</v>
      </c>
      <c r="F400" s="839" t="s">
        <v>2588</v>
      </c>
      <c r="G400" s="825" t="s">
        <v>2719</v>
      </c>
      <c r="H400" s="825" t="s">
        <v>2720</v>
      </c>
      <c r="I400" s="831">
        <v>782</v>
      </c>
      <c r="J400" s="831">
        <v>7</v>
      </c>
      <c r="K400" s="832">
        <v>5474</v>
      </c>
    </row>
    <row r="401" spans="1:11" ht="14.45" customHeight="1" x14ac:dyDescent="0.2">
      <c r="A401" s="821" t="s">
        <v>595</v>
      </c>
      <c r="B401" s="822" t="s">
        <v>596</v>
      </c>
      <c r="C401" s="825" t="s">
        <v>621</v>
      </c>
      <c r="D401" s="839" t="s">
        <v>622</v>
      </c>
      <c r="E401" s="825" t="s">
        <v>2587</v>
      </c>
      <c r="F401" s="839" t="s">
        <v>2588</v>
      </c>
      <c r="G401" s="825" t="s">
        <v>2721</v>
      </c>
      <c r="H401" s="825" t="s">
        <v>2722</v>
      </c>
      <c r="I401" s="831">
        <v>782</v>
      </c>
      <c r="J401" s="831">
        <v>4</v>
      </c>
      <c r="K401" s="832">
        <v>3128</v>
      </c>
    </row>
    <row r="402" spans="1:11" ht="14.45" customHeight="1" x14ac:dyDescent="0.2">
      <c r="A402" s="821" t="s">
        <v>595</v>
      </c>
      <c r="B402" s="822" t="s">
        <v>596</v>
      </c>
      <c r="C402" s="825" t="s">
        <v>621</v>
      </c>
      <c r="D402" s="839" t="s">
        <v>622</v>
      </c>
      <c r="E402" s="825" t="s">
        <v>2587</v>
      </c>
      <c r="F402" s="839" t="s">
        <v>2588</v>
      </c>
      <c r="G402" s="825" t="s">
        <v>2723</v>
      </c>
      <c r="H402" s="825" t="s">
        <v>2724</v>
      </c>
      <c r="I402" s="831">
        <v>6578</v>
      </c>
      <c r="J402" s="831">
        <v>2</v>
      </c>
      <c r="K402" s="832">
        <v>13156</v>
      </c>
    </row>
    <row r="403" spans="1:11" ht="14.45" customHeight="1" x14ac:dyDescent="0.2">
      <c r="A403" s="821" t="s">
        <v>595</v>
      </c>
      <c r="B403" s="822" t="s">
        <v>596</v>
      </c>
      <c r="C403" s="825" t="s">
        <v>621</v>
      </c>
      <c r="D403" s="839" t="s">
        <v>622</v>
      </c>
      <c r="E403" s="825" t="s">
        <v>2587</v>
      </c>
      <c r="F403" s="839" t="s">
        <v>2588</v>
      </c>
      <c r="G403" s="825" t="s">
        <v>2725</v>
      </c>
      <c r="H403" s="825" t="s">
        <v>2726</v>
      </c>
      <c r="I403" s="831">
        <v>5520</v>
      </c>
      <c r="J403" s="831">
        <v>2</v>
      </c>
      <c r="K403" s="832">
        <v>11040</v>
      </c>
    </row>
    <row r="404" spans="1:11" ht="14.45" customHeight="1" x14ac:dyDescent="0.2">
      <c r="A404" s="821" t="s">
        <v>595</v>
      </c>
      <c r="B404" s="822" t="s">
        <v>596</v>
      </c>
      <c r="C404" s="825" t="s">
        <v>621</v>
      </c>
      <c r="D404" s="839" t="s">
        <v>622</v>
      </c>
      <c r="E404" s="825" t="s">
        <v>2587</v>
      </c>
      <c r="F404" s="839" t="s">
        <v>2588</v>
      </c>
      <c r="G404" s="825" t="s">
        <v>2727</v>
      </c>
      <c r="H404" s="825" t="s">
        <v>2728</v>
      </c>
      <c r="I404" s="831">
        <v>5520</v>
      </c>
      <c r="J404" s="831">
        <v>2</v>
      </c>
      <c r="K404" s="832">
        <v>11040</v>
      </c>
    </row>
    <row r="405" spans="1:11" ht="14.45" customHeight="1" x14ac:dyDescent="0.2">
      <c r="A405" s="821" t="s">
        <v>595</v>
      </c>
      <c r="B405" s="822" t="s">
        <v>596</v>
      </c>
      <c r="C405" s="825" t="s">
        <v>621</v>
      </c>
      <c r="D405" s="839" t="s">
        <v>622</v>
      </c>
      <c r="E405" s="825" t="s">
        <v>2587</v>
      </c>
      <c r="F405" s="839" t="s">
        <v>2588</v>
      </c>
      <c r="G405" s="825" t="s">
        <v>2729</v>
      </c>
      <c r="H405" s="825" t="s">
        <v>2730</v>
      </c>
      <c r="I405" s="831">
        <v>12420</v>
      </c>
      <c r="J405" s="831">
        <v>1</v>
      </c>
      <c r="K405" s="832">
        <v>12420</v>
      </c>
    </row>
    <row r="406" spans="1:11" ht="14.45" customHeight="1" x14ac:dyDescent="0.2">
      <c r="A406" s="821" t="s">
        <v>595</v>
      </c>
      <c r="B406" s="822" t="s">
        <v>596</v>
      </c>
      <c r="C406" s="825" t="s">
        <v>621</v>
      </c>
      <c r="D406" s="839" t="s">
        <v>622</v>
      </c>
      <c r="E406" s="825" t="s">
        <v>2587</v>
      </c>
      <c r="F406" s="839" t="s">
        <v>2588</v>
      </c>
      <c r="G406" s="825" t="s">
        <v>2731</v>
      </c>
      <c r="H406" s="825" t="s">
        <v>2732</v>
      </c>
      <c r="I406" s="831">
        <v>15697.833333333334</v>
      </c>
      <c r="J406" s="831">
        <v>9</v>
      </c>
      <c r="K406" s="832">
        <v>141280.5</v>
      </c>
    </row>
    <row r="407" spans="1:11" ht="14.45" customHeight="1" x14ac:dyDescent="0.2">
      <c r="A407" s="821" t="s">
        <v>595</v>
      </c>
      <c r="B407" s="822" t="s">
        <v>596</v>
      </c>
      <c r="C407" s="825" t="s">
        <v>621</v>
      </c>
      <c r="D407" s="839" t="s">
        <v>622</v>
      </c>
      <c r="E407" s="825" t="s">
        <v>2587</v>
      </c>
      <c r="F407" s="839" t="s">
        <v>2588</v>
      </c>
      <c r="G407" s="825" t="s">
        <v>2733</v>
      </c>
      <c r="H407" s="825" t="s">
        <v>2734</v>
      </c>
      <c r="I407" s="831">
        <v>51842</v>
      </c>
      <c r="J407" s="831">
        <v>1</v>
      </c>
      <c r="K407" s="832">
        <v>51842</v>
      </c>
    </row>
    <row r="408" spans="1:11" ht="14.45" customHeight="1" x14ac:dyDescent="0.2">
      <c r="A408" s="821" t="s">
        <v>595</v>
      </c>
      <c r="B408" s="822" t="s">
        <v>596</v>
      </c>
      <c r="C408" s="825" t="s">
        <v>621</v>
      </c>
      <c r="D408" s="839" t="s">
        <v>622</v>
      </c>
      <c r="E408" s="825" t="s">
        <v>2587</v>
      </c>
      <c r="F408" s="839" t="s">
        <v>2588</v>
      </c>
      <c r="G408" s="825" t="s">
        <v>2735</v>
      </c>
      <c r="H408" s="825" t="s">
        <v>2736</v>
      </c>
      <c r="I408" s="831">
        <v>51842</v>
      </c>
      <c r="J408" s="831">
        <v>1</v>
      </c>
      <c r="K408" s="832">
        <v>51842</v>
      </c>
    </row>
    <row r="409" spans="1:11" ht="14.45" customHeight="1" x14ac:dyDescent="0.2">
      <c r="A409" s="821" t="s">
        <v>595</v>
      </c>
      <c r="B409" s="822" t="s">
        <v>596</v>
      </c>
      <c r="C409" s="825" t="s">
        <v>621</v>
      </c>
      <c r="D409" s="839" t="s">
        <v>622</v>
      </c>
      <c r="E409" s="825" t="s">
        <v>2587</v>
      </c>
      <c r="F409" s="839" t="s">
        <v>2588</v>
      </c>
      <c r="G409" s="825" t="s">
        <v>2737</v>
      </c>
      <c r="H409" s="825" t="s">
        <v>2738</v>
      </c>
      <c r="I409" s="831">
        <v>552</v>
      </c>
      <c r="J409" s="831">
        <v>1</v>
      </c>
      <c r="K409" s="832">
        <v>552</v>
      </c>
    </row>
    <row r="410" spans="1:11" ht="14.45" customHeight="1" x14ac:dyDescent="0.2">
      <c r="A410" s="821" t="s">
        <v>595</v>
      </c>
      <c r="B410" s="822" t="s">
        <v>596</v>
      </c>
      <c r="C410" s="825" t="s">
        <v>621</v>
      </c>
      <c r="D410" s="839" t="s">
        <v>622</v>
      </c>
      <c r="E410" s="825" t="s">
        <v>2587</v>
      </c>
      <c r="F410" s="839" t="s">
        <v>2588</v>
      </c>
      <c r="G410" s="825" t="s">
        <v>2739</v>
      </c>
      <c r="H410" s="825" t="s">
        <v>2740</v>
      </c>
      <c r="I410" s="831">
        <v>552</v>
      </c>
      <c r="J410" s="831">
        <v>2</v>
      </c>
      <c r="K410" s="832">
        <v>1104</v>
      </c>
    </row>
    <row r="411" spans="1:11" ht="14.45" customHeight="1" x14ac:dyDescent="0.2">
      <c r="A411" s="821" t="s">
        <v>595</v>
      </c>
      <c r="B411" s="822" t="s">
        <v>596</v>
      </c>
      <c r="C411" s="825" t="s">
        <v>621</v>
      </c>
      <c r="D411" s="839" t="s">
        <v>622</v>
      </c>
      <c r="E411" s="825" t="s">
        <v>2587</v>
      </c>
      <c r="F411" s="839" t="s">
        <v>2588</v>
      </c>
      <c r="G411" s="825" t="s">
        <v>2741</v>
      </c>
      <c r="H411" s="825" t="s">
        <v>2742</v>
      </c>
      <c r="I411" s="831">
        <v>5059.5400390625</v>
      </c>
      <c r="J411" s="831">
        <v>1</v>
      </c>
      <c r="K411" s="832">
        <v>5059.5400390625</v>
      </c>
    </row>
    <row r="412" spans="1:11" ht="14.45" customHeight="1" x14ac:dyDescent="0.2">
      <c r="A412" s="821" t="s">
        <v>595</v>
      </c>
      <c r="B412" s="822" t="s">
        <v>596</v>
      </c>
      <c r="C412" s="825" t="s">
        <v>621</v>
      </c>
      <c r="D412" s="839" t="s">
        <v>622</v>
      </c>
      <c r="E412" s="825" t="s">
        <v>2587</v>
      </c>
      <c r="F412" s="839" t="s">
        <v>2588</v>
      </c>
      <c r="G412" s="825" t="s">
        <v>2743</v>
      </c>
      <c r="H412" s="825" t="s">
        <v>2744</v>
      </c>
      <c r="I412" s="831">
        <v>8630.849609375</v>
      </c>
      <c r="J412" s="831">
        <v>1</v>
      </c>
      <c r="K412" s="832">
        <v>8630.849609375</v>
      </c>
    </row>
    <row r="413" spans="1:11" ht="14.45" customHeight="1" x14ac:dyDescent="0.2">
      <c r="A413" s="821" t="s">
        <v>595</v>
      </c>
      <c r="B413" s="822" t="s">
        <v>596</v>
      </c>
      <c r="C413" s="825" t="s">
        <v>621</v>
      </c>
      <c r="D413" s="839" t="s">
        <v>622</v>
      </c>
      <c r="E413" s="825" t="s">
        <v>2587</v>
      </c>
      <c r="F413" s="839" t="s">
        <v>2588</v>
      </c>
      <c r="G413" s="825" t="s">
        <v>2745</v>
      </c>
      <c r="H413" s="825" t="s">
        <v>2746</v>
      </c>
      <c r="I413" s="831">
        <v>4768.330078125</v>
      </c>
      <c r="J413" s="831">
        <v>1</v>
      </c>
      <c r="K413" s="832">
        <v>4768.330078125</v>
      </c>
    </row>
    <row r="414" spans="1:11" ht="14.45" customHeight="1" x14ac:dyDescent="0.2">
      <c r="A414" s="821" t="s">
        <v>595</v>
      </c>
      <c r="B414" s="822" t="s">
        <v>596</v>
      </c>
      <c r="C414" s="825" t="s">
        <v>621</v>
      </c>
      <c r="D414" s="839" t="s">
        <v>622</v>
      </c>
      <c r="E414" s="825" t="s">
        <v>2587</v>
      </c>
      <c r="F414" s="839" t="s">
        <v>2588</v>
      </c>
      <c r="G414" s="825" t="s">
        <v>2747</v>
      </c>
      <c r="H414" s="825" t="s">
        <v>2748</v>
      </c>
      <c r="I414" s="831">
        <v>45310</v>
      </c>
      <c r="J414" s="831">
        <v>3</v>
      </c>
      <c r="K414" s="832">
        <v>135930</v>
      </c>
    </row>
    <row r="415" spans="1:11" ht="14.45" customHeight="1" x14ac:dyDescent="0.2">
      <c r="A415" s="821" t="s">
        <v>595</v>
      </c>
      <c r="B415" s="822" t="s">
        <v>596</v>
      </c>
      <c r="C415" s="825" t="s">
        <v>621</v>
      </c>
      <c r="D415" s="839" t="s">
        <v>622</v>
      </c>
      <c r="E415" s="825" t="s">
        <v>2587</v>
      </c>
      <c r="F415" s="839" t="s">
        <v>2588</v>
      </c>
      <c r="G415" s="825" t="s">
        <v>2749</v>
      </c>
      <c r="H415" s="825" t="s">
        <v>2750</v>
      </c>
      <c r="I415" s="831">
        <v>2645</v>
      </c>
      <c r="J415" s="831">
        <v>6</v>
      </c>
      <c r="K415" s="832">
        <v>15870</v>
      </c>
    </row>
    <row r="416" spans="1:11" ht="14.45" customHeight="1" x14ac:dyDescent="0.2">
      <c r="A416" s="821" t="s">
        <v>595</v>
      </c>
      <c r="B416" s="822" t="s">
        <v>596</v>
      </c>
      <c r="C416" s="825" t="s">
        <v>621</v>
      </c>
      <c r="D416" s="839" t="s">
        <v>622</v>
      </c>
      <c r="E416" s="825" t="s">
        <v>2587</v>
      </c>
      <c r="F416" s="839" t="s">
        <v>2588</v>
      </c>
      <c r="G416" s="825" t="s">
        <v>2751</v>
      </c>
      <c r="H416" s="825" t="s">
        <v>2752</v>
      </c>
      <c r="I416" s="831">
        <v>50600</v>
      </c>
      <c r="J416" s="831">
        <v>1</v>
      </c>
      <c r="K416" s="832">
        <v>50600</v>
      </c>
    </row>
    <row r="417" spans="1:11" ht="14.45" customHeight="1" x14ac:dyDescent="0.2">
      <c r="A417" s="821" t="s">
        <v>595</v>
      </c>
      <c r="B417" s="822" t="s">
        <v>596</v>
      </c>
      <c r="C417" s="825" t="s">
        <v>621</v>
      </c>
      <c r="D417" s="839" t="s">
        <v>622</v>
      </c>
      <c r="E417" s="825" t="s">
        <v>2587</v>
      </c>
      <c r="F417" s="839" t="s">
        <v>2588</v>
      </c>
      <c r="G417" s="825" t="s">
        <v>2753</v>
      </c>
      <c r="H417" s="825" t="s">
        <v>2754</v>
      </c>
      <c r="I417" s="831">
        <v>50600</v>
      </c>
      <c r="J417" s="831">
        <v>5</v>
      </c>
      <c r="K417" s="832">
        <v>253000</v>
      </c>
    </row>
    <row r="418" spans="1:11" ht="14.45" customHeight="1" x14ac:dyDescent="0.2">
      <c r="A418" s="821" t="s">
        <v>595</v>
      </c>
      <c r="B418" s="822" t="s">
        <v>596</v>
      </c>
      <c r="C418" s="825" t="s">
        <v>621</v>
      </c>
      <c r="D418" s="839" t="s">
        <v>622</v>
      </c>
      <c r="E418" s="825" t="s">
        <v>2587</v>
      </c>
      <c r="F418" s="839" t="s">
        <v>2588</v>
      </c>
      <c r="G418" s="825" t="s">
        <v>2755</v>
      </c>
      <c r="H418" s="825" t="s">
        <v>2756</v>
      </c>
      <c r="I418" s="831">
        <v>50600</v>
      </c>
      <c r="J418" s="831">
        <v>1</v>
      </c>
      <c r="K418" s="832">
        <v>50600</v>
      </c>
    </row>
    <row r="419" spans="1:11" ht="14.45" customHeight="1" x14ac:dyDescent="0.2">
      <c r="A419" s="821" t="s">
        <v>595</v>
      </c>
      <c r="B419" s="822" t="s">
        <v>596</v>
      </c>
      <c r="C419" s="825" t="s">
        <v>621</v>
      </c>
      <c r="D419" s="839" t="s">
        <v>622</v>
      </c>
      <c r="E419" s="825" t="s">
        <v>2587</v>
      </c>
      <c r="F419" s="839" t="s">
        <v>2588</v>
      </c>
      <c r="G419" s="825" t="s">
        <v>2757</v>
      </c>
      <c r="H419" s="825" t="s">
        <v>2758</v>
      </c>
      <c r="I419" s="831">
        <v>39675</v>
      </c>
      <c r="J419" s="831">
        <v>1</v>
      </c>
      <c r="K419" s="832">
        <v>39675</v>
      </c>
    </row>
    <row r="420" spans="1:11" ht="14.45" customHeight="1" x14ac:dyDescent="0.2">
      <c r="A420" s="821" t="s">
        <v>595</v>
      </c>
      <c r="B420" s="822" t="s">
        <v>596</v>
      </c>
      <c r="C420" s="825" t="s">
        <v>621</v>
      </c>
      <c r="D420" s="839" t="s">
        <v>622</v>
      </c>
      <c r="E420" s="825" t="s">
        <v>2587</v>
      </c>
      <c r="F420" s="839" t="s">
        <v>2588</v>
      </c>
      <c r="G420" s="825" t="s">
        <v>2759</v>
      </c>
      <c r="H420" s="825" t="s">
        <v>2760</v>
      </c>
      <c r="I420" s="831">
        <v>39675</v>
      </c>
      <c r="J420" s="831">
        <v>2</v>
      </c>
      <c r="K420" s="832">
        <v>79350</v>
      </c>
    </row>
    <row r="421" spans="1:11" ht="14.45" customHeight="1" x14ac:dyDescent="0.2">
      <c r="A421" s="821" t="s">
        <v>595</v>
      </c>
      <c r="B421" s="822" t="s">
        <v>596</v>
      </c>
      <c r="C421" s="825" t="s">
        <v>621</v>
      </c>
      <c r="D421" s="839" t="s">
        <v>622</v>
      </c>
      <c r="E421" s="825" t="s">
        <v>2587</v>
      </c>
      <c r="F421" s="839" t="s">
        <v>2588</v>
      </c>
      <c r="G421" s="825" t="s">
        <v>2761</v>
      </c>
      <c r="H421" s="825" t="s">
        <v>2762</v>
      </c>
      <c r="I421" s="831">
        <v>39675</v>
      </c>
      <c r="J421" s="831">
        <v>1</v>
      </c>
      <c r="K421" s="832">
        <v>39675</v>
      </c>
    </row>
    <row r="422" spans="1:11" ht="14.45" customHeight="1" x14ac:dyDescent="0.2">
      <c r="A422" s="821" t="s">
        <v>595</v>
      </c>
      <c r="B422" s="822" t="s">
        <v>596</v>
      </c>
      <c r="C422" s="825" t="s">
        <v>621</v>
      </c>
      <c r="D422" s="839" t="s">
        <v>622</v>
      </c>
      <c r="E422" s="825" t="s">
        <v>2587</v>
      </c>
      <c r="F422" s="839" t="s">
        <v>2588</v>
      </c>
      <c r="G422" s="825" t="s">
        <v>2763</v>
      </c>
      <c r="H422" s="825" t="s">
        <v>2764</v>
      </c>
      <c r="I422" s="831">
        <v>39675</v>
      </c>
      <c r="J422" s="831">
        <v>3</v>
      </c>
      <c r="K422" s="832">
        <v>119025</v>
      </c>
    </row>
    <row r="423" spans="1:11" ht="14.45" customHeight="1" x14ac:dyDescent="0.2">
      <c r="A423" s="821" t="s">
        <v>595</v>
      </c>
      <c r="B423" s="822" t="s">
        <v>596</v>
      </c>
      <c r="C423" s="825" t="s">
        <v>621</v>
      </c>
      <c r="D423" s="839" t="s">
        <v>622</v>
      </c>
      <c r="E423" s="825" t="s">
        <v>2587</v>
      </c>
      <c r="F423" s="839" t="s">
        <v>2588</v>
      </c>
      <c r="G423" s="825" t="s">
        <v>2765</v>
      </c>
      <c r="H423" s="825" t="s">
        <v>2766</v>
      </c>
      <c r="I423" s="831">
        <v>39675</v>
      </c>
      <c r="J423" s="831">
        <v>4</v>
      </c>
      <c r="K423" s="832">
        <v>158700</v>
      </c>
    </row>
    <row r="424" spans="1:11" ht="14.45" customHeight="1" x14ac:dyDescent="0.2">
      <c r="A424" s="821" t="s">
        <v>595</v>
      </c>
      <c r="B424" s="822" t="s">
        <v>596</v>
      </c>
      <c r="C424" s="825" t="s">
        <v>621</v>
      </c>
      <c r="D424" s="839" t="s">
        <v>622</v>
      </c>
      <c r="E424" s="825" t="s">
        <v>2587</v>
      </c>
      <c r="F424" s="839" t="s">
        <v>2588</v>
      </c>
      <c r="G424" s="825" t="s">
        <v>2767</v>
      </c>
      <c r="H424" s="825" t="s">
        <v>2768</v>
      </c>
      <c r="I424" s="831">
        <v>39675</v>
      </c>
      <c r="J424" s="831">
        <v>1</v>
      </c>
      <c r="K424" s="832">
        <v>39675</v>
      </c>
    </row>
    <row r="425" spans="1:11" ht="14.45" customHeight="1" x14ac:dyDescent="0.2">
      <c r="A425" s="821" t="s">
        <v>595</v>
      </c>
      <c r="B425" s="822" t="s">
        <v>596</v>
      </c>
      <c r="C425" s="825" t="s">
        <v>621</v>
      </c>
      <c r="D425" s="839" t="s">
        <v>622</v>
      </c>
      <c r="E425" s="825" t="s">
        <v>2587</v>
      </c>
      <c r="F425" s="839" t="s">
        <v>2588</v>
      </c>
      <c r="G425" s="825" t="s">
        <v>2769</v>
      </c>
      <c r="H425" s="825" t="s">
        <v>2770</v>
      </c>
      <c r="I425" s="831">
        <v>1859.3487243652344</v>
      </c>
      <c r="J425" s="831">
        <v>13</v>
      </c>
      <c r="K425" s="832">
        <v>24171.519653320313</v>
      </c>
    </row>
    <row r="426" spans="1:11" ht="14.45" customHeight="1" x14ac:dyDescent="0.2">
      <c r="A426" s="821" t="s">
        <v>595</v>
      </c>
      <c r="B426" s="822" t="s">
        <v>596</v>
      </c>
      <c r="C426" s="825" t="s">
        <v>621</v>
      </c>
      <c r="D426" s="839" t="s">
        <v>622</v>
      </c>
      <c r="E426" s="825" t="s">
        <v>2587</v>
      </c>
      <c r="F426" s="839" t="s">
        <v>2588</v>
      </c>
      <c r="G426" s="825" t="s">
        <v>2771</v>
      </c>
      <c r="H426" s="825" t="s">
        <v>2772</v>
      </c>
      <c r="I426" s="831">
        <v>5641.706705729167</v>
      </c>
      <c r="J426" s="831">
        <v>5</v>
      </c>
      <c r="K426" s="832">
        <v>29851.1201171875</v>
      </c>
    </row>
    <row r="427" spans="1:11" ht="14.45" customHeight="1" x14ac:dyDescent="0.2">
      <c r="A427" s="821" t="s">
        <v>595</v>
      </c>
      <c r="B427" s="822" t="s">
        <v>596</v>
      </c>
      <c r="C427" s="825" t="s">
        <v>621</v>
      </c>
      <c r="D427" s="839" t="s">
        <v>622</v>
      </c>
      <c r="E427" s="825" t="s">
        <v>2587</v>
      </c>
      <c r="F427" s="839" t="s">
        <v>2588</v>
      </c>
      <c r="G427" s="825" t="s">
        <v>2773</v>
      </c>
      <c r="H427" s="825" t="s">
        <v>2774</v>
      </c>
      <c r="I427" s="831">
        <v>6462.9951171875</v>
      </c>
      <c r="J427" s="831">
        <v>2</v>
      </c>
      <c r="K427" s="832">
        <v>12925.990234375</v>
      </c>
    </row>
    <row r="428" spans="1:11" ht="14.45" customHeight="1" x14ac:dyDescent="0.2">
      <c r="A428" s="821" t="s">
        <v>595</v>
      </c>
      <c r="B428" s="822" t="s">
        <v>596</v>
      </c>
      <c r="C428" s="825" t="s">
        <v>621</v>
      </c>
      <c r="D428" s="839" t="s">
        <v>622</v>
      </c>
      <c r="E428" s="825" t="s">
        <v>2587</v>
      </c>
      <c r="F428" s="839" t="s">
        <v>2588</v>
      </c>
      <c r="G428" s="825" t="s">
        <v>2775</v>
      </c>
      <c r="H428" s="825" t="s">
        <v>2776</v>
      </c>
      <c r="I428" s="831">
        <v>6463.009765625</v>
      </c>
      <c r="J428" s="831">
        <v>6</v>
      </c>
      <c r="K428" s="832">
        <v>38778.03125</v>
      </c>
    </row>
    <row r="429" spans="1:11" ht="14.45" customHeight="1" x14ac:dyDescent="0.2">
      <c r="A429" s="821" t="s">
        <v>595</v>
      </c>
      <c r="B429" s="822" t="s">
        <v>596</v>
      </c>
      <c r="C429" s="825" t="s">
        <v>621</v>
      </c>
      <c r="D429" s="839" t="s">
        <v>622</v>
      </c>
      <c r="E429" s="825" t="s">
        <v>2587</v>
      </c>
      <c r="F429" s="839" t="s">
        <v>2588</v>
      </c>
      <c r="G429" s="825" t="s">
        <v>2777</v>
      </c>
      <c r="H429" s="825" t="s">
        <v>2778</v>
      </c>
      <c r="I429" s="831">
        <v>6463</v>
      </c>
      <c r="J429" s="831">
        <v>1</v>
      </c>
      <c r="K429" s="832">
        <v>6463</v>
      </c>
    </row>
    <row r="430" spans="1:11" ht="14.45" customHeight="1" x14ac:dyDescent="0.2">
      <c r="A430" s="821" t="s">
        <v>595</v>
      </c>
      <c r="B430" s="822" t="s">
        <v>596</v>
      </c>
      <c r="C430" s="825" t="s">
        <v>621</v>
      </c>
      <c r="D430" s="839" t="s">
        <v>622</v>
      </c>
      <c r="E430" s="825" t="s">
        <v>2587</v>
      </c>
      <c r="F430" s="839" t="s">
        <v>2588</v>
      </c>
      <c r="G430" s="825" t="s">
        <v>2779</v>
      </c>
      <c r="H430" s="825" t="s">
        <v>2780</v>
      </c>
      <c r="I430" s="831">
        <v>6463</v>
      </c>
      <c r="J430" s="831">
        <v>1</v>
      </c>
      <c r="K430" s="832">
        <v>6463</v>
      </c>
    </row>
    <row r="431" spans="1:11" ht="14.45" customHeight="1" x14ac:dyDescent="0.2">
      <c r="A431" s="821" t="s">
        <v>595</v>
      </c>
      <c r="B431" s="822" t="s">
        <v>596</v>
      </c>
      <c r="C431" s="825" t="s">
        <v>621</v>
      </c>
      <c r="D431" s="839" t="s">
        <v>622</v>
      </c>
      <c r="E431" s="825" t="s">
        <v>2587</v>
      </c>
      <c r="F431" s="839" t="s">
        <v>2588</v>
      </c>
      <c r="G431" s="825" t="s">
        <v>2781</v>
      </c>
      <c r="H431" s="825" t="s">
        <v>2782</v>
      </c>
      <c r="I431" s="831">
        <v>6463</v>
      </c>
      <c r="J431" s="831">
        <v>2</v>
      </c>
      <c r="K431" s="832">
        <v>12926</v>
      </c>
    </row>
    <row r="432" spans="1:11" ht="14.45" customHeight="1" x14ac:dyDescent="0.2">
      <c r="A432" s="821" t="s">
        <v>595</v>
      </c>
      <c r="B432" s="822" t="s">
        <v>596</v>
      </c>
      <c r="C432" s="825" t="s">
        <v>621</v>
      </c>
      <c r="D432" s="839" t="s">
        <v>622</v>
      </c>
      <c r="E432" s="825" t="s">
        <v>2587</v>
      </c>
      <c r="F432" s="839" t="s">
        <v>2588</v>
      </c>
      <c r="G432" s="825" t="s">
        <v>2783</v>
      </c>
      <c r="H432" s="825" t="s">
        <v>2784</v>
      </c>
      <c r="I432" s="831">
        <v>6463</v>
      </c>
      <c r="J432" s="831">
        <v>2</v>
      </c>
      <c r="K432" s="832">
        <v>12926</v>
      </c>
    </row>
    <row r="433" spans="1:11" ht="14.45" customHeight="1" x14ac:dyDescent="0.2">
      <c r="A433" s="821" t="s">
        <v>595</v>
      </c>
      <c r="B433" s="822" t="s">
        <v>596</v>
      </c>
      <c r="C433" s="825" t="s">
        <v>621</v>
      </c>
      <c r="D433" s="839" t="s">
        <v>622</v>
      </c>
      <c r="E433" s="825" t="s">
        <v>2587</v>
      </c>
      <c r="F433" s="839" t="s">
        <v>2588</v>
      </c>
      <c r="G433" s="825" t="s">
        <v>2785</v>
      </c>
      <c r="H433" s="825" t="s">
        <v>2786</v>
      </c>
      <c r="I433" s="831">
        <v>5641.696695963542</v>
      </c>
      <c r="J433" s="831">
        <v>5</v>
      </c>
      <c r="K433" s="832">
        <v>27387.18017578125</v>
      </c>
    </row>
    <row r="434" spans="1:11" ht="14.45" customHeight="1" x14ac:dyDescent="0.2">
      <c r="A434" s="821" t="s">
        <v>595</v>
      </c>
      <c r="B434" s="822" t="s">
        <v>596</v>
      </c>
      <c r="C434" s="825" t="s">
        <v>621</v>
      </c>
      <c r="D434" s="839" t="s">
        <v>622</v>
      </c>
      <c r="E434" s="825" t="s">
        <v>2587</v>
      </c>
      <c r="F434" s="839" t="s">
        <v>2588</v>
      </c>
      <c r="G434" s="825" t="s">
        <v>2787</v>
      </c>
      <c r="H434" s="825" t="s">
        <v>2788</v>
      </c>
      <c r="I434" s="831">
        <v>5231.0450439453125</v>
      </c>
      <c r="J434" s="831">
        <v>4</v>
      </c>
      <c r="K434" s="832">
        <v>20924.18017578125</v>
      </c>
    </row>
    <row r="435" spans="1:11" ht="14.45" customHeight="1" x14ac:dyDescent="0.2">
      <c r="A435" s="821" t="s">
        <v>595</v>
      </c>
      <c r="B435" s="822" t="s">
        <v>596</v>
      </c>
      <c r="C435" s="825" t="s">
        <v>621</v>
      </c>
      <c r="D435" s="839" t="s">
        <v>622</v>
      </c>
      <c r="E435" s="825" t="s">
        <v>2587</v>
      </c>
      <c r="F435" s="839" t="s">
        <v>2588</v>
      </c>
      <c r="G435" s="825" t="s">
        <v>2789</v>
      </c>
      <c r="H435" s="825" t="s">
        <v>2790</v>
      </c>
      <c r="I435" s="831">
        <v>6463</v>
      </c>
      <c r="J435" s="831">
        <v>1</v>
      </c>
      <c r="K435" s="832">
        <v>6463</v>
      </c>
    </row>
    <row r="436" spans="1:11" ht="14.45" customHeight="1" x14ac:dyDescent="0.2">
      <c r="A436" s="821" t="s">
        <v>595</v>
      </c>
      <c r="B436" s="822" t="s">
        <v>596</v>
      </c>
      <c r="C436" s="825" t="s">
        <v>621</v>
      </c>
      <c r="D436" s="839" t="s">
        <v>622</v>
      </c>
      <c r="E436" s="825" t="s">
        <v>2587</v>
      </c>
      <c r="F436" s="839" t="s">
        <v>2588</v>
      </c>
      <c r="G436" s="825" t="s">
        <v>2791</v>
      </c>
      <c r="H436" s="825" t="s">
        <v>2792</v>
      </c>
      <c r="I436" s="831">
        <v>3999.1051025390625</v>
      </c>
      <c r="J436" s="831">
        <v>2</v>
      </c>
      <c r="K436" s="832">
        <v>7998.210205078125</v>
      </c>
    </row>
    <row r="437" spans="1:11" ht="14.45" customHeight="1" x14ac:dyDescent="0.2">
      <c r="A437" s="821" t="s">
        <v>595</v>
      </c>
      <c r="B437" s="822" t="s">
        <v>596</v>
      </c>
      <c r="C437" s="825" t="s">
        <v>621</v>
      </c>
      <c r="D437" s="839" t="s">
        <v>622</v>
      </c>
      <c r="E437" s="825" t="s">
        <v>2587</v>
      </c>
      <c r="F437" s="839" t="s">
        <v>2588</v>
      </c>
      <c r="G437" s="825" t="s">
        <v>2793</v>
      </c>
      <c r="H437" s="825" t="s">
        <v>2794</v>
      </c>
      <c r="I437" s="831">
        <v>6463</v>
      </c>
      <c r="J437" s="831">
        <v>2</v>
      </c>
      <c r="K437" s="832">
        <v>12926</v>
      </c>
    </row>
    <row r="438" spans="1:11" ht="14.45" customHeight="1" x14ac:dyDescent="0.2">
      <c r="A438" s="821" t="s">
        <v>595</v>
      </c>
      <c r="B438" s="822" t="s">
        <v>596</v>
      </c>
      <c r="C438" s="825" t="s">
        <v>621</v>
      </c>
      <c r="D438" s="839" t="s">
        <v>622</v>
      </c>
      <c r="E438" s="825" t="s">
        <v>2587</v>
      </c>
      <c r="F438" s="839" t="s">
        <v>2588</v>
      </c>
      <c r="G438" s="825" t="s">
        <v>2795</v>
      </c>
      <c r="H438" s="825" t="s">
        <v>2796</v>
      </c>
      <c r="I438" s="831">
        <v>982.49890814887158</v>
      </c>
      <c r="J438" s="831">
        <v>60</v>
      </c>
      <c r="K438" s="832">
        <v>58702.72998046875</v>
      </c>
    </row>
    <row r="439" spans="1:11" ht="14.45" customHeight="1" x14ac:dyDescent="0.2">
      <c r="A439" s="821" t="s">
        <v>595</v>
      </c>
      <c r="B439" s="822" t="s">
        <v>596</v>
      </c>
      <c r="C439" s="825" t="s">
        <v>621</v>
      </c>
      <c r="D439" s="839" t="s">
        <v>622</v>
      </c>
      <c r="E439" s="825" t="s">
        <v>2587</v>
      </c>
      <c r="F439" s="839" t="s">
        <v>2588</v>
      </c>
      <c r="G439" s="825" t="s">
        <v>2797</v>
      </c>
      <c r="H439" s="825" t="s">
        <v>2798</v>
      </c>
      <c r="I439" s="831">
        <v>1250.5699462890625</v>
      </c>
      <c r="J439" s="831">
        <v>1</v>
      </c>
      <c r="K439" s="832">
        <v>1250.5699462890625</v>
      </c>
    </row>
    <row r="440" spans="1:11" ht="14.45" customHeight="1" x14ac:dyDescent="0.2">
      <c r="A440" s="821" t="s">
        <v>595</v>
      </c>
      <c r="B440" s="822" t="s">
        <v>596</v>
      </c>
      <c r="C440" s="825" t="s">
        <v>621</v>
      </c>
      <c r="D440" s="839" t="s">
        <v>622</v>
      </c>
      <c r="E440" s="825" t="s">
        <v>2587</v>
      </c>
      <c r="F440" s="839" t="s">
        <v>2588</v>
      </c>
      <c r="G440" s="825" t="s">
        <v>2799</v>
      </c>
      <c r="H440" s="825" t="s">
        <v>2800</v>
      </c>
      <c r="I440" s="831">
        <v>1250.8599853515625</v>
      </c>
      <c r="J440" s="831">
        <v>4</v>
      </c>
      <c r="K440" s="832">
        <v>5003.43994140625</v>
      </c>
    </row>
    <row r="441" spans="1:11" ht="14.45" customHeight="1" x14ac:dyDescent="0.2">
      <c r="A441" s="821" t="s">
        <v>595</v>
      </c>
      <c r="B441" s="822" t="s">
        <v>596</v>
      </c>
      <c r="C441" s="825" t="s">
        <v>621</v>
      </c>
      <c r="D441" s="839" t="s">
        <v>622</v>
      </c>
      <c r="E441" s="825" t="s">
        <v>2587</v>
      </c>
      <c r="F441" s="839" t="s">
        <v>2588</v>
      </c>
      <c r="G441" s="825" t="s">
        <v>2801</v>
      </c>
      <c r="H441" s="825" t="s">
        <v>2802</v>
      </c>
      <c r="I441" s="831">
        <v>1.1833333174387615</v>
      </c>
      <c r="J441" s="831">
        <v>10</v>
      </c>
      <c r="K441" s="832">
        <v>11.899999856948853</v>
      </c>
    </row>
    <row r="442" spans="1:11" ht="14.45" customHeight="1" x14ac:dyDescent="0.2">
      <c r="A442" s="821" t="s">
        <v>595</v>
      </c>
      <c r="B442" s="822" t="s">
        <v>596</v>
      </c>
      <c r="C442" s="825" t="s">
        <v>621</v>
      </c>
      <c r="D442" s="839" t="s">
        <v>622</v>
      </c>
      <c r="E442" s="825" t="s">
        <v>2587</v>
      </c>
      <c r="F442" s="839" t="s">
        <v>2588</v>
      </c>
      <c r="G442" s="825" t="s">
        <v>2803</v>
      </c>
      <c r="H442" s="825" t="s">
        <v>2804</v>
      </c>
      <c r="I442" s="831">
        <v>5186.5120117187498</v>
      </c>
      <c r="J442" s="831">
        <v>6</v>
      </c>
      <c r="K442" s="832">
        <v>31119.06005859375</v>
      </c>
    </row>
    <row r="443" spans="1:11" ht="14.45" customHeight="1" x14ac:dyDescent="0.2">
      <c r="A443" s="821" t="s">
        <v>595</v>
      </c>
      <c r="B443" s="822" t="s">
        <v>596</v>
      </c>
      <c r="C443" s="825" t="s">
        <v>621</v>
      </c>
      <c r="D443" s="839" t="s">
        <v>622</v>
      </c>
      <c r="E443" s="825" t="s">
        <v>2587</v>
      </c>
      <c r="F443" s="839" t="s">
        <v>2588</v>
      </c>
      <c r="G443" s="825" t="s">
        <v>2805</v>
      </c>
      <c r="H443" s="825" t="s">
        <v>2806</v>
      </c>
      <c r="I443" s="831">
        <v>5186.5</v>
      </c>
      <c r="J443" s="831">
        <v>4</v>
      </c>
      <c r="K443" s="832">
        <v>20746</v>
      </c>
    </row>
    <row r="444" spans="1:11" ht="14.45" customHeight="1" x14ac:dyDescent="0.2">
      <c r="A444" s="821" t="s">
        <v>595</v>
      </c>
      <c r="B444" s="822" t="s">
        <v>596</v>
      </c>
      <c r="C444" s="825" t="s">
        <v>621</v>
      </c>
      <c r="D444" s="839" t="s">
        <v>622</v>
      </c>
      <c r="E444" s="825" t="s">
        <v>2587</v>
      </c>
      <c r="F444" s="839" t="s">
        <v>2588</v>
      </c>
      <c r="G444" s="825" t="s">
        <v>2807</v>
      </c>
      <c r="H444" s="825" t="s">
        <v>2808</v>
      </c>
      <c r="I444" s="831">
        <v>5186.5</v>
      </c>
      <c r="J444" s="831">
        <v>2</v>
      </c>
      <c r="K444" s="832">
        <v>10373</v>
      </c>
    </row>
    <row r="445" spans="1:11" ht="14.45" customHeight="1" x14ac:dyDescent="0.2">
      <c r="A445" s="821" t="s">
        <v>595</v>
      </c>
      <c r="B445" s="822" t="s">
        <v>596</v>
      </c>
      <c r="C445" s="825" t="s">
        <v>621</v>
      </c>
      <c r="D445" s="839" t="s">
        <v>622</v>
      </c>
      <c r="E445" s="825" t="s">
        <v>2587</v>
      </c>
      <c r="F445" s="839" t="s">
        <v>2588</v>
      </c>
      <c r="G445" s="825" t="s">
        <v>2809</v>
      </c>
      <c r="H445" s="825" t="s">
        <v>2810</v>
      </c>
      <c r="I445" s="831">
        <v>5186.5</v>
      </c>
      <c r="J445" s="831">
        <v>2</v>
      </c>
      <c r="K445" s="832">
        <v>10373</v>
      </c>
    </row>
    <row r="446" spans="1:11" ht="14.45" customHeight="1" x14ac:dyDescent="0.2">
      <c r="A446" s="821" t="s">
        <v>595</v>
      </c>
      <c r="B446" s="822" t="s">
        <v>596</v>
      </c>
      <c r="C446" s="825" t="s">
        <v>621</v>
      </c>
      <c r="D446" s="839" t="s">
        <v>622</v>
      </c>
      <c r="E446" s="825" t="s">
        <v>2587</v>
      </c>
      <c r="F446" s="839" t="s">
        <v>2588</v>
      </c>
      <c r="G446" s="825" t="s">
        <v>2811</v>
      </c>
      <c r="H446" s="825" t="s">
        <v>2812</v>
      </c>
      <c r="I446" s="831">
        <v>5186.5</v>
      </c>
      <c r="J446" s="831">
        <v>10</v>
      </c>
      <c r="K446" s="832">
        <v>51865</v>
      </c>
    </row>
    <row r="447" spans="1:11" ht="14.45" customHeight="1" x14ac:dyDescent="0.2">
      <c r="A447" s="821" t="s">
        <v>595</v>
      </c>
      <c r="B447" s="822" t="s">
        <v>596</v>
      </c>
      <c r="C447" s="825" t="s">
        <v>621</v>
      </c>
      <c r="D447" s="839" t="s">
        <v>622</v>
      </c>
      <c r="E447" s="825" t="s">
        <v>2587</v>
      </c>
      <c r="F447" s="839" t="s">
        <v>2588</v>
      </c>
      <c r="G447" s="825" t="s">
        <v>2813</v>
      </c>
      <c r="H447" s="825" t="s">
        <v>2814</v>
      </c>
      <c r="I447" s="831">
        <v>5186.5</v>
      </c>
      <c r="J447" s="831">
        <v>2</v>
      </c>
      <c r="K447" s="832">
        <v>10373</v>
      </c>
    </row>
    <row r="448" spans="1:11" ht="14.45" customHeight="1" x14ac:dyDescent="0.2">
      <c r="A448" s="821" t="s">
        <v>595</v>
      </c>
      <c r="B448" s="822" t="s">
        <v>596</v>
      </c>
      <c r="C448" s="825" t="s">
        <v>621</v>
      </c>
      <c r="D448" s="839" t="s">
        <v>622</v>
      </c>
      <c r="E448" s="825" t="s">
        <v>2587</v>
      </c>
      <c r="F448" s="839" t="s">
        <v>2588</v>
      </c>
      <c r="G448" s="825" t="s">
        <v>2815</v>
      </c>
      <c r="H448" s="825" t="s">
        <v>2816</v>
      </c>
      <c r="I448" s="831">
        <v>5024.4265594482422</v>
      </c>
      <c r="J448" s="831">
        <v>72</v>
      </c>
      <c r="K448" s="832">
        <v>373428.50011718273</v>
      </c>
    </row>
    <row r="449" spans="1:11" ht="14.45" customHeight="1" x14ac:dyDescent="0.2">
      <c r="A449" s="821" t="s">
        <v>595</v>
      </c>
      <c r="B449" s="822" t="s">
        <v>596</v>
      </c>
      <c r="C449" s="825" t="s">
        <v>621</v>
      </c>
      <c r="D449" s="839" t="s">
        <v>622</v>
      </c>
      <c r="E449" s="825" t="s">
        <v>2587</v>
      </c>
      <c r="F449" s="839" t="s">
        <v>2588</v>
      </c>
      <c r="G449" s="825" t="s">
        <v>2817</v>
      </c>
      <c r="H449" s="825" t="s">
        <v>2818</v>
      </c>
      <c r="I449" s="831">
        <v>5186.534912109375</v>
      </c>
      <c r="J449" s="831">
        <v>2</v>
      </c>
      <c r="K449" s="832">
        <v>10373.06982421875</v>
      </c>
    </row>
    <row r="450" spans="1:11" ht="14.45" customHeight="1" x14ac:dyDescent="0.2">
      <c r="A450" s="821" t="s">
        <v>595</v>
      </c>
      <c r="B450" s="822" t="s">
        <v>596</v>
      </c>
      <c r="C450" s="825" t="s">
        <v>621</v>
      </c>
      <c r="D450" s="839" t="s">
        <v>622</v>
      </c>
      <c r="E450" s="825" t="s">
        <v>2587</v>
      </c>
      <c r="F450" s="839" t="s">
        <v>2588</v>
      </c>
      <c r="G450" s="825" t="s">
        <v>2819</v>
      </c>
      <c r="H450" s="825" t="s">
        <v>2820</v>
      </c>
      <c r="I450" s="831">
        <v>5186.5174560546875</v>
      </c>
      <c r="J450" s="831">
        <v>5</v>
      </c>
      <c r="K450" s="832">
        <v>25932.56982421875</v>
      </c>
    </row>
    <row r="451" spans="1:11" ht="14.45" customHeight="1" x14ac:dyDescent="0.2">
      <c r="A451" s="821" t="s">
        <v>595</v>
      </c>
      <c r="B451" s="822" t="s">
        <v>596</v>
      </c>
      <c r="C451" s="825" t="s">
        <v>621</v>
      </c>
      <c r="D451" s="839" t="s">
        <v>622</v>
      </c>
      <c r="E451" s="825" t="s">
        <v>2587</v>
      </c>
      <c r="F451" s="839" t="s">
        <v>2588</v>
      </c>
      <c r="G451" s="825" t="s">
        <v>2821</v>
      </c>
      <c r="H451" s="825" t="s">
        <v>2822</v>
      </c>
      <c r="I451" s="831">
        <v>5186.5</v>
      </c>
      <c r="J451" s="831">
        <v>8</v>
      </c>
      <c r="K451" s="832">
        <v>41492</v>
      </c>
    </row>
    <row r="452" spans="1:11" ht="14.45" customHeight="1" x14ac:dyDescent="0.2">
      <c r="A452" s="821" t="s">
        <v>595</v>
      </c>
      <c r="B452" s="822" t="s">
        <v>596</v>
      </c>
      <c r="C452" s="825" t="s">
        <v>621</v>
      </c>
      <c r="D452" s="839" t="s">
        <v>622</v>
      </c>
      <c r="E452" s="825" t="s">
        <v>2587</v>
      </c>
      <c r="F452" s="839" t="s">
        <v>2588</v>
      </c>
      <c r="G452" s="825" t="s">
        <v>2823</v>
      </c>
      <c r="H452" s="825" t="s">
        <v>2824</v>
      </c>
      <c r="I452" s="831">
        <v>5186.5</v>
      </c>
      <c r="J452" s="831">
        <v>11</v>
      </c>
      <c r="K452" s="832">
        <v>57051.5</v>
      </c>
    </row>
    <row r="453" spans="1:11" ht="14.45" customHeight="1" x14ac:dyDescent="0.2">
      <c r="A453" s="821" t="s">
        <v>595</v>
      </c>
      <c r="B453" s="822" t="s">
        <v>596</v>
      </c>
      <c r="C453" s="825" t="s">
        <v>621</v>
      </c>
      <c r="D453" s="839" t="s">
        <v>622</v>
      </c>
      <c r="E453" s="825" t="s">
        <v>2587</v>
      </c>
      <c r="F453" s="839" t="s">
        <v>2588</v>
      </c>
      <c r="G453" s="825" t="s">
        <v>2825</v>
      </c>
      <c r="H453" s="825" t="s">
        <v>2826</v>
      </c>
      <c r="I453" s="831">
        <v>5186.5</v>
      </c>
      <c r="J453" s="831">
        <v>1</v>
      </c>
      <c r="K453" s="832">
        <v>5186.5</v>
      </c>
    </row>
    <row r="454" spans="1:11" ht="14.45" customHeight="1" x14ac:dyDescent="0.2">
      <c r="A454" s="821" t="s">
        <v>595</v>
      </c>
      <c r="B454" s="822" t="s">
        <v>596</v>
      </c>
      <c r="C454" s="825" t="s">
        <v>621</v>
      </c>
      <c r="D454" s="839" t="s">
        <v>622</v>
      </c>
      <c r="E454" s="825" t="s">
        <v>2587</v>
      </c>
      <c r="F454" s="839" t="s">
        <v>2588</v>
      </c>
      <c r="G454" s="825" t="s">
        <v>2827</v>
      </c>
      <c r="H454" s="825" t="s">
        <v>2828</v>
      </c>
      <c r="I454" s="831">
        <v>5186.5166015625</v>
      </c>
      <c r="J454" s="831">
        <v>8</v>
      </c>
      <c r="K454" s="832">
        <v>41492.099609375</v>
      </c>
    </row>
    <row r="455" spans="1:11" ht="14.45" customHeight="1" x14ac:dyDescent="0.2">
      <c r="A455" s="821" t="s">
        <v>595</v>
      </c>
      <c r="B455" s="822" t="s">
        <v>596</v>
      </c>
      <c r="C455" s="825" t="s">
        <v>621</v>
      </c>
      <c r="D455" s="839" t="s">
        <v>622</v>
      </c>
      <c r="E455" s="825" t="s">
        <v>2587</v>
      </c>
      <c r="F455" s="839" t="s">
        <v>2588</v>
      </c>
      <c r="G455" s="825" t="s">
        <v>2829</v>
      </c>
      <c r="H455" s="825" t="s">
        <v>2830</v>
      </c>
      <c r="I455" s="831">
        <v>4445.5785435267853</v>
      </c>
      <c r="J455" s="831">
        <v>17</v>
      </c>
      <c r="K455" s="832">
        <v>88170.709218749776</v>
      </c>
    </row>
    <row r="456" spans="1:11" ht="14.45" customHeight="1" x14ac:dyDescent="0.2">
      <c r="A456" s="821" t="s">
        <v>595</v>
      </c>
      <c r="B456" s="822" t="s">
        <v>596</v>
      </c>
      <c r="C456" s="825" t="s">
        <v>621</v>
      </c>
      <c r="D456" s="839" t="s">
        <v>622</v>
      </c>
      <c r="E456" s="825" t="s">
        <v>2587</v>
      </c>
      <c r="F456" s="839" t="s">
        <v>2588</v>
      </c>
      <c r="G456" s="825" t="s">
        <v>2831</v>
      </c>
      <c r="H456" s="825" t="s">
        <v>2832</v>
      </c>
      <c r="I456" s="831">
        <v>5186.5050048828125</v>
      </c>
      <c r="J456" s="831">
        <v>19</v>
      </c>
      <c r="K456" s="832">
        <v>98543.6201171875</v>
      </c>
    </row>
    <row r="457" spans="1:11" ht="14.45" customHeight="1" x14ac:dyDescent="0.2">
      <c r="A457" s="821" t="s">
        <v>595</v>
      </c>
      <c r="B457" s="822" t="s">
        <v>596</v>
      </c>
      <c r="C457" s="825" t="s">
        <v>621</v>
      </c>
      <c r="D457" s="839" t="s">
        <v>622</v>
      </c>
      <c r="E457" s="825" t="s">
        <v>2587</v>
      </c>
      <c r="F457" s="839" t="s">
        <v>2588</v>
      </c>
      <c r="G457" s="825" t="s">
        <v>2833</v>
      </c>
      <c r="H457" s="825" t="s">
        <v>2834</v>
      </c>
      <c r="I457" s="831">
        <v>5186.509691642992</v>
      </c>
      <c r="J457" s="831">
        <v>84</v>
      </c>
      <c r="K457" s="832">
        <v>435666.85791015625</v>
      </c>
    </row>
    <row r="458" spans="1:11" ht="14.45" customHeight="1" x14ac:dyDescent="0.2">
      <c r="A458" s="821" t="s">
        <v>595</v>
      </c>
      <c r="B458" s="822" t="s">
        <v>596</v>
      </c>
      <c r="C458" s="825" t="s">
        <v>621</v>
      </c>
      <c r="D458" s="839" t="s">
        <v>622</v>
      </c>
      <c r="E458" s="825" t="s">
        <v>2587</v>
      </c>
      <c r="F458" s="839" t="s">
        <v>2588</v>
      </c>
      <c r="G458" s="825" t="s">
        <v>2835</v>
      </c>
      <c r="H458" s="825" t="s">
        <v>2836</v>
      </c>
      <c r="I458" s="831">
        <v>5186.5087381998701</v>
      </c>
      <c r="J458" s="831">
        <v>121</v>
      </c>
      <c r="K458" s="832">
        <v>627567.310546875</v>
      </c>
    </row>
    <row r="459" spans="1:11" ht="14.45" customHeight="1" x14ac:dyDescent="0.2">
      <c r="A459" s="821" t="s">
        <v>595</v>
      </c>
      <c r="B459" s="822" t="s">
        <v>596</v>
      </c>
      <c r="C459" s="825" t="s">
        <v>621</v>
      </c>
      <c r="D459" s="839" t="s">
        <v>622</v>
      </c>
      <c r="E459" s="825" t="s">
        <v>2587</v>
      </c>
      <c r="F459" s="839" t="s">
        <v>2588</v>
      </c>
      <c r="G459" s="825" t="s">
        <v>2837</v>
      </c>
      <c r="H459" s="825" t="s">
        <v>2838</v>
      </c>
      <c r="I459" s="831">
        <v>5186.5</v>
      </c>
      <c r="J459" s="831">
        <v>2</v>
      </c>
      <c r="K459" s="832">
        <v>10373</v>
      </c>
    </row>
    <row r="460" spans="1:11" ht="14.45" customHeight="1" x14ac:dyDescent="0.2">
      <c r="A460" s="821" t="s">
        <v>595</v>
      </c>
      <c r="B460" s="822" t="s">
        <v>596</v>
      </c>
      <c r="C460" s="825" t="s">
        <v>621</v>
      </c>
      <c r="D460" s="839" t="s">
        <v>622</v>
      </c>
      <c r="E460" s="825" t="s">
        <v>2587</v>
      </c>
      <c r="F460" s="839" t="s">
        <v>2588</v>
      </c>
      <c r="G460" s="825" t="s">
        <v>2839</v>
      </c>
      <c r="H460" s="825" t="s">
        <v>2840</v>
      </c>
      <c r="I460" s="831">
        <v>5186.5</v>
      </c>
      <c r="J460" s="831">
        <v>2</v>
      </c>
      <c r="K460" s="832">
        <v>10373</v>
      </c>
    </row>
    <row r="461" spans="1:11" ht="14.45" customHeight="1" x14ac:dyDescent="0.2">
      <c r="A461" s="821" t="s">
        <v>595</v>
      </c>
      <c r="B461" s="822" t="s">
        <v>596</v>
      </c>
      <c r="C461" s="825" t="s">
        <v>621</v>
      </c>
      <c r="D461" s="839" t="s">
        <v>622</v>
      </c>
      <c r="E461" s="825" t="s">
        <v>2587</v>
      </c>
      <c r="F461" s="839" t="s">
        <v>2588</v>
      </c>
      <c r="G461" s="825" t="s">
        <v>2841</v>
      </c>
      <c r="H461" s="825" t="s">
        <v>2842</v>
      </c>
      <c r="I461" s="831">
        <v>5186.5</v>
      </c>
      <c r="J461" s="831">
        <v>2</v>
      </c>
      <c r="K461" s="832">
        <v>10373</v>
      </c>
    </row>
    <row r="462" spans="1:11" ht="14.45" customHeight="1" x14ac:dyDescent="0.2">
      <c r="A462" s="821" t="s">
        <v>595</v>
      </c>
      <c r="B462" s="822" t="s">
        <v>596</v>
      </c>
      <c r="C462" s="825" t="s">
        <v>621</v>
      </c>
      <c r="D462" s="839" t="s">
        <v>622</v>
      </c>
      <c r="E462" s="825" t="s">
        <v>2587</v>
      </c>
      <c r="F462" s="839" t="s">
        <v>2588</v>
      </c>
      <c r="G462" s="825" t="s">
        <v>2843</v>
      </c>
      <c r="H462" s="825" t="s">
        <v>2844</v>
      </c>
      <c r="I462" s="831">
        <v>5186.5139648437498</v>
      </c>
      <c r="J462" s="831">
        <v>11</v>
      </c>
      <c r="K462" s="832">
        <v>57051.6298828125</v>
      </c>
    </row>
    <row r="463" spans="1:11" ht="14.45" customHeight="1" x14ac:dyDescent="0.2">
      <c r="A463" s="821" t="s">
        <v>595</v>
      </c>
      <c r="B463" s="822" t="s">
        <v>596</v>
      </c>
      <c r="C463" s="825" t="s">
        <v>621</v>
      </c>
      <c r="D463" s="839" t="s">
        <v>622</v>
      </c>
      <c r="E463" s="825" t="s">
        <v>2587</v>
      </c>
      <c r="F463" s="839" t="s">
        <v>2588</v>
      </c>
      <c r="G463" s="825" t="s">
        <v>2845</v>
      </c>
      <c r="H463" s="825" t="s">
        <v>2846</v>
      </c>
      <c r="I463" s="831">
        <v>5186.50634765625</v>
      </c>
      <c r="J463" s="831">
        <v>34</v>
      </c>
      <c r="K463" s="832">
        <v>176341.1298828125</v>
      </c>
    </row>
    <row r="464" spans="1:11" ht="14.45" customHeight="1" x14ac:dyDescent="0.2">
      <c r="A464" s="821" t="s">
        <v>595</v>
      </c>
      <c r="B464" s="822" t="s">
        <v>596</v>
      </c>
      <c r="C464" s="825" t="s">
        <v>621</v>
      </c>
      <c r="D464" s="839" t="s">
        <v>622</v>
      </c>
      <c r="E464" s="825" t="s">
        <v>2587</v>
      </c>
      <c r="F464" s="839" t="s">
        <v>2588</v>
      </c>
      <c r="G464" s="825" t="s">
        <v>2847</v>
      </c>
      <c r="H464" s="825" t="s">
        <v>2848</v>
      </c>
      <c r="I464" s="831">
        <v>5186.5</v>
      </c>
      <c r="J464" s="831">
        <v>11</v>
      </c>
      <c r="K464" s="832">
        <v>57051.5</v>
      </c>
    </row>
    <row r="465" spans="1:11" ht="14.45" customHeight="1" x14ac:dyDescent="0.2">
      <c r="A465" s="821" t="s">
        <v>595</v>
      </c>
      <c r="B465" s="822" t="s">
        <v>596</v>
      </c>
      <c r="C465" s="825" t="s">
        <v>621</v>
      </c>
      <c r="D465" s="839" t="s">
        <v>622</v>
      </c>
      <c r="E465" s="825" t="s">
        <v>2587</v>
      </c>
      <c r="F465" s="839" t="s">
        <v>2588</v>
      </c>
      <c r="G465" s="825" t="s">
        <v>2849</v>
      </c>
      <c r="H465" s="825" t="s">
        <v>2850</v>
      </c>
      <c r="I465" s="831">
        <v>770.74542625914228</v>
      </c>
      <c r="J465" s="831">
        <v>436</v>
      </c>
      <c r="K465" s="832">
        <v>350980.46935546584</v>
      </c>
    </row>
    <row r="466" spans="1:11" ht="14.45" customHeight="1" x14ac:dyDescent="0.2">
      <c r="A466" s="821" t="s">
        <v>595</v>
      </c>
      <c r="B466" s="822" t="s">
        <v>596</v>
      </c>
      <c r="C466" s="825" t="s">
        <v>621</v>
      </c>
      <c r="D466" s="839" t="s">
        <v>622</v>
      </c>
      <c r="E466" s="825" t="s">
        <v>2587</v>
      </c>
      <c r="F466" s="839" t="s">
        <v>2588</v>
      </c>
      <c r="G466" s="825" t="s">
        <v>2851</v>
      </c>
      <c r="H466" s="825" t="s">
        <v>2852</v>
      </c>
      <c r="I466" s="831">
        <v>1920.5073101337139</v>
      </c>
      <c r="J466" s="831">
        <v>28</v>
      </c>
      <c r="K466" s="832">
        <v>53774.190063476563</v>
      </c>
    </row>
    <row r="467" spans="1:11" ht="14.45" customHeight="1" x14ac:dyDescent="0.2">
      <c r="A467" s="821" t="s">
        <v>595</v>
      </c>
      <c r="B467" s="822" t="s">
        <v>596</v>
      </c>
      <c r="C467" s="825" t="s">
        <v>621</v>
      </c>
      <c r="D467" s="839" t="s">
        <v>622</v>
      </c>
      <c r="E467" s="825" t="s">
        <v>2587</v>
      </c>
      <c r="F467" s="839" t="s">
        <v>2588</v>
      </c>
      <c r="G467" s="825" t="s">
        <v>2853</v>
      </c>
      <c r="H467" s="825" t="s">
        <v>2854</v>
      </c>
      <c r="I467" s="831">
        <v>1800.4737548828125</v>
      </c>
      <c r="J467" s="831">
        <v>16</v>
      </c>
      <c r="K467" s="832">
        <v>30728.110078124329</v>
      </c>
    </row>
    <row r="468" spans="1:11" ht="14.45" customHeight="1" x14ac:dyDescent="0.2">
      <c r="A468" s="821" t="s">
        <v>595</v>
      </c>
      <c r="B468" s="822" t="s">
        <v>596</v>
      </c>
      <c r="C468" s="825" t="s">
        <v>621</v>
      </c>
      <c r="D468" s="839" t="s">
        <v>622</v>
      </c>
      <c r="E468" s="825" t="s">
        <v>2587</v>
      </c>
      <c r="F468" s="839" t="s">
        <v>2588</v>
      </c>
      <c r="G468" s="825" t="s">
        <v>2855</v>
      </c>
      <c r="H468" s="825" t="s">
        <v>2856</v>
      </c>
      <c r="I468" s="831">
        <v>5257.1587960379466</v>
      </c>
      <c r="J468" s="831">
        <v>88</v>
      </c>
      <c r="K468" s="832">
        <v>485761.55906249583</v>
      </c>
    </row>
    <row r="469" spans="1:11" ht="14.45" customHeight="1" x14ac:dyDescent="0.2">
      <c r="A469" s="821" t="s">
        <v>595</v>
      </c>
      <c r="B469" s="822" t="s">
        <v>596</v>
      </c>
      <c r="C469" s="825" t="s">
        <v>621</v>
      </c>
      <c r="D469" s="839" t="s">
        <v>622</v>
      </c>
      <c r="E469" s="825" t="s">
        <v>2587</v>
      </c>
      <c r="F469" s="839" t="s">
        <v>2588</v>
      </c>
      <c r="G469" s="825" t="s">
        <v>2857</v>
      </c>
      <c r="H469" s="825" t="s">
        <v>2858</v>
      </c>
      <c r="I469" s="831">
        <v>1150</v>
      </c>
      <c r="J469" s="831">
        <v>3</v>
      </c>
      <c r="K469" s="832">
        <v>3450</v>
      </c>
    </row>
    <row r="470" spans="1:11" ht="14.45" customHeight="1" x14ac:dyDescent="0.2">
      <c r="A470" s="821" t="s">
        <v>595</v>
      </c>
      <c r="B470" s="822" t="s">
        <v>596</v>
      </c>
      <c r="C470" s="825" t="s">
        <v>621</v>
      </c>
      <c r="D470" s="839" t="s">
        <v>622</v>
      </c>
      <c r="E470" s="825" t="s">
        <v>2587</v>
      </c>
      <c r="F470" s="839" t="s">
        <v>2588</v>
      </c>
      <c r="G470" s="825" t="s">
        <v>2859</v>
      </c>
      <c r="H470" s="825" t="s">
        <v>2860</v>
      </c>
      <c r="I470" s="831">
        <v>1150</v>
      </c>
      <c r="J470" s="831">
        <v>3</v>
      </c>
      <c r="K470" s="832">
        <v>3450</v>
      </c>
    </row>
    <row r="471" spans="1:11" ht="14.45" customHeight="1" x14ac:dyDescent="0.2">
      <c r="A471" s="821" t="s">
        <v>595</v>
      </c>
      <c r="B471" s="822" t="s">
        <v>596</v>
      </c>
      <c r="C471" s="825" t="s">
        <v>621</v>
      </c>
      <c r="D471" s="839" t="s">
        <v>622</v>
      </c>
      <c r="E471" s="825" t="s">
        <v>2587</v>
      </c>
      <c r="F471" s="839" t="s">
        <v>2588</v>
      </c>
      <c r="G471" s="825" t="s">
        <v>2861</v>
      </c>
      <c r="H471" s="825" t="s">
        <v>2862</v>
      </c>
      <c r="I471" s="831">
        <v>3928.340087890625</v>
      </c>
      <c r="J471" s="831">
        <v>2</v>
      </c>
      <c r="K471" s="832">
        <v>7856.68017578125</v>
      </c>
    </row>
    <row r="472" spans="1:11" ht="14.45" customHeight="1" x14ac:dyDescent="0.2">
      <c r="A472" s="821" t="s">
        <v>595</v>
      </c>
      <c r="B472" s="822" t="s">
        <v>596</v>
      </c>
      <c r="C472" s="825" t="s">
        <v>621</v>
      </c>
      <c r="D472" s="839" t="s">
        <v>622</v>
      </c>
      <c r="E472" s="825" t="s">
        <v>2587</v>
      </c>
      <c r="F472" s="839" t="s">
        <v>2588</v>
      </c>
      <c r="G472" s="825" t="s">
        <v>2863</v>
      </c>
      <c r="H472" s="825" t="s">
        <v>2864</v>
      </c>
      <c r="I472" s="831">
        <v>3928.35009765625</v>
      </c>
      <c r="J472" s="831">
        <v>1</v>
      </c>
      <c r="K472" s="832">
        <v>3928.35009765625</v>
      </c>
    </row>
    <row r="473" spans="1:11" ht="14.45" customHeight="1" x14ac:dyDescent="0.2">
      <c r="A473" s="821" t="s">
        <v>595</v>
      </c>
      <c r="B473" s="822" t="s">
        <v>596</v>
      </c>
      <c r="C473" s="825" t="s">
        <v>621</v>
      </c>
      <c r="D473" s="839" t="s">
        <v>622</v>
      </c>
      <c r="E473" s="825" t="s">
        <v>2587</v>
      </c>
      <c r="F473" s="839" t="s">
        <v>2588</v>
      </c>
      <c r="G473" s="825" t="s">
        <v>2865</v>
      </c>
      <c r="H473" s="825" t="s">
        <v>2866</v>
      </c>
      <c r="I473" s="831">
        <v>3928.340087890625</v>
      </c>
      <c r="J473" s="831">
        <v>1</v>
      </c>
      <c r="K473" s="832">
        <v>3928.340087890625</v>
      </c>
    </row>
    <row r="474" spans="1:11" ht="14.45" customHeight="1" x14ac:dyDescent="0.2">
      <c r="A474" s="821" t="s">
        <v>595</v>
      </c>
      <c r="B474" s="822" t="s">
        <v>596</v>
      </c>
      <c r="C474" s="825" t="s">
        <v>621</v>
      </c>
      <c r="D474" s="839" t="s">
        <v>622</v>
      </c>
      <c r="E474" s="825" t="s">
        <v>2587</v>
      </c>
      <c r="F474" s="839" t="s">
        <v>2588</v>
      </c>
      <c r="G474" s="825" t="s">
        <v>2867</v>
      </c>
      <c r="H474" s="825" t="s">
        <v>2868</v>
      </c>
      <c r="I474" s="831">
        <v>4385.3798828125</v>
      </c>
      <c r="J474" s="831">
        <v>1</v>
      </c>
      <c r="K474" s="832">
        <v>4385.3798828125</v>
      </c>
    </row>
    <row r="475" spans="1:11" ht="14.45" customHeight="1" x14ac:dyDescent="0.2">
      <c r="A475" s="821" t="s">
        <v>595</v>
      </c>
      <c r="B475" s="822" t="s">
        <v>596</v>
      </c>
      <c r="C475" s="825" t="s">
        <v>621</v>
      </c>
      <c r="D475" s="839" t="s">
        <v>622</v>
      </c>
      <c r="E475" s="825" t="s">
        <v>2587</v>
      </c>
      <c r="F475" s="839" t="s">
        <v>2588</v>
      </c>
      <c r="G475" s="825" t="s">
        <v>2869</v>
      </c>
      <c r="H475" s="825" t="s">
        <v>2870</v>
      </c>
      <c r="I475" s="831">
        <v>285.1400146484375</v>
      </c>
      <c r="J475" s="831">
        <v>600</v>
      </c>
      <c r="K475" s="832">
        <v>171085.5087890625</v>
      </c>
    </row>
    <row r="476" spans="1:11" ht="14.45" customHeight="1" x14ac:dyDescent="0.2">
      <c r="A476" s="821" t="s">
        <v>595</v>
      </c>
      <c r="B476" s="822" t="s">
        <v>596</v>
      </c>
      <c r="C476" s="825" t="s">
        <v>621</v>
      </c>
      <c r="D476" s="839" t="s">
        <v>622</v>
      </c>
      <c r="E476" s="825" t="s">
        <v>2587</v>
      </c>
      <c r="F476" s="839" t="s">
        <v>2588</v>
      </c>
      <c r="G476" s="825" t="s">
        <v>2871</v>
      </c>
      <c r="H476" s="825" t="s">
        <v>2872</v>
      </c>
      <c r="I476" s="831">
        <v>2174.60009765625</v>
      </c>
      <c r="J476" s="831">
        <v>1</v>
      </c>
      <c r="K476" s="832">
        <v>2174.60009765625</v>
      </c>
    </row>
    <row r="477" spans="1:11" ht="14.45" customHeight="1" x14ac:dyDescent="0.2">
      <c r="A477" s="821" t="s">
        <v>595</v>
      </c>
      <c r="B477" s="822" t="s">
        <v>596</v>
      </c>
      <c r="C477" s="825" t="s">
        <v>621</v>
      </c>
      <c r="D477" s="839" t="s">
        <v>622</v>
      </c>
      <c r="E477" s="825" t="s">
        <v>2587</v>
      </c>
      <c r="F477" s="839" t="s">
        <v>2588</v>
      </c>
      <c r="G477" s="825" t="s">
        <v>2873</v>
      </c>
      <c r="H477" s="825" t="s">
        <v>2874</v>
      </c>
      <c r="I477" s="831">
        <v>792.3499755859375</v>
      </c>
      <c r="J477" s="831">
        <v>2</v>
      </c>
      <c r="K477" s="832">
        <v>1584.699951171875</v>
      </c>
    </row>
    <row r="478" spans="1:11" ht="14.45" customHeight="1" x14ac:dyDescent="0.2">
      <c r="A478" s="821" t="s">
        <v>595</v>
      </c>
      <c r="B478" s="822" t="s">
        <v>596</v>
      </c>
      <c r="C478" s="825" t="s">
        <v>621</v>
      </c>
      <c r="D478" s="839" t="s">
        <v>622</v>
      </c>
      <c r="E478" s="825" t="s">
        <v>2587</v>
      </c>
      <c r="F478" s="839" t="s">
        <v>2588</v>
      </c>
      <c r="G478" s="825" t="s">
        <v>2875</v>
      </c>
      <c r="H478" s="825" t="s">
        <v>2876</v>
      </c>
      <c r="I478" s="831">
        <v>792.3499755859375</v>
      </c>
      <c r="J478" s="831">
        <v>2</v>
      </c>
      <c r="K478" s="832">
        <v>1584.699951171875</v>
      </c>
    </row>
    <row r="479" spans="1:11" ht="14.45" customHeight="1" x14ac:dyDescent="0.2">
      <c r="A479" s="821" t="s">
        <v>595</v>
      </c>
      <c r="B479" s="822" t="s">
        <v>596</v>
      </c>
      <c r="C479" s="825" t="s">
        <v>621</v>
      </c>
      <c r="D479" s="839" t="s">
        <v>622</v>
      </c>
      <c r="E479" s="825" t="s">
        <v>2587</v>
      </c>
      <c r="F479" s="839" t="s">
        <v>2588</v>
      </c>
      <c r="G479" s="825" t="s">
        <v>2877</v>
      </c>
      <c r="H479" s="825" t="s">
        <v>2878</v>
      </c>
      <c r="I479" s="831">
        <v>2431.219970703125</v>
      </c>
      <c r="J479" s="831">
        <v>12</v>
      </c>
      <c r="K479" s="832">
        <v>29174.59033203125</v>
      </c>
    </row>
    <row r="480" spans="1:11" ht="14.45" customHeight="1" x14ac:dyDescent="0.2">
      <c r="A480" s="821" t="s">
        <v>595</v>
      </c>
      <c r="B480" s="822" t="s">
        <v>596</v>
      </c>
      <c r="C480" s="825" t="s">
        <v>621</v>
      </c>
      <c r="D480" s="839" t="s">
        <v>622</v>
      </c>
      <c r="E480" s="825" t="s">
        <v>2587</v>
      </c>
      <c r="F480" s="839" t="s">
        <v>2588</v>
      </c>
      <c r="G480" s="825" t="s">
        <v>2879</v>
      </c>
      <c r="H480" s="825" t="s">
        <v>2880</v>
      </c>
      <c r="I480" s="831">
        <v>1320.1300048828125</v>
      </c>
      <c r="J480" s="831">
        <v>2</v>
      </c>
      <c r="K480" s="832">
        <v>2640.25</v>
      </c>
    </row>
    <row r="481" spans="1:11" ht="14.45" customHeight="1" x14ac:dyDescent="0.2">
      <c r="A481" s="821" t="s">
        <v>595</v>
      </c>
      <c r="B481" s="822" t="s">
        <v>596</v>
      </c>
      <c r="C481" s="825" t="s">
        <v>621</v>
      </c>
      <c r="D481" s="839" t="s">
        <v>622</v>
      </c>
      <c r="E481" s="825" t="s">
        <v>2587</v>
      </c>
      <c r="F481" s="839" t="s">
        <v>2588</v>
      </c>
      <c r="G481" s="825" t="s">
        <v>2881</v>
      </c>
      <c r="H481" s="825" t="s">
        <v>2882</v>
      </c>
      <c r="I481" s="831">
        <v>1320.1199951171875</v>
      </c>
      <c r="J481" s="831">
        <v>2</v>
      </c>
      <c r="K481" s="832">
        <v>2640.239990234375</v>
      </c>
    </row>
    <row r="482" spans="1:11" ht="14.45" customHeight="1" x14ac:dyDescent="0.2">
      <c r="A482" s="821" t="s">
        <v>595</v>
      </c>
      <c r="B482" s="822" t="s">
        <v>596</v>
      </c>
      <c r="C482" s="825" t="s">
        <v>621</v>
      </c>
      <c r="D482" s="839" t="s">
        <v>622</v>
      </c>
      <c r="E482" s="825" t="s">
        <v>2587</v>
      </c>
      <c r="F482" s="839" t="s">
        <v>2588</v>
      </c>
      <c r="G482" s="825" t="s">
        <v>2883</v>
      </c>
      <c r="H482" s="825" t="s">
        <v>2884</v>
      </c>
      <c r="I482" s="831">
        <v>552</v>
      </c>
      <c r="J482" s="831">
        <v>4</v>
      </c>
      <c r="K482" s="832">
        <v>2208</v>
      </c>
    </row>
    <row r="483" spans="1:11" ht="14.45" customHeight="1" x14ac:dyDescent="0.2">
      <c r="A483" s="821" t="s">
        <v>595</v>
      </c>
      <c r="B483" s="822" t="s">
        <v>596</v>
      </c>
      <c r="C483" s="825" t="s">
        <v>621</v>
      </c>
      <c r="D483" s="839" t="s">
        <v>622</v>
      </c>
      <c r="E483" s="825" t="s">
        <v>2587</v>
      </c>
      <c r="F483" s="839" t="s">
        <v>2588</v>
      </c>
      <c r="G483" s="825" t="s">
        <v>2885</v>
      </c>
      <c r="H483" s="825" t="s">
        <v>2886</v>
      </c>
      <c r="I483" s="831">
        <v>5239</v>
      </c>
      <c r="J483" s="831">
        <v>1</v>
      </c>
      <c r="K483" s="832">
        <v>5239</v>
      </c>
    </row>
    <row r="484" spans="1:11" ht="14.45" customHeight="1" x14ac:dyDescent="0.2">
      <c r="A484" s="821" t="s">
        <v>595</v>
      </c>
      <c r="B484" s="822" t="s">
        <v>596</v>
      </c>
      <c r="C484" s="825" t="s">
        <v>621</v>
      </c>
      <c r="D484" s="839" t="s">
        <v>622</v>
      </c>
      <c r="E484" s="825" t="s">
        <v>2887</v>
      </c>
      <c r="F484" s="839" t="s">
        <v>2888</v>
      </c>
      <c r="G484" s="825" t="s">
        <v>2889</v>
      </c>
      <c r="H484" s="825" t="s">
        <v>2890</v>
      </c>
      <c r="I484" s="831">
        <v>9.9999997764825821E-3</v>
      </c>
      <c r="J484" s="831">
        <v>5</v>
      </c>
      <c r="K484" s="832">
        <v>4.999999888241291E-2</v>
      </c>
    </row>
    <row r="485" spans="1:11" ht="14.45" customHeight="1" x14ac:dyDescent="0.2">
      <c r="A485" s="821" t="s">
        <v>595</v>
      </c>
      <c r="B485" s="822" t="s">
        <v>596</v>
      </c>
      <c r="C485" s="825" t="s">
        <v>621</v>
      </c>
      <c r="D485" s="839" t="s">
        <v>622</v>
      </c>
      <c r="E485" s="825" t="s">
        <v>2887</v>
      </c>
      <c r="F485" s="839" t="s">
        <v>2888</v>
      </c>
      <c r="G485" s="825" t="s">
        <v>2891</v>
      </c>
      <c r="H485" s="825" t="s">
        <v>2892</v>
      </c>
      <c r="I485" s="831">
        <v>9.9999997764825821E-3</v>
      </c>
      <c r="J485" s="831">
        <v>5</v>
      </c>
      <c r="K485" s="832">
        <v>4.999999888241291E-2</v>
      </c>
    </row>
    <row r="486" spans="1:11" ht="14.45" customHeight="1" x14ac:dyDescent="0.2">
      <c r="A486" s="821" t="s">
        <v>595</v>
      </c>
      <c r="B486" s="822" t="s">
        <v>596</v>
      </c>
      <c r="C486" s="825" t="s">
        <v>621</v>
      </c>
      <c r="D486" s="839" t="s">
        <v>622</v>
      </c>
      <c r="E486" s="825" t="s">
        <v>2887</v>
      </c>
      <c r="F486" s="839" t="s">
        <v>2888</v>
      </c>
      <c r="G486" s="825" t="s">
        <v>2893</v>
      </c>
      <c r="H486" s="825" t="s">
        <v>2894</v>
      </c>
      <c r="I486" s="831">
        <v>60984.8203125</v>
      </c>
      <c r="J486" s="831">
        <v>2</v>
      </c>
      <c r="K486" s="832">
        <v>121969.640625</v>
      </c>
    </row>
    <row r="487" spans="1:11" ht="14.45" customHeight="1" x14ac:dyDescent="0.2">
      <c r="A487" s="821" t="s">
        <v>595</v>
      </c>
      <c r="B487" s="822" t="s">
        <v>596</v>
      </c>
      <c r="C487" s="825" t="s">
        <v>621</v>
      </c>
      <c r="D487" s="839" t="s">
        <v>622</v>
      </c>
      <c r="E487" s="825" t="s">
        <v>2887</v>
      </c>
      <c r="F487" s="839" t="s">
        <v>2888</v>
      </c>
      <c r="G487" s="825" t="s">
        <v>2895</v>
      </c>
      <c r="H487" s="825" t="s">
        <v>2896</v>
      </c>
      <c r="I487" s="831">
        <v>59683.8203125</v>
      </c>
      <c r="J487" s="831">
        <v>1</v>
      </c>
      <c r="K487" s="832">
        <v>59683.8203125</v>
      </c>
    </row>
    <row r="488" spans="1:11" ht="14.45" customHeight="1" x14ac:dyDescent="0.2">
      <c r="A488" s="821" t="s">
        <v>595</v>
      </c>
      <c r="B488" s="822" t="s">
        <v>596</v>
      </c>
      <c r="C488" s="825" t="s">
        <v>621</v>
      </c>
      <c r="D488" s="839" t="s">
        <v>622</v>
      </c>
      <c r="E488" s="825" t="s">
        <v>2887</v>
      </c>
      <c r="F488" s="839" t="s">
        <v>2888</v>
      </c>
      <c r="G488" s="825" t="s">
        <v>2897</v>
      </c>
      <c r="H488" s="825" t="s">
        <v>2898</v>
      </c>
      <c r="I488" s="831">
        <v>59683.8203125</v>
      </c>
      <c r="J488" s="831">
        <v>2</v>
      </c>
      <c r="K488" s="832">
        <v>119367.640625</v>
      </c>
    </row>
    <row r="489" spans="1:11" ht="14.45" customHeight="1" x14ac:dyDescent="0.2">
      <c r="A489" s="821" t="s">
        <v>595</v>
      </c>
      <c r="B489" s="822" t="s">
        <v>596</v>
      </c>
      <c r="C489" s="825" t="s">
        <v>621</v>
      </c>
      <c r="D489" s="839" t="s">
        <v>622</v>
      </c>
      <c r="E489" s="825" t="s">
        <v>2887</v>
      </c>
      <c r="F489" s="839" t="s">
        <v>2888</v>
      </c>
      <c r="G489" s="825" t="s">
        <v>2899</v>
      </c>
      <c r="H489" s="825" t="s">
        <v>2900</v>
      </c>
      <c r="I489" s="831">
        <v>26450</v>
      </c>
      <c r="J489" s="831">
        <v>3</v>
      </c>
      <c r="K489" s="832">
        <v>79350</v>
      </c>
    </row>
    <row r="490" spans="1:11" ht="14.45" customHeight="1" x14ac:dyDescent="0.2">
      <c r="A490" s="821" t="s">
        <v>595</v>
      </c>
      <c r="B490" s="822" t="s">
        <v>596</v>
      </c>
      <c r="C490" s="825" t="s">
        <v>621</v>
      </c>
      <c r="D490" s="839" t="s">
        <v>622</v>
      </c>
      <c r="E490" s="825" t="s">
        <v>2887</v>
      </c>
      <c r="F490" s="839" t="s">
        <v>2888</v>
      </c>
      <c r="G490" s="825" t="s">
        <v>2901</v>
      </c>
      <c r="H490" s="825" t="s">
        <v>2902</v>
      </c>
      <c r="I490" s="831">
        <v>26450</v>
      </c>
      <c r="J490" s="831">
        <v>1</v>
      </c>
      <c r="K490" s="832">
        <v>26450</v>
      </c>
    </row>
    <row r="491" spans="1:11" ht="14.45" customHeight="1" x14ac:dyDescent="0.2">
      <c r="A491" s="821" t="s">
        <v>595</v>
      </c>
      <c r="B491" s="822" t="s">
        <v>596</v>
      </c>
      <c r="C491" s="825" t="s">
        <v>621</v>
      </c>
      <c r="D491" s="839" t="s">
        <v>622</v>
      </c>
      <c r="E491" s="825" t="s">
        <v>2887</v>
      </c>
      <c r="F491" s="839" t="s">
        <v>2888</v>
      </c>
      <c r="G491" s="825" t="s">
        <v>2903</v>
      </c>
      <c r="H491" s="825" t="s">
        <v>2904</v>
      </c>
      <c r="I491" s="831">
        <v>9.9999997764825821E-3</v>
      </c>
      <c r="J491" s="831">
        <v>4</v>
      </c>
      <c r="K491" s="832">
        <v>3.9999999105930328E-2</v>
      </c>
    </row>
    <row r="492" spans="1:11" ht="14.45" customHeight="1" x14ac:dyDescent="0.2">
      <c r="A492" s="821" t="s">
        <v>595</v>
      </c>
      <c r="B492" s="822" t="s">
        <v>596</v>
      </c>
      <c r="C492" s="825" t="s">
        <v>621</v>
      </c>
      <c r="D492" s="839" t="s">
        <v>622</v>
      </c>
      <c r="E492" s="825" t="s">
        <v>2887</v>
      </c>
      <c r="F492" s="839" t="s">
        <v>2888</v>
      </c>
      <c r="G492" s="825" t="s">
        <v>2905</v>
      </c>
      <c r="H492" s="825" t="s">
        <v>2906</v>
      </c>
      <c r="I492" s="831">
        <v>36225</v>
      </c>
      <c r="J492" s="831">
        <v>5</v>
      </c>
      <c r="K492" s="832">
        <v>181125</v>
      </c>
    </row>
    <row r="493" spans="1:11" ht="14.45" customHeight="1" x14ac:dyDescent="0.2">
      <c r="A493" s="821" t="s">
        <v>595</v>
      </c>
      <c r="B493" s="822" t="s">
        <v>596</v>
      </c>
      <c r="C493" s="825" t="s">
        <v>621</v>
      </c>
      <c r="D493" s="839" t="s">
        <v>622</v>
      </c>
      <c r="E493" s="825" t="s">
        <v>2887</v>
      </c>
      <c r="F493" s="839" t="s">
        <v>2888</v>
      </c>
      <c r="G493" s="825" t="s">
        <v>2907</v>
      </c>
      <c r="H493" s="825" t="s">
        <v>2908</v>
      </c>
      <c r="I493" s="831">
        <v>9.9999997764825821E-3</v>
      </c>
      <c r="J493" s="831">
        <v>1</v>
      </c>
      <c r="K493" s="832">
        <v>9.9999997764825821E-3</v>
      </c>
    </row>
    <row r="494" spans="1:11" ht="14.45" customHeight="1" x14ac:dyDescent="0.2">
      <c r="A494" s="821" t="s">
        <v>595</v>
      </c>
      <c r="B494" s="822" t="s">
        <v>596</v>
      </c>
      <c r="C494" s="825" t="s">
        <v>621</v>
      </c>
      <c r="D494" s="839" t="s">
        <v>622</v>
      </c>
      <c r="E494" s="825" t="s">
        <v>2887</v>
      </c>
      <c r="F494" s="839" t="s">
        <v>2888</v>
      </c>
      <c r="G494" s="825" t="s">
        <v>2909</v>
      </c>
      <c r="H494" s="825" t="s">
        <v>2910</v>
      </c>
      <c r="I494" s="831">
        <v>544038</v>
      </c>
      <c r="J494" s="831">
        <v>2</v>
      </c>
      <c r="K494" s="832">
        <v>1088076</v>
      </c>
    </row>
    <row r="495" spans="1:11" ht="14.45" customHeight="1" x14ac:dyDescent="0.2">
      <c r="A495" s="821" t="s">
        <v>595</v>
      </c>
      <c r="B495" s="822" t="s">
        <v>596</v>
      </c>
      <c r="C495" s="825" t="s">
        <v>621</v>
      </c>
      <c r="D495" s="839" t="s">
        <v>622</v>
      </c>
      <c r="E495" s="825" t="s">
        <v>2887</v>
      </c>
      <c r="F495" s="839" t="s">
        <v>2888</v>
      </c>
      <c r="G495" s="825" t="s">
        <v>2911</v>
      </c>
      <c r="H495" s="825" t="s">
        <v>2912</v>
      </c>
      <c r="I495" s="831">
        <v>16574.8203125</v>
      </c>
      <c r="J495" s="831">
        <v>2</v>
      </c>
      <c r="K495" s="832">
        <v>33149.640625</v>
      </c>
    </row>
    <row r="496" spans="1:11" ht="14.45" customHeight="1" x14ac:dyDescent="0.2">
      <c r="A496" s="821" t="s">
        <v>595</v>
      </c>
      <c r="B496" s="822" t="s">
        <v>596</v>
      </c>
      <c r="C496" s="825" t="s">
        <v>621</v>
      </c>
      <c r="D496" s="839" t="s">
        <v>622</v>
      </c>
      <c r="E496" s="825" t="s">
        <v>2887</v>
      </c>
      <c r="F496" s="839" t="s">
        <v>2888</v>
      </c>
      <c r="G496" s="825" t="s">
        <v>2913</v>
      </c>
      <c r="H496" s="825" t="s">
        <v>2914</v>
      </c>
      <c r="I496" s="831">
        <v>10901.5302734375</v>
      </c>
      <c r="J496" s="831">
        <v>2</v>
      </c>
      <c r="K496" s="832">
        <v>21803.060546875</v>
      </c>
    </row>
    <row r="497" spans="1:11" ht="14.45" customHeight="1" x14ac:dyDescent="0.2">
      <c r="A497" s="821" t="s">
        <v>595</v>
      </c>
      <c r="B497" s="822" t="s">
        <v>596</v>
      </c>
      <c r="C497" s="825" t="s">
        <v>621</v>
      </c>
      <c r="D497" s="839" t="s">
        <v>622</v>
      </c>
      <c r="E497" s="825" t="s">
        <v>2887</v>
      </c>
      <c r="F497" s="839" t="s">
        <v>2888</v>
      </c>
      <c r="G497" s="825" t="s">
        <v>2915</v>
      </c>
      <c r="H497" s="825" t="s">
        <v>2916</v>
      </c>
      <c r="I497" s="831">
        <v>325576.3125</v>
      </c>
      <c r="J497" s="831">
        <v>5</v>
      </c>
      <c r="K497" s="832">
        <v>1627881.5625</v>
      </c>
    </row>
    <row r="498" spans="1:11" ht="14.45" customHeight="1" x14ac:dyDescent="0.2">
      <c r="A498" s="821" t="s">
        <v>595</v>
      </c>
      <c r="B498" s="822" t="s">
        <v>596</v>
      </c>
      <c r="C498" s="825" t="s">
        <v>621</v>
      </c>
      <c r="D498" s="839" t="s">
        <v>622</v>
      </c>
      <c r="E498" s="825" t="s">
        <v>2887</v>
      </c>
      <c r="F498" s="839" t="s">
        <v>2888</v>
      </c>
      <c r="G498" s="825" t="s">
        <v>2917</v>
      </c>
      <c r="H498" s="825" t="s">
        <v>2918</v>
      </c>
      <c r="I498" s="831">
        <v>425947.34375</v>
      </c>
      <c r="J498" s="831">
        <v>1</v>
      </c>
      <c r="K498" s="832">
        <v>425947.34375</v>
      </c>
    </row>
    <row r="499" spans="1:11" ht="14.45" customHeight="1" x14ac:dyDescent="0.2">
      <c r="A499" s="821" t="s">
        <v>595</v>
      </c>
      <c r="B499" s="822" t="s">
        <v>596</v>
      </c>
      <c r="C499" s="825" t="s">
        <v>621</v>
      </c>
      <c r="D499" s="839" t="s">
        <v>622</v>
      </c>
      <c r="E499" s="825" t="s">
        <v>2887</v>
      </c>
      <c r="F499" s="839" t="s">
        <v>2888</v>
      </c>
      <c r="G499" s="825" t="s">
        <v>2919</v>
      </c>
      <c r="H499" s="825" t="s">
        <v>2920</v>
      </c>
      <c r="I499" s="831">
        <v>9.9999997764825821E-3</v>
      </c>
      <c r="J499" s="831">
        <v>3</v>
      </c>
      <c r="K499" s="832">
        <v>2.9999999329447746E-2</v>
      </c>
    </row>
    <row r="500" spans="1:11" ht="14.45" customHeight="1" x14ac:dyDescent="0.2">
      <c r="A500" s="821" t="s">
        <v>595</v>
      </c>
      <c r="B500" s="822" t="s">
        <v>596</v>
      </c>
      <c r="C500" s="825" t="s">
        <v>621</v>
      </c>
      <c r="D500" s="839" t="s">
        <v>622</v>
      </c>
      <c r="E500" s="825" t="s">
        <v>2887</v>
      </c>
      <c r="F500" s="839" t="s">
        <v>2888</v>
      </c>
      <c r="G500" s="825" t="s">
        <v>2921</v>
      </c>
      <c r="H500" s="825" t="s">
        <v>2922</v>
      </c>
      <c r="I500" s="831">
        <v>9.9999997764825821E-3</v>
      </c>
      <c r="J500" s="831">
        <v>7</v>
      </c>
      <c r="K500" s="832">
        <v>6.9999998435378075E-2</v>
      </c>
    </row>
    <row r="501" spans="1:11" ht="14.45" customHeight="1" x14ac:dyDescent="0.2">
      <c r="A501" s="821" t="s">
        <v>595</v>
      </c>
      <c r="B501" s="822" t="s">
        <v>596</v>
      </c>
      <c r="C501" s="825" t="s">
        <v>621</v>
      </c>
      <c r="D501" s="839" t="s">
        <v>622</v>
      </c>
      <c r="E501" s="825" t="s">
        <v>2923</v>
      </c>
      <c r="F501" s="839" t="s">
        <v>2924</v>
      </c>
      <c r="G501" s="825" t="s">
        <v>2925</v>
      </c>
      <c r="H501" s="825" t="s">
        <v>2926</v>
      </c>
      <c r="I501" s="831">
        <v>80025.9375</v>
      </c>
      <c r="J501" s="831">
        <v>2</v>
      </c>
      <c r="K501" s="832">
        <v>160051.875</v>
      </c>
    </row>
    <row r="502" spans="1:11" ht="14.45" customHeight="1" x14ac:dyDescent="0.2">
      <c r="A502" s="821" t="s">
        <v>595</v>
      </c>
      <c r="B502" s="822" t="s">
        <v>596</v>
      </c>
      <c r="C502" s="825" t="s">
        <v>621</v>
      </c>
      <c r="D502" s="839" t="s">
        <v>622</v>
      </c>
      <c r="E502" s="825" t="s">
        <v>2923</v>
      </c>
      <c r="F502" s="839" t="s">
        <v>2924</v>
      </c>
      <c r="G502" s="825" t="s">
        <v>2927</v>
      </c>
      <c r="H502" s="825" t="s">
        <v>2928</v>
      </c>
      <c r="I502" s="831">
        <v>9.9999997764825821E-3</v>
      </c>
      <c r="J502" s="831">
        <v>3</v>
      </c>
      <c r="K502" s="832">
        <v>2.9999999329447746E-2</v>
      </c>
    </row>
    <row r="503" spans="1:11" ht="14.45" customHeight="1" x14ac:dyDescent="0.2">
      <c r="A503" s="821" t="s">
        <v>595</v>
      </c>
      <c r="B503" s="822" t="s">
        <v>596</v>
      </c>
      <c r="C503" s="825" t="s">
        <v>621</v>
      </c>
      <c r="D503" s="839" t="s">
        <v>622</v>
      </c>
      <c r="E503" s="825" t="s">
        <v>2923</v>
      </c>
      <c r="F503" s="839" t="s">
        <v>2924</v>
      </c>
      <c r="G503" s="825" t="s">
        <v>2929</v>
      </c>
      <c r="H503" s="825" t="s">
        <v>2930</v>
      </c>
      <c r="I503" s="831">
        <v>24662.7109375</v>
      </c>
      <c r="J503" s="831">
        <v>2</v>
      </c>
      <c r="K503" s="832">
        <v>49325.421875</v>
      </c>
    </row>
    <row r="504" spans="1:11" ht="14.45" customHeight="1" x14ac:dyDescent="0.2">
      <c r="A504" s="821" t="s">
        <v>595</v>
      </c>
      <c r="B504" s="822" t="s">
        <v>596</v>
      </c>
      <c r="C504" s="825" t="s">
        <v>621</v>
      </c>
      <c r="D504" s="839" t="s">
        <v>622</v>
      </c>
      <c r="E504" s="825" t="s">
        <v>2923</v>
      </c>
      <c r="F504" s="839" t="s">
        <v>2924</v>
      </c>
      <c r="G504" s="825" t="s">
        <v>2931</v>
      </c>
      <c r="H504" s="825" t="s">
        <v>2932</v>
      </c>
      <c r="I504" s="831">
        <v>52809.359375</v>
      </c>
      <c r="J504" s="831">
        <v>2</v>
      </c>
      <c r="K504" s="832">
        <v>105618.71875</v>
      </c>
    </row>
    <row r="505" spans="1:11" ht="14.45" customHeight="1" x14ac:dyDescent="0.2">
      <c r="A505" s="821" t="s">
        <v>595</v>
      </c>
      <c r="B505" s="822" t="s">
        <v>596</v>
      </c>
      <c r="C505" s="825" t="s">
        <v>621</v>
      </c>
      <c r="D505" s="839" t="s">
        <v>622</v>
      </c>
      <c r="E505" s="825" t="s">
        <v>2923</v>
      </c>
      <c r="F505" s="839" t="s">
        <v>2924</v>
      </c>
      <c r="G505" s="825" t="s">
        <v>2933</v>
      </c>
      <c r="H505" s="825" t="s">
        <v>2934</v>
      </c>
      <c r="I505" s="831">
        <v>9294.3095703125</v>
      </c>
      <c r="J505" s="831">
        <v>2</v>
      </c>
      <c r="K505" s="832">
        <v>18588.619140625</v>
      </c>
    </row>
    <row r="506" spans="1:11" ht="14.45" customHeight="1" x14ac:dyDescent="0.2">
      <c r="A506" s="821" t="s">
        <v>595</v>
      </c>
      <c r="B506" s="822" t="s">
        <v>596</v>
      </c>
      <c r="C506" s="825" t="s">
        <v>621</v>
      </c>
      <c r="D506" s="839" t="s">
        <v>622</v>
      </c>
      <c r="E506" s="825" t="s">
        <v>2923</v>
      </c>
      <c r="F506" s="839" t="s">
        <v>2924</v>
      </c>
      <c r="G506" s="825" t="s">
        <v>2935</v>
      </c>
      <c r="H506" s="825" t="s">
        <v>2936</v>
      </c>
      <c r="I506" s="831">
        <v>90395.9921875</v>
      </c>
      <c r="J506" s="831">
        <v>1</v>
      </c>
      <c r="K506" s="832">
        <v>90395.9921875</v>
      </c>
    </row>
    <row r="507" spans="1:11" ht="14.45" customHeight="1" x14ac:dyDescent="0.2">
      <c r="A507" s="821" t="s">
        <v>595</v>
      </c>
      <c r="B507" s="822" t="s">
        <v>596</v>
      </c>
      <c r="C507" s="825" t="s">
        <v>621</v>
      </c>
      <c r="D507" s="839" t="s">
        <v>622</v>
      </c>
      <c r="E507" s="825" t="s">
        <v>2923</v>
      </c>
      <c r="F507" s="839" t="s">
        <v>2924</v>
      </c>
      <c r="G507" s="825" t="s">
        <v>2937</v>
      </c>
      <c r="H507" s="825" t="s">
        <v>2938</v>
      </c>
      <c r="I507" s="831">
        <v>9.9999997764825821E-3</v>
      </c>
      <c r="J507" s="831">
        <v>2</v>
      </c>
      <c r="K507" s="832">
        <v>1.9999999552965164E-2</v>
      </c>
    </row>
    <row r="508" spans="1:11" ht="14.45" customHeight="1" x14ac:dyDescent="0.2">
      <c r="A508" s="821" t="s">
        <v>595</v>
      </c>
      <c r="B508" s="822" t="s">
        <v>596</v>
      </c>
      <c r="C508" s="825" t="s">
        <v>621</v>
      </c>
      <c r="D508" s="839" t="s">
        <v>622</v>
      </c>
      <c r="E508" s="825" t="s">
        <v>2923</v>
      </c>
      <c r="F508" s="839" t="s">
        <v>2924</v>
      </c>
      <c r="G508" s="825" t="s">
        <v>2939</v>
      </c>
      <c r="H508" s="825" t="s">
        <v>2940</v>
      </c>
      <c r="I508" s="831">
        <v>637851.1875</v>
      </c>
      <c r="J508" s="831">
        <v>8</v>
      </c>
      <c r="K508" s="832">
        <v>5102809.5</v>
      </c>
    </row>
    <row r="509" spans="1:11" ht="14.45" customHeight="1" x14ac:dyDescent="0.2">
      <c r="A509" s="821" t="s">
        <v>595</v>
      </c>
      <c r="B509" s="822" t="s">
        <v>596</v>
      </c>
      <c r="C509" s="825" t="s">
        <v>621</v>
      </c>
      <c r="D509" s="839" t="s">
        <v>622</v>
      </c>
      <c r="E509" s="825" t="s">
        <v>2941</v>
      </c>
      <c r="F509" s="839" t="s">
        <v>2942</v>
      </c>
      <c r="G509" s="825" t="s">
        <v>2943</v>
      </c>
      <c r="H509" s="825" t="s">
        <v>2944</v>
      </c>
      <c r="I509" s="831">
        <v>8283.8363606770836</v>
      </c>
      <c r="J509" s="831">
        <v>33</v>
      </c>
      <c r="K509" s="832">
        <v>281405.0908203125</v>
      </c>
    </row>
    <row r="510" spans="1:11" ht="14.45" customHeight="1" x14ac:dyDescent="0.2">
      <c r="A510" s="821" t="s">
        <v>595</v>
      </c>
      <c r="B510" s="822" t="s">
        <v>596</v>
      </c>
      <c r="C510" s="825" t="s">
        <v>621</v>
      </c>
      <c r="D510" s="839" t="s">
        <v>622</v>
      </c>
      <c r="E510" s="825" t="s">
        <v>2941</v>
      </c>
      <c r="F510" s="839" t="s">
        <v>2942</v>
      </c>
      <c r="G510" s="825" t="s">
        <v>2945</v>
      </c>
      <c r="H510" s="825" t="s">
        <v>2946</v>
      </c>
      <c r="I510" s="831">
        <v>9592.150390625</v>
      </c>
      <c r="J510" s="831">
        <v>6</v>
      </c>
      <c r="K510" s="832">
        <v>57552.8984375</v>
      </c>
    </row>
    <row r="511" spans="1:11" ht="14.45" customHeight="1" x14ac:dyDescent="0.2">
      <c r="A511" s="821" t="s">
        <v>595</v>
      </c>
      <c r="B511" s="822" t="s">
        <v>596</v>
      </c>
      <c r="C511" s="825" t="s">
        <v>621</v>
      </c>
      <c r="D511" s="839" t="s">
        <v>622</v>
      </c>
      <c r="E511" s="825" t="s">
        <v>2941</v>
      </c>
      <c r="F511" s="839" t="s">
        <v>2942</v>
      </c>
      <c r="G511" s="825" t="s">
        <v>2947</v>
      </c>
      <c r="H511" s="825" t="s">
        <v>2948</v>
      </c>
      <c r="I511" s="831">
        <v>13317</v>
      </c>
      <c r="J511" s="831">
        <v>5</v>
      </c>
      <c r="K511" s="832">
        <v>66585</v>
      </c>
    </row>
    <row r="512" spans="1:11" ht="14.45" customHeight="1" x14ac:dyDescent="0.2">
      <c r="A512" s="821" t="s">
        <v>595</v>
      </c>
      <c r="B512" s="822" t="s">
        <v>596</v>
      </c>
      <c r="C512" s="825" t="s">
        <v>621</v>
      </c>
      <c r="D512" s="839" t="s">
        <v>622</v>
      </c>
      <c r="E512" s="825" t="s">
        <v>2941</v>
      </c>
      <c r="F512" s="839" t="s">
        <v>2942</v>
      </c>
      <c r="G512" s="825" t="s">
        <v>2949</v>
      </c>
      <c r="H512" s="825" t="s">
        <v>2950</v>
      </c>
      <c r="I512" s="831">
        <v>49413.19921875</v>
      </c>
      <c r="J512" s="831">
        <v>1</v>
      </c>
      <c r="K512" s="832">
        <v>49413.19921875</v>
      </c>
    </row>
    <row r="513" spans="1:11" ht="14.45" customHeight="1" x14ac:dyDescent="0.2">
      <c r="A513" s="821" t="s">
        <v>595</v>
      </c>
      <c r="B513" s="822" t="s">
        <v>596</v>
      </c>
      <c r="C513" s="825" t="s">
        <v>621</v>
      </c>
      <c r="D513" s="839" t="s">
        <v>622</v>
      </c>
      <c r="E513" s="825" t="s">
        <v>2941</v>
      </c>
      <c r="F513" s="839" t="s">
        <v>2942</v>
      </c>
      <c r="G513" s="825" t="s">
        <v>2951</v>
      </c>
      <c r="H513" s="825" t="s">
        <v>2952</v>
      </c>
      <c r="I513" s="831">
        <v>2984.989990234375</v>
      </c>
      <c r="J513" s="831">
        <v>2</v>
      </c>
      <c r="K513" s="832">
        <v>5969.97998046875</v>
      </c>
    </row>
    <row r="514" spans="1:11" ht="14.45" customHeight="1" x14ac:dyDescent="0.2">
      <c r="A514" s="821" t="s">
        <v>595</v>
      </c>
      <c r="B514" s="822" t="s">
        <v>596</v>
      </c>
      <c r="C514" s="825" t="s">
        <v>621</v>
      </c>
      <c r="D514" s="839" t="s">
        <v>622</v>
      </c>
      <c r="E514" s="825" t="s">
        <v>2941</v>
      </c>
      <c r="F514" s="839" t="s">
        <v>2942</v>
      </c>
      <c r="G514" s="825" t="s">
        <v>2953</v>
      </c>
      <c r="H514" s="825" t="s">
        <v>2954</v>
      </c>
      <c r="I514" s="831">
        <v>8707.86328125</v>
      </c>
      <c r="J514" s="831">
        <v>10</v>
      </c>
      <c r="K514" s="832">
        <v>87376.359375</v>
      </c>
    </row>
    <row r="515" spans="1:11" ht="14.45" customHeight="1" x14ac:dyDescent="0.2">
      <c r="A515" s="821" t="s">
        <v>595</v>
      </c>
      <c r="B515" s="822" t="s">
        <v>596</v>
      </c>
      <c r="C515" s="825" t="s">
        <v>621</v>
      </c>
      <c r="D515" s="839" t="s">
        <v>622</v>
      </c>
      <c r="E515" s="825" t="s">
        <v>2941</v>
      </c>
      <c r="F515" s="839" t="s">
        <v>2942</v>
      </c>
      <c r="G515" s="825" t="s">
        <v>2955</v>
      </c>
      <c r="H515" s="825" t="s">
        <v>2956</v>
      </c>
      <c r="I515" s="831">
        <v>6300</v>
      </c>
      <c r="J515" s="831">
        <v>10</v>
      </c>
      <c r="K515" s="832">
        <v>63000</v>
      </c>
    </row>
    <row r="516" spans="1:11" ht="14.45" customHeight="1" x14ac:dyDescent="0.2">
      <c r="A516" s="821" t="s">
        <v>595</v>
      </c>
      <c r="B516" s="822" t="s">
        <v>596</v>
      </c>
      <c r="C516" s="825" t="s">
        <v>621</v>
      </c>
      <c r="D516" s="839" t="s">
        <v>622</v>
      </c>
      <c r="E516" s="825" t="s">
        <v>2941</v>
      </c>
      <c r="F516" s="839" t="s">
        <v>2942</v>
      </c>
      <c r="G516" s="825" t="s">
        <v>2957</v>
      </c>
      <c r="H516" s="825" t="s">
        <v>2958</v>
      </c>
      <c r="I516" s="831">
        <v>6593.33984375</v>
      </c>
      <c r="J516" s="831">
        <v>1</v>
      </c>
      <c r="K516" s="832">
        <v>6593.33984375</v>
      </c>
    </row>
    <row r="517" spans="1:11" ht="14.45" customHeight="1" x14ac:dyDescent="0.2">
      <c r="A517" s="821" t="s">
        <v>595</v>
      </c>
      <c r="B517" s="822" t="s">
        <v>596</v>
      </c>
      <c r="C517" s="825" t="s">
        <v>621</v>
      </c>
      <c r="D517" s="839" t="s">
        <v>622</v>
      </c>
      <c r="E517" s="825" t="s">
        <v>2941</v>
      </c>
      <c r="F517" s="839" t="s">
        <v>2942</v>
      </c>
      <c r="G517" s="825" t="s">
        <v>2959</v>
      </c>
      <c r="H517" s="825" t="s">
        <v>2960</v>
      </c>
      <c r="I517" s="831">
        <v>1978.949951171875</v>
      </c>
      <c r="J517" s="831">
        <v>2</v>
      </c>
      <c r="K517" s="832">
        <v>3957.889892578125</v>
      </c>
    </row>
    <row r="518" spans="1:11" ht="14.45" customHeight="1" x14ac:dyDescent="0.2">
      <c r="A518" s="821" t="s">
        <v>595</v>
      </c>
      <c r="B518" s="822" t="s">
        <v>596</v>
      </c>
      <c r="C518" s="825" t="s">
        <v>621</v>
      </c>
      <c r="D518" s="839" t="s">
        <v>622</v>
      </c>
      <c r="E518" s="825" t="s">
        <v>2941</v>
      </c>
      <c r="F518" s="839" t="s">
        <v>2942</v>
      </c>
      <c r="G518" s="825" t="s">
        <v>2961</v>
      </c>
      <c r="H518" s="825" t="s">
        <v>2962</v>
      </c>
      <c r="I518" s="831">
        <v>4227.330078125</v>
      </c>
      <c r="J518" s="831">
        <v>3</v>
      </c>
      <c r="K518" s="832">
        <v>12681.990234375</v>
      </c>
    </row>
    <row r="519" spans="1:11" ht="14.45" customHeight="1" x14ac:dyDescent="0.2">
      <c r="A519" s="821" t="s">
        <v>595</v>
      </c>
      <c r="B519" s="822" t="s">
        <v>596</v>
      </c>
      <c r="C519" s="825" t="s">
        <v>621</v>
      </c>
      <c r="D519" s="839" t="s">
        <v>622</v>
      </c>
      <c r="E519" s="825" t="s">
        <v>2941</v>
      </c>
      <c r="F519" s="839" t="s">
        <v>2942</v>
      </c>
      <c r="G519" s="825" t="s">
        <v>2963</v>
      </c>
      <c r="H519" s="825" t="s">
        <v>2964</v>
      </c>
      <c r="I519" s="831">
        <v>2287.1610270182291</v>
      </c>
      <c r="J519" s="831">
        <v>33</v>
      </c>
      <c r="K519" s="832">
        <v>79262.830871582031</v>
      </c>
    </row>
    <row r="520" spans="1:11" ht="14.45" customHeight="1" x14ac:dyDescent="0.2">
      <c r="A520" s="821" t="s">
        <v>595</v>
      </c>
      <c r="B520" s="822" t="s">
        <v>596</v>
      </c>
      <c r="C520" s="825" t="s">
        <v>621</v>
      </c>
      <c r="D520" s="839" t="s">
        <v>622</v>
      </c>
      <c r="E520" s="825" t="s">
        <v>2941</v>
      </c>
      <c r="F520" s="839" t="s">
        <v>2942</v>
      </c>
      <c r="G520" s="825" t="s">
        <v>2965</v>
      </c>
      <c r="H520" s="825" t="s">
        <v>2966</v>
      </c>
      <c r="I520" s="831">
        <v>62657.98828125</v>
      </c>
      <c r="J520" s="831">
        <v>4</v>
      </c>
      <c r="K520" s="832">
        <v>250631.953125</v>
      </c>
    </row>
    <row r="521" spans="1:11" ht="14.45" customHeight="1" x14ac:dyDescent="0.2">
      <c r="A521" s="821" t="s">
        <v>595</v>
      </c>
      <c r="B521" s="822" t="s">
        <v>596</v>
      </c>
      <c r="C521" s="825" t="s">
        <v>621</v>
      </c>
      <c r="D521" s="839" t="s">
        <v>622</v>
      </c>
      <c r="E521" s="825" t="s">
        <v>2941</v>
      </c>
      <c r="F521" s="839" t="s">
        <v>2942</v>
      </c>
      <c r="G521" s="825" t="s">
        <v>2967</v>
      </c>
      <c r="H521" s="825" t="s">
        <v>2968</v>
      </c>
      <c r="I521" s="831">
        <v>5886.1298828125</v>
      </c>
      <c r="J521" s="831">
        <v>2</v>
      </c>
      <c r="K521" s="832">
        <v>11772.259765625</v>
      </c>
    </row>
    <row r="522" spans="1:11" ht="14.45" customHeight="1" x14ac:dyDescent="0.2">
      <c r="A522" s="821" t="s">
        <v>595</v>
      </c>
      <c r="B522" s="822" t="s">
        <v>596</v>
      </c>
      <c r="C522" s="825" t="s">
        <v>621</v>
      </c>
      <c r="D522" s="839" t="s">
        <v>622</v>
      </c>
      <c r="E522" s="825" t="s">
        <v>2941</v>
      </c>
      <c r="F522" s="839" t="s">
        <v>2942</v>
      </c>
      <c r="G522" s="825" t="s">
        <v>2969</v>
      </c>
      <c r="H522" s="825" t="s">
        <v>2970</v>
      </c>
      <c r="I522" s="831">
        <v>3480</v>
      </c>
      <c r="J522" s="831">
        <v>2</v>
      </c>
      <c r="K522" s="832">
        <v>6960</v>
      </c>
    </row>
    <row r="523" spans="1:11" ht="14.45" customHeight="1" x14ac:dyDescent="0.2">
      <c r="A523" s="821" t="s">
        <v>595</v>
      </c>
      <c r="B523" s="822" t="s">
        <v>596</v>
      </c>
      <c r="C523" s="825" t="s">
        <v>621</v>
      </c>
      <c r="D523" s="839" t="s">
        <v>622</v>
      </c>
      <c r="E523" s="825" t="s">
        <v>2941</v>
      </c>
      <c r="F523" s="839" t="s">
        <v>2942</v>
      </c>
      <c r="G523" s="825" t="s">
        <v>2971</v>
      </c>
      <c r="H523" s="825" t="s">
        <v>2972</v>
      </c>
      <c r="I523" s="831">
        <v>7323.126627604167</v>
      </c>
      <c r="J523" s="831">
        <v>3</v>
      </c>
      <c r="K523" s="832">
        <v>21969.3798828125</v>
      </c>
    </row>
    <row r="524" spans="1:11" ht="14.45" customHeight="1" x14ac:dyDescent="0.2">
      <c r="A524" s="821" t="s">
        <v>595</v>
      </c>
      <c r="B524" s="822" t="s">
        <v>596</v>
      </c>
      <c r="C524" s="825" t="s">
        <v>621</v>
      </c>
      <c r="D524" s="839" t="s">
        <v>622</v>
      </c>
      <c r="E524" s="825" t="s">
        <v>2941</v>
      </c>
      <c r="F524" s="839" t="s">
        <v>2942</v>
      </c>
      <c r="G524" s="825" t="s">
        <v>2973</v>
      </c>
      <c r="H524" s="825" t="s">
        <v>2974</v>
      </c>
      <c r="I524" s="831">
        <v>61916</v>
      </c>
      <c r="J524" s="831">
        <v>2</v>
      </c>
      <c r="K524" s="832">
        <v>123832</v>
      </c>
    </row>
    <row r="525" spans="1:11" ht="14.45" customHeight="1" x14ac:dyDescent="0.2">
      <c r="A525" s="821" t="s">
        <v>595</v>
      </c>
      <c r="B525" s="822" t="s">
        <v>596</v>
      </c>
      <c r="C525" s="825" t="s">
        <v>621</v>
      </c>
      <c r="D525" s="839" t="s">
        <v>622</v>
      </c>
      <c r="E525" s="825" t="s">
        <v>2941</v>
      </c>
      <c r="F525" s="839" t="s">
        <v>2942</v>
      </c>
      <c r="G525" s="825" t="s">
        <v>2975</v>
      </c>
      <c r="H525" s="825" t="s">
        <v>2976</v>
      </c>
      <c r="I525" s="831">
        <v>55245</v>
      </c>
      <c r="J525" s="831">
        <v>1</v>
      </c>
      <c r="K525" s="832">
        <v>55245</v>
      </c>
    </row>
    <row r="526" spans="1:11" ht="14.45" customHeight="1" x14ac:dyDescent="0.2">
      <c r="A526" s="821" t="s">
        <v>595</v>
      </c>
      <c r="B526" s="822" t="s">
        <v>596</v>
      </c>
      <c r="C526" s="825" t="s">
        <v>621</v>
      </c>
      <c r="D526" s="839" t="s">
        <v>622</v>
      </c>
      <c r="E526" s="825" t="s">
        <v>2941</v>
      </c>
      <c r="F526" s="839" t="s">
        <v>2942</v>
      </c>
      <c r="G526" s="825" t="s">
        <v>2977</v>
      </c>
      <c r="H526" s="825" t="s">
        <v>2978</v>
      </c>
      <c r="I526" s="831">
        <v>26296</v>
      </c>
      <c r="J526" s="831">
        <v>1</v>
      </c>
      <c r="K526" s="832">
        <v>26296</v>
      </c>
    </row>
    <row r="527" spans="1:11" ht="14.45" customHeight="1" x14ac:dyDescent="0.2">
      <c r="A527" s="821" t="s">
        <v>595</v>
      </c>
      <c r="B527" s="822" t="s">
        <v>596</v>
      </c>
      <c r="C527" s="825" t="s">
        <v>621</v>
      </c>
      <c r="D527" s="839" t="s">
        <v>622</v>
      </c>
      <c r="E527" s="825" t="s">
        <v>2941</v>
      </c>
      <c r="F527" s="839" t="s">
        <v>2942</v>
      </c>
      <c r="G527" s="825" t="s">
        <v>2979</v>
      </c>
      <c r="H527" s="825" t="s">
        <v>2980</v>
      </c>
      <c r="I527" s="831">
        <v>62657.954545454544</v>
      </c>
      <c r="J527" s="831">
        <v>11</v>
      </c>
      <c r="K527" s="832">
        <v>689237.5</v>
      </c>
    </row>
    <row r="528" spans="1:11" ht="14.45" customHeight="1" x14ac:dyDescent="0.2">
      <c r="A528" s="821" t="s">
        <v>595</v>
      </c>
      <c r="B528" s="822" t="s">
        <v>596</v>
      </c>
      <c r="C528" s="825" t="s">
        <v>621</v>
      </c>
      <c r="D528" s="839" t="s">
        <v>622</v>
      </c>
      <c r="E528" s="825" t="s">
        <v>2941</v>
      </c>
      <c r="F528" s="839" t="s">
        <v>2942</v>
      </c>
      <c r="G528" s="825" t="s">
        <v>2981</v>
      </c>
      <c r="H528" s="825" t="s">
        <v>2982</v>
      </c>
      <c r="I528" s="831">
        <v>2135.35009765625</v>
      </c>
      <c r="J528" s="831">
        <v>2</v>
      </c>
      <c r="K528" s="832">
        <v>4270.7001953125</v>
      </c>
    </row>
    <row r="529" spans="1:11" ht="14.45" customHeight="1" x14ac:dyDescent="0.2">
      <c r="A529" s="821" t="s">
        <v>595</v>
      </c>
      <c r="B529" s="822" t="s">
        <v>596</v>
      </c>
      <c r="C529" s="825" t="s">
        <v>621</v>
      </c>
      <c r="D529" s="839" t="s">
        <v>622</v>
      </c>
      <c r="E529" s="825" t="s">
        <v>2941</v>
      </c>
      <c r="F529" s="839" t="s">
        <v>2942</v>
      </c>
      <c r="G529" s="825" t="s">
        <v>2983</v>
      </c>
      <c r="H529" s="825" t="s">
        <v>2984</v>
      </c>
      <c r="I529" s="831">
        <v>64.800003051757813</v>
      </c>
      <c r="J529" s="831">
        <v>384</v>
      </c>
      <c r="K529" s="832">
        <v>24884.16015625</v>
      </c>
    </row>
    <row r="530" spans="1:11" ht="14.45" customHeight="1" x14ac:dyDescent="0.2">
      <c r="A530" s="821" t="s">
        <v>595</v>
      </c>
      <c r="B530" s="822" t="s">
        <v>596</v>
      </c>
      <c r="C530" s="825" t="s">
        <v>621</v>
      </c>
      <c r="D530" s="839" t="s">
        <v>622</v>
      </c>
      <c r="E530" s="825" t="s">
        <v>2157</v>
      </c>
      <c r="F530" s="839" t="s">
        <v>2158</v>
      </c>
      <c r="G530" s="825" t="s">
        <v>2985</v>
      </c>
      <c r="H530" s="825" t="s">
        <v>2986</v>
      </c>
      <c r="I530" s="831">
        <v>31.940000534057617</v>
      </c>
      <c r="J530" s="831">
        <v>580</v>
      </c>
      <c r="K530" s="832">
        <v>18527.520263671875</v>
      </c>
    </row>
    <row r="531" spans="1:11" ht="14.45" customHeight="1" x14ac:dyDescent="0.2">
      <c r="A531" s="821" t="s">
        <v>595</v>
      </c>
      <c r="B531" s="822" t="s">
        <v>596</v>
      </c>
      <c r="C531" s="825" t="s">
        <v>621</v>
      </c>
      <c r="D531" s="839" t="s">
        <v>622</v>
      </c>
      <c r="E531" s="825" t="s">
        <v>2157</v>
      </c>
      <c r="F531" s="839" t="s">
        <v>2158</v>
      </c>
      <c r="G531" s="825" t="s">
        <v>2987</v>
      </c>
      <c r="H531" s="825" t="s">
        <v>2988</v>
      </c>
      <c r="I531" s="831">
        <v>54.860000610351563</v>
      </c>
      <c r="J531" s="831">
        <v>70</v>
      </c>
      <c r="K531" s="832">
        <v>3840.199951171875</v>
      </c>
    </row>
    <row r="532" spans="1:11" ht="14.45" customHeight="1" x14ac:dyDescent="0.2">
      <c r="A532" s="821" t="s">
        <v>595</v>
      </c>
      <c r="B532" s="822" t="s">
        <v>596</v>
      </c>
      <c r="C532" s="825" t="s">
        <v>621</v>
      </c>
      <c r="D532" s="839" t="s">
        <v>622</v>
      </c>
      <c r="E532" s="825" t="s">
        <v>2157</v>
      </c>
      <c r="F532" s="839" t="s">
        <v>2158</v>
      </c>
      <c r="G532" s="825" t="s">
        <v>2989</v>
      </c>
      <c r="H532" s="825" t="s">
        <v>2990</v>
      </c>
      <c r="I532" s="831">
        <v>3.0499999523162842</v>
      </c>
      <c r="J532" s="831">
        <v>17000</v>
      </c>
      <c r="K532" s="832">
        <v>51854.42041015625</v>
      </c>
    </row>
    <row r="533" spans="1:11" ht="14.45" customHeight="1" x14ac:dyDescent="0.2">
      <c r="A533" s="821" t="s">
        <v>595</v>
      </c>
      <c r="B533" s="822" t="s">
        <v>596</v>
      </c>
      <c r="C533" s="825" t="s">
        <v>621</v>
      </c>
      <c r="D533" s="839" t="s">
        <v>622</v>
      </c>
      <c r="E533" s="825" t="s">
        <v>2157</v>
      </c>
      <c r="F533" s="839" t="s">
        <v>2158</v>
      </c>
      <c r="G533" s="825" t="s">
        <v>2378</v>
      </c>
      <c r="H533" s="825" t="s">
        <v>2379</v>
      </c>
      <c r="I533" s="831">
        <v>1.0099999904632568</v>
      </c>
      <c r="J533" s="831">
        <v>200</v>
      </c>
      <c r="K533" s="832">
        <v>202</v>
      </c>
    </row>
    <row r="534" spans="1:11" ht="14.45" customHeight="1" x14ac:dyDescent="0.2">
      <c r="A534" s="821" t="s">
        <v>595</v>
      </c>
      <c r="B534" s="822" t="s">
        <v>596</v>
      </c>
      <c r="C534" s="825" t="s">
        <v>621</v>
      </c>
      <c r="D534" s="839" t="s">
        <v>622</v>
      </c>
      <c r="E534" s="825" t="s">
        <v>2157</v>
      </c>
      <c r="F534" s="839" t="s">
        <v>2158</v>
      </c>
      <c r="G534" s="825" t="s">
        <v>2991</v>
      </c>
      <c r="H534" s="825" t="s">
        <v>2992</v>
      </c>
      <c r="I534" s="831">
        <v>64.29333368937175</v>
      </c>
      <c r="J534" s="831">
        <v>40</v>
      </c>
      <c r="K534" s="832">
        <v>2565.7599487304688</v>
      </c>
    </row>
    <row r="535" spans="1:11" ht="14.45" customHeight="1" x14ac:dyDescent="0.2">
      <c r="A535" s="821" t="s">
        <v>595</v>
      </c>
      <c r="B535" s="822" t="s">
        <v>596</v>
      </c>
      <c r="C535" s="825" t="s">
        <v>621</v>
      </c>
      <c r="D535" s="839" t="s">
        <v>622</v>
      </c>
      <c r="E535" s="825" t="s">
        <v>2157</v>
      </c>
      <c r="F535" s="839" t="s">
        <v>2158</v>
      </c>
      <c r="G535" s="825" t="s">
        <v>2993</v>
      </c>
      <c r="H535" s="825" t="s">
        <v>2994</v>
      </c>
      <c r="I535" s="831">
        <v>3835.02001953125</v>
      </c>
      <c r="J535" s="831">
        <v>30</v>
      </c>
      <c r="K535" s="832">
        <v>115050.5986328125</v>
      </c>
    </row>
    <row r="536" spans="1:11" ht="14.45" customHeight="1" x14ac:dyDescent="0.2">
      <c r="A536" s="821" t="s">
        <v>595</v>
      </c>
      <c r="B536" s="822" t="s">
        <v>596</v>
      </c>
      <c r="C536" s="825" t="s">
        <v>621</v>
      </c>
      <c r="D536" s="839" t="s">
        <v>622</v>
      </c>
      <c r="E536" s="825" t="s">
        <v>2157</v>
      </c>
      <c r="F536" s="839" t="s">
        <v>2158</v>
      </c>
      <c r="G536" s="825" t="s">
        <v>2995</v>
      </c>
      <c r="H536" s="825" t="s">
        <v>2996</v>
      </c>
      <c r="I536" s="831">
        <v>1076.2900390625</v>
      </c>
      <c r="J536" s="831">
        <v>25</v>
      </c>
      <c r="K536" s="832">
        <v>26907.140625</v>
      </c>
    </row>
    <row r="537" spans="1:11" ht="14.45" customHeight="1" x14ac:dyDescent="0.2">
      <c r="A537" s="821" t="s">
        <v>595</v>
      </c>
      <c r="B537" s="822" t="s">
        <v>596</v>
      </c>
      <c r="C537" s="825" t="s">
        <v>621</v>
      </c>
      <c r="D537" s="839" t="s">
        <v>622</v>
      </c>
      <c r="E537" s="825" t="s">
        <v>2157</v>
      </c>
      <c r="F537" s="839" t="s">
        <v>2158</v>
      </c>
      <c r="G537" s="825" t="s">
        <v>2997</v>
      </c>
      <c r="H537" s="825" t="s">
        <v>2998</v>
      </c>
      <c r="I537" s="831">
        <v>352.27999877929688</v>
      </c>
      <c r="J537" s="831">
        <v>312</v>
      </c>
      <c r="K537" s="832">
        <v>109912.400390625</v>
      </c>
    </row>
    <row r="538" spans="1:11" ht="14.45" customHeight="1" x14ac:dyDescent="0.2">
      <c r="A538" s="821" t="s">
        <v>595</v>
      </c>
      <c r="B538" s="822" t="s">
        <v>596</v>
      </c>
      <c r="C538" s="825" t="s">
        <v>621</v>
      </c>
      <c r="D538" s="839" t="s">
        <v>622</v>
      </c>
      <c r="E538" s="825" t="s">
        <v>2157</v>
      </c>
      <c r="F538" s="839" t="s">
        <v>2158</v>
      </c>
      <c r="G538" s="825" t="s">
        <v>2999</v>
      </c>
      <c r="H538" s="825" t="s">
        <v>3000</v>
      </c>
      <c r="I538" s="831">
        <v>1380</v>
      </c>
      <c r="J538" s="831">
        <v>20</v>
      </c>
      <c r="K538" s="832">
        <v>27600</v>
      </c>
    </row>
    <row r="539" spans="1:11" ht="14.45" customHeight="1" x14ac:dyDescent="0.2">
      <c r="A539" s="821" t="s">
        <v>595</v>
      </c>
      <c r="B539" s="822" t="s">
        <v>596</v>
      </c>
      <c r="C539" s="825" t="s">
        <v>621</v>
      </c>
      <c r="D539" s="839" t="s">
        <v>622</v>
      </c>
      <c r="E539" s="825" t="s">
        <v>2157</v>
      </c>
      <c r="F539" s="839" t="s">
        <v>2158</v>
      </c>
      <c r="G539" s="825" t="s">
        <v>3001</v>
      </c>
      <c r="H539" s="825" t="s">
        <v>3002</v>
      </c>
      <c r="I539" s="831">
        <v>4370</v>
      </c>
      <c r="J539" s="831">
        <v>5</v>
      </c>
      <c r="K539" s="832">
        <v>21850</v>
      </c>
    </row>
    <row r="540" spans="1:11" ht="14.45" customHeight="1" x14ac:dyDescent="0.2">
      <c r="A540" s="821" t="s">
        <v>595</v>
      </c>
      <c r="B540" s="822" t="s">
        <v>596</v>
      </c>
      <c r="C540" s="825" t="s">
        <v>621</v>
      </c>
      <c r="D540" s="839" t="s">
        <v>622</v>
      </c>
      <c r="E540" s="825" t="s">
        <v>2157</v>
      </c>
      <c r="F540" s="839" t="s">
        <v>2158</v>
      </c>
      <c r="G540" s="825" t="s">
        <v>3003</v>
      </c>
      <c r="H540" s="825" t="s">
        <v>3004</v>
      </c>
      <c r="I540" s="831">
        <v>6519.47021484375</v>
      </c>
      <c r="J540" s="831">
        <v>2</v>
      </c>
      <c r="K540" s="832">
        <v>13038.9404296875</v>
      </c>
    </row>
    <row r="541" spans="1:11" ht="14.45" customHeight="1" x14ac:dyDescent="0.2">
      <c r="A541" s="821" t="s">
        <v>595</v>
      </c>
      <c r="B541" s="822" t="s">
        <v>596</v>
      </c>
      <c r="C541" s="825" t="s">
        <v>621</v>
      </c>
      <c r="D541" s="839" t="s">
        <v>622</v>
      </c>
      <c r="E541" s="825" t="s">
        <v>2157</v>
      </c>
      <c r="F541" s="839" t="s">
        <v>2158</v>
      </c>
      <c r="G541" s="825" t="s">
        <v>2169</v>
      </c>
      <c r="H541" s="825" t="s">
        <v>2170</v>
      </c>
      <c r="I541" s="831">
        <v>30.180000305175781</v>
      </c>
      <c r="J541" s="831">
        <v>10</v>
      </c>
      <c r="K541" s="832">
        <v>301.79998779296875</v>
      </c>
    </row>
    <row r="542" spans="1:11" ht="14.45" customHeight="1" x14ac:dyDescent="0.2">
      <c r="A542" s="821" t="s">
        <v>595</v>
      </c>
      <c r="B542" s="822" t="s">
        <v>596</v>
      </c>
      <c r="C542" s="825" t="s">
        <v>621</v>
      </c>
      <c r="D542" s="839" t="s">
        <v>622</v>
      </c>
      <c r="E542" s="825" t="s">
        <v>2157</v>
      </c>
      <c r="F542" s="839" t="s">
        <v>2158</v>
      </c>
      <c r="G542" s="825" t="s">
        <v>3005</v>
      </c>
      <c r="H542" s="825" t="s">
        <v>3006</v>
      </c>
      <c r="I542" s="831">
        <v>3.619999885559082</v>
      </c>
      <c r="J542" s="831">
        <v>10</v>
      </c>
      <c r="K542" s="832">
        <v>36.229999542236328</v>
      </c>
    </row>
    <row r="543" spans="1:11" ht="14.45" customHeight="1" x14ac:dyDescent="0.2">
      <c r="A543" s="821" t="s">
        <v>595</v>
      </c>
      <c r="B543" s="822" t="s">
        <v>596</v>
      </c>
      <c r="C543" s="825" t="s">
        <v>621</v>
      </c>
      <c r="D543" s="839" t="s">
        <v>622</v>
      </c>
      <c r="E543" s="825" t="s">
        <v>2157</v>
      </c>
      <c r="F543" s="839" t="s">
        <v>2158</v>
      </c>
      <c r="G543" s="825" t="s">
        <v>2326</v>
      </c>
      <c r="H543" s="825" t="s">
        <v>2327</v>
      </c>
      <c r="I543" s="831">
        <v>0.85000002384185791</v>
      </c>
      <c r="J543" s="831">
        <v>300</v>
      </c>
      <c r="K543" s="832">
        <v>255</v>
      </c>
    </row>
    <row r="544" spans="1:11" ht="14.45" customHeight="1" x14ac:dyDescent="0.2">
      <c r="A544" s="821" t="s">
        <v>595</v>
      </c>
      <c r="B544" s="822" t="s">
        <v>596</v>
      </c>
      <c r="C544" s="825" t="s">
        <v>621</v>
      </c>
      <c r="D544" s="839" t="s">
        <v>622</v>
      </c>
      <c r="E544" s="825" t="s">
        <v>2157</v>
      </c>
      <c r="F544" s="839" t="s">
        <v>2158</v>
      </c>
      <c r="G544" s="825" t="s">
        <v>2424</v>
      </c>
      <c r="H544" s="825" t="s">
        <v>2425</v>
      </c>
      <c r="I544" s="831">
        <v>61.209999084472656</v>
      </c>
      <c r="J544" s="831">
        <v>11</v>
      </c>
      <c r="K544" s="832">
        <v>673.30999755859375</v>
      </c>
    </row>
    <row r="545" spans="1:11" ht="14.45" customHeight="1" x14ac:dyDescent="0.2">
      <c r="A545" s="821" t="s">
        <v>595</v>
      </c>
      <c r="B545" s="822" t="s">
        <v>596</v>
      </c>
      <c r="C545" s="825" t="s">
        <v>621</v>
      </c>
      <c r="D545" s="839" t="s">
        <v>622</v>
      </c>
      <c r="E545" s="825" t="s">
        <v>2157</v>
      </c>
      <c r="F545" s="839" t="s">
        <v>2158</v>
      </c>
      <c r="G545" s="825" t="s">
        <v>3007</v>
      </c>
      <c r="H545" s="825" t="s">
        <v>3008</v>
      </c>
      <c r="I545" s="831">
        <v>98.375</v>
      </c>
      <c r="J545" s="831">
        <v>65</v>
      </c>
      <c r="K545" s="832">
        <v>6394.2999877929688</v>
      </c>
    </row>
    <row r="546" spans="1:11" ht="14.45" customHeight="1" x14ac:dyDescent="0.2">
      <c r="A546" s="821" t="s">
        <v>595</v>
      </c>
      <c r="B546" s="822" t="s">
        <v>596</v>
      </c>
      <c r="C546" s="825" t="s">
        <v>621</v>
      </c>
      <c r="D546" s="839" t="s">
        <v>622</v>
      </c>
      <c r="E546" s="825" t="s">
        <v>2157</v>
      </c>
      <c r="F546" s="839" t="s">
        <v>2158</v>
      </c>
      <c r="G546" s="825" t="s">
        <v>3009</v>
      </c>
      <c r="H546" s="825" t="s">
        <v>3010</v>
      </c>
      <c r="I546" s="831">
        <v>12.159999847412109</v>
      </c>
      <c r="J546" s="831">
        <v>20</v>
      </c>
      <c r="K546" s="832">
        <v>243.27999877929688</v>
      </c>
    </row>
    <row r="547" spans="1:11" ht="14.45" customHeight="1" x14ac:dyDescent="0.2">
      <c r="A547" s="821" t="s">
        <v>595</v>
      </c>
      <c r="B547" s="822" t="s">
        <v>596</v>
      </c>
      <c r="C547" s="825" t="s">
        <v>621</v>
      </c>
      <c r="D547" s="839" t="s">
        <v>622</v>
      </c>
      <c r="E547" s="825" t="s">
        <v>2157</v>
      </c>
      <c r="F547" s="839" t="s">
        <v>2158</v>
      </c>
      <c r="G547" s="825" t="s">
        <v>3011</v>
      </c>
      <c r="H547" s="825" t="s">
        <v>3012</v>
      </c>
      <c r="I547" s="831">
        <v>4.0819999694824221</v>
      </c>
      <c r="J547" s="831">
        <v>460</v>
      </c>
      <c r="K547" s="832">
        <v>1877.7999877929688</v>
      </c>
    </row>
    <row r="548" spans="1:11" ht="14.45" customHeight="1" x14ac:dyDescent="0.2">
      <c r="A548" s="821" t="s">
        <v>595</v>
      </c>
      <c r="B548" s="822" t="s">
        <v>596</v>
      </c>
      <c r="C548" s="825" t="s">
        <v>621</v>
      </c>
      <c r="D548" s="839" t="s">
        <v>622</v>
      </c>
      <c r="E548" s="825" t="s">
        <v>2157</v>
      </c>
      <c r="F548" s="839" t="s">
        <v>2158</v>
      </c>
      <c r="G548" s="825" t="s">
        <v>3013</v>
      </c>
      <c r="H548" s="825" t="s">
        <v>3014</v>
      </c>
      <c r="I548" s="831">
        <v>13.800000190734863</v>
      </c>
      <c r="J548" s="831">
        <v>20</v>
      </c>
      <c r="K548" s="832">
        <v>276</v>
      </c>
    </row>
    <row r="549" spans="1:11" ht="14.45" customHeight="1" x14ac:dyDescent="0.2">
      <c r="A549" s="821" t="s">
        <v>595</v>
      </c>
      <c r="B549" s="822" t="s">
        <v>596</v>
      </c>
      <c r="C549" s="825" t="s">
        <v>621</v>
      </c>
      <c r="D549" s="839" t="s">
        <v>622</v>
      </c>
      <c r="E549" s="825" t="s">
        <v>2157</v>
      </c>
      <c r="F549" s="839" t="s">
        <v>2158</v>
      </c>
      <c r="G549" s="825" t="s">
        <v>3015</v>
      </c>
      <c r="H549" s="825" t="s">
        <v>3016</v>
      </c>
      <c r="I549" s="831">
        <v>105.45333099365234</v>
      </c>
      <c r="J549" s="831">
        <v>8</v>
      </c>
      <c r="K549" s="832">
        <v>843.62001037597656</v>
      </c>
    </row>
    <row r="550" spans="1:11" ht="14.45" customHeight="1" x14ac:dyDescent="0.2">
      <c r="A550" s="821" t="s">
        <v>595</v>
      </c>
      <c r="B550" s="822" t="s">
        <v>596</v>
      </c>
      <c r="C550" s="825" t="s">
        <v>621</v>
      </c>
      <c r="D550" s="839" t="s">
        <v>622</v>
      </c>
      <c r="E550" s="825" t="s">
        <v>2157</v>
      </c>
      <c r="F550" s="839" t="s">
        <v>2158</v>
      </c>
      <c r="G550" s="825" t="s">
        <v>3017</v>
      </c>
      <c r="H550" s="825" t="s">
        <v>3018</v>
      </c>
      <c r="I550" s="831">
        <v>2.3900001049041748</v>
      </c>
      <c r="J550" s="831">
        <v>1000</v>
      </c>
      <c r="K550" s="832">
        <v>2390</v>
      </c>
    </row>
    <row r="551" spans="1:11" ht="14.45" customHeight="1" x14ac:dyDescent="0.2">
      <c r="A551" s="821" t="s">
        <v>595</v>
      </c>
      <c r="B551" s="822" t="s">
        <v>596</v>
      </c>
      <c r="C551" s="825" t="s">
        <v>621</v>
      </c>
      <c r="D551" s="839" t="s">
        <v>622</v>
      </c>
      <c r="E551" s="825" t="s">
        <v>2157</v>
      </c>
      <c r="F551" s="839" t="s">
        <v>2158</v>
      </c>
      <c r="G551" s="825" t="s">
        <v>3019</v>
      </c>
      <c r="H551" s="825" t="s">
        <v>3020</v>
      </c>
      <c r="I551" s="831">
        <v>17.139999389648438</v>
      </c>
      <c r="J551" s="831">
        <v>100</v>
      </c>
      <c r="K551" s="832">
        <v>1713.5</v>
      </c>
    </row>
    <row r="552" spans="1:11" ht="14.45" customHeight="1" x14ac:dyDescent="0.2">
      <c r="A552" s="821" t="s">
        <v>595</v>
      </c>
      <c r="B552" s="822" t="s">
        <v>596</v>
      </c>
      <c r="C552" s="825" t="s">
        <v>621</v>
      </c>
      <c r="D552" s="839" t="s">
        <v>622</v>
      </c>
      <c r="E552" s="825" t="s">
        <v>2205</v>
      </c>
      <c r="F552" s="839" t="s">
        <v>2206</v>
      </c>
      <c r="G552" s="825" t="s">
        <v>3021</v>
      </c>
      <c r="H552" s="825" t="s">
        <v>3022</v>
      </c>
      <c r="I552" s="831">
        <v>151.00999450683594</v>
      </c>
      <c r="J552" s="831">
        <v>10</v>
      </c>
      <c r="K552" s="832">
        <v>1510.0799560546875</v>
      </c>
    </row>
    <row r="553" spans="1:11" ht="14.45" customHeight="1" x14ac:dyDescent="0.2">
      <c r="A553" s="821" t="s">
        <v>595</v>
      </c>
      <c r="B553" s="822" t="s">
        <v>596</v>
      </c>
      <c r="C553" s="825" t="s">
        <v>621</v>
      </c>
      <c r="D553" s="839" t="s">
        <v>622</v>
      </c>
      <c r="E553" s="825" t="s">
        <v>2205</v>
      </c>
      <c r="F553" s="839" t="s">
        <v>2206</v>
      </c>
      <c r="G553" s="825" t="s">
        <v>3023</v>
      </c>
      <c r="H553" s="825" t="s">
        <v>3024</v>
      </c>
      <c r="I553" s="831">
        <v>2.9000000953674316</v>
      </c>
      <c r="J553" s="831">
        <v>1000</v>
      </c>
      <c r="K553" s="832">
        <v>2900</v>
      </c>
    </row>
    <row r="554" spans="1:11" ht="14.45" customHeight="1" x14ac:dyDescent="0.2">
      <c r="A554" s="821" t="s">
        <v>595</v>
      </c>
      <c r="B554" s="822" t="s">
        <v>596</v>
      </c>
      <c r="C554" s="825" t="s">
        <v>621</v>
      </c>
      <c r="D554" s="839" t="s">
        <v>622</v>
      </c>
      <c r="E554" s="825" t="s">
        <v>2205</v>
      </c>
      <c r="F554" s="839" t="s">
        <v>2206</v>
      </c>
      <c r="G554" s="825" t="s">
        <v>3025</v>
      </c>
      <c r="H554" s="825" t="s">
        <v>3026</v>
      </c>
      <c r="I554" s="831">
        <v>1719.25</v>
      </c>
      <c r="J554" s="831">
        <v>14</v>
      </c>
      <c r="K554" s="832">
        <v>24069.5</v>
      </c>
    </row>
    <row r="555" spans="1:11" ht="14.45" customHeight="1" x14ac:dyDescent="0.2">
      <c r="A555" s="821" t="s">
        <v>595</v>
      </c>
      <c r="B555" s="822" t="s">
        <v>596</v>
      </c>
      <c r="C555" s="825" t="s">
        <v>621</v>
      </c>
      <c r="D555" s="839" t="s">
        <v>622</v>
      </c>
      <c r="E555" s="825" t="s">
        <v>2205</v>
      </c>
      <c r="F555" s="839" t="s">
        <v>2206</v>
      </c>
      <c r="G555" s="825" t="s">
        <v>3027</v>
      </c>
      <c r="H555" s="825" t="s">
        <v>3028</v>
      </c>
      <c r="I555" s="831">
        <v>2914.610107421875</v>
      </c>
      <c r="J555" s="831">
        <v>10</v>
      </c>
      <c r="K555" s="832">
        <v>29146.12060546875</v>
      </c>
    </row>
    <row r="556" spans="1:11" ht="14.45" customHeight="1" x14ac:dyDescent="0.2">
      <c r="A556" s="821" t="s">
        <v>595</v>
      </c>
      <c r="B556" s="822" t="s">
        <v>596</v>
      </c>
      <c r="C556" s="825" t="s">
        <v>621</v>
      </c>
      <c r="D556" s="839" t="s">
        <v>622</v>
      </c>
      <c r="E556" s="825" t="s">
        <v>2205</v>
      </c>
      <c r="F556" s="839" t="s">
        <v>2206</v>
      </c>
      <c r="G556" s="825" t="s">
        <v>3029</v>
      </c>
      <c r="H556" s="825" t="s">
        <v>3030</v>
      </c>
      <c r="I556" s="831">
        <v>2914.610107421875</v>
      </c>
      <c r="J556" s="831">
        <v>15</v>
      </c>
      <c r="K556" s="832">
        <v>43719.1787109375</v>
      </c>
    </row>
    <row r="557" spans="1:11" ht="14.45" customHeight="1" x14ac:dyDescent="0.2">
      <c r="A557" s="821" t="s">
        <v>595</v>
      </c>
      <c r="B557" s="822" t="s">
        <v>596</v>
      </c>
      <c r="C557" s="825" t="s">
        <v>621</v>
      </c>
      <c r="D557" s="839" t="s">
        <v>622</v>
      </c>
      <c r="E557" s="825" t="s">
        <v>2205</v>
      </c>
      <c r="F557" s="839" t="s">
        <v>2206</v>
      </c>
      <c r="G557" s="825" t="s">
        <v>3031</v>
      </c>
      <c r="H557" s="825" t="s">
        <v>3032</v>
      </c>
      <c r="I557" s="831">
        <v>2914.610107421875</v>
      </c>
      <c r="J557" s="831">
        <v>30</v>
      </c>
      <c r="K557" s="832">
        <v>87438.34033203125</v>
      </c>
    </row>
    <row r="558" spans="1:11" ht="14.45" customHeight="1" x14ac:dyDescent="0.2">
      <c r="A558" s="821" t="s">
        <v>595</v>
      </c>
      <c r="B558" s="822" t="s">
        <v>596</v>
      </c>
      <c r="C558" s="825" t="s">
        <v>621</v>
      </c>
      <c r="D558" s="839" t="s">
        <v>622</v>
      </c>
      <c r="E558" s="825" t="s">
        <v>2205</v>
      </c>
      <c r="F558" s="839" t="s">
        <v>2206</v>
      </c>
      <c r="G558" s="825" t="s">
        <v>3033</v>
      </c>
      <c r="H558" s="825" t="s">
        <v>3034</v>
      </c>
      <c r="I558" s="831">
        <v>2897.469970703125</v>
      </c>
      <c r="J558" s="831">
        <v>1</v>
      </c>
      <c r="K558" s="832">
        <v>2897.469970703125</v>
      </c>
    </row>
    <row r="559" spans="1:11" ht="14.45" customHeight="1" x14ac:dyDescent="0.2">
      <c r="A559" s="821" t="s">
        <v>595</v>
      </c>
      <c r="B559" s="822" t="s">
        <v>596</v>
      </c>
      <c r="C559" s="825" t="s">
        <v>621</v>
      </c>
      <c r="D559" s="839" t="s">
        <v>622</v>
      </c>
      <c r="E559" s="825" t="s">
        <v>2205</v>
      </c>
      <c r="F559" s="839" t="s">
        <v>2206</v>
      </c>
      <c r="G559" s="825" t="s">
        <v>3035</v>
      </c>
      <c r="H559" s="825" t="s">
        <v>3036</v>
      </c>
      <c r="I559" s="831">
        <v>8.4700002670288086</v>
      </c>
      <c r="J559" s="831">
        <v>200</v>
      </c>
      <c r="K559" s="832">
        <v>1694</v>
      </c>
    </row>
    <row r="560" spans="1:11" ht="14.45" customHeight="1" x14ac:dyDescent="0.2">
      <c r="A560" s="821" t="s">
        <v>595</v>
      </c>
      <c r="B560" s="822" t="s">
        <v>596</v>
      </c>
      <c r="C560" s="825" t="s">
        <v>621</v>
      </c>
      <c r="D560" s="839" t="s">
        <v>622</v>
      </c>
      <c r="E560" s="825" t="s">
        <v>2205</v>
      </c>
      <c r="F560" s="839" t="s">
        <v>2206</v>
      </c>
      <c r="G560" s="825" t="s">
        <v>3037</v>
      </c>
      <c r="H560" s="825" t="s">
        <v>3038</v>
      </c>
      <c r="I560" s="831">
        <v>8.4700002670288086</v>
      </c>
      <c r="J560" s="831">
        <v>200</v>
      </c>
      <c r="K560" s="832">
        <v>1694</v>
      </c>
    </row>
    <row r="561" spans="1:11" ht="14.45" customHeight="1" x14ac:dyDescent="0.2">
      <c r="A561" s="821" t="s">
        <v>595</v>
      </c>
      <c r="B561" s="822" t="s">
        <v>596</v>
      </c>
      <c r="C561" s="825" t="s">
        <v>621</v>
      </c>
      <c r="D561" s="839" t="s">
        <v>622</v>
      </c>
      <c r="E561" s="825" t="s">
        <v>2205</v>
      </c>
      <c r="F561" s="839" t="s">
        <v>2206</v>
      </c>
      <c r="G561" s="825" t="s">
        <v>3039</v>
      </c>
      <c r="H561" s="825" t="s">
        <v>3040</v>
      </c>
      <c r="I561" s="831">
        <v>153.22000122070313</v>
      </c>
      <c r="J561" s="831">
        <v>10</v>
      </c>
      <c r="K561" s="832">
        <v>1532.219970703125</v>
      </c>
    </row>
    <row r="562" spans="1:11" ht="14.45" customHeight="1" x14ac:dyDescent="0.2">
      <c r="A562" s="821" t="s">
        <v>595</v>
      </c>
      <c r="B562" s="822" t="s">
        <v>596</v>
      </c>
      <c r="C562" s="825" t="s">
        <v>621</v>
      </c>
      <c r="D562" s="839" t="s">
        <v>622</v>
      </c>
      <c r="E562" s="825" t="s">
        <v>2205</v>
      </c>
      <c r="F562" s="839" t="s">
        <v>2206</v>
      </c>
      <c r="G562" s="825" t="s">
        <v>3041</v>
      </c>
      <c r="H562" s="825" t="s">
        <v>3042</v>
      </c>
      <c r="I562" s="831">
        <v>1226.93994140625</v>
      </c>
      <c r="J562" s="831">
        <v>1</v>
      </c>
      <c r="K562" s="832">
        <v>1226.93994140625</v>
      </c>
    </row>
    <row r="563" spans="1:11" ht="14.45" customHeight="1" x14ac:dyDescent="0.2">
      <c r="A563" s="821" t="s">
        <v>595</v>
      </c>
      <c r="B563" s="822" t="s">
        <v>596</v>
      </c>
      <c r="C563" s="825" t="s">
        <v>621</v>
      </c>
      <c r="D563" s="839" t="s">
        <v>622</v>
      </c>
      <c r="E563" s="825" t="s">
        <v>2205</v>
      </c>
      <c r="F563" s="839" t="s">
        <v>2206</v>
      </c>
      <c r="G563" s="825" t="s">
        <v>3043</v>
      </c>
      <c r="H563" s="825" t="s">
        <v>3044</v>
      </c>
      <c r="I563" s="831">
        <v>601.3699951171875</v>
      </c>
      <c r="J563" s="831">
        <v>1</v>
      </c>
      <c r="K563" s="832">
        <v>601.3699951171875</v>
      </c>
    </row>
    <row r="564" spans="1:11" ht="14.45" customHeight="1" x14ac:dyDescent="0.2">
      <c r="A564" s="821" t="s">
        <v>595</v>
      </c>
      <c r="B564" s="822" t="s">
        <v>596</v>
      </c>
      <c r="C564" s="825" t="s">
        <v>621</v>
      </c>
      <c r="D564" s="839" t="s">
        <v>622</v>
      </c>
      <c r="E564" s="825" t="s">
        <v>2205</v>
      </c>
      <c r="F564" s="839" t="s">
        <v>2206</v>
      </c>
      <c r="G564" s="825" t="s">
        <v>3045</v>
      </c>
      <c r="H564" s="825" t="s">
        <v>3046</v>
      </c>
      <c r="I564" s="831">
        <v>158.55999755859375</v>
      </c>
      <c r="J564" s="831">
        <v>72</v>
      </c>
      <c r="K564" s="832">
        <v>11416.349853515625</v>
      </c>
    </row>
    <row r="565" spans="1:11" ht="14.45" customHeight="1" x14ac:dyDescent="0.2">
      <c r="A565" s="821" t="s">
        <v>595</v>
      </c>
      <c r="B565" s="822" t="s">
        <v>596</v>
      </c>
      <c r="C565" s="825" t="s">
        <v>621</v>
      </c>
      <c r="D565" s="839" t="s">
        <v>622</v>
      </c>
      <c r="E565" s="825" t="s">
        <v>2205</v>
      </c>
      <c r="F565" s="839" t="s">
        <v>2206</v>
      </c>
      <c r="G565" s="825" t="s">
        <v>3047</v>
      </c>
      <c r="H565" s="825" t="s">
        <v>3048</v>
      </c>
      <c r="I565" s="831">
        <v>316.04998779296875</v>
      </c>
      <c r="J565" s="831">
        <v>100</v>
      </c>
      <c r="K565" s="832">
        <v>31605.19921875</v>
      </c>
    </row>
    <row r="566" spans="1:11" ht="14.45" customHeight="1" x14ac:dyDescent="0.2">
      <c r="A566" s="821" t="s">
        <v>595</v>
      </c>
      <c r="B566" s="822" t="s">
        <v>596</v>
      </c>
      <c r="C566" s="825" t="s">
        <v>621</v>
      </c>
      <c r="D566" s="839" t="s">
        <v>622</v>
      </c>
      <c r="E566" s="825" t="s">
        <v>2205</v>
      </c>
      <c r="F566" s="839" t="s">
        <v>2206</v>
      </c>
      <c r="G566" s="825" t="s">
        <v>3049</v>
      </c>
      <c r="H566" s="825" t="s">
        <v>3050</v>
      </c>
      <c r="I566" s="831">
        <v>18.90500020980835</v>
      </c>
      <c r="J566" s="831">
        <v>400</v>
      </c>
      <c r="K566" s="832">
        <v>7561.93994140625</v>
      </c>
    </row>
    <row r="567" spans="1:11" ht="14.45" customHeight="1" x14ac:dyDescent="0.2">
      <c r="A567" s="821" t="s">
        <v>595</v>
      </c>
      <c r="B567" s="822" t="s">
        <v>596</v>
      </c>
      <c r="C567" s="825" t="s">
        <v>621</v>
      </c>
      <c r="D567" s="839" t="s">
        <v>622</v>
      </c>
      <c r="E567" s="825" t="s">
        <v>2205</v>
      </c>
      <c r="F567" s="839" t="s">
        <v>2206</v>
      </c>
      <c r="G567" s="825" t="s">
        <v>3051</v>
      </c>
      <c r="H567" s="825" t="s">
        <v>3052</v>
      </c>
      <c r="I567" s="831">
        <v>1936</v>
      </c>
      <c r="J567" s="831">
        <v>5</v>
      </c>
      <c r="K567" s="832">
        <v>9680</v>
      </c>
    </row>
    <row r="568" spans="1:11" ht="14.45" customHeight="1" x14ac:dyDescent="0.2">
      <c r="A568" s="821" t="s">
        <v>595</v>
      </c>
      <c r="B568" s="822" t="s">
        <v>596</v>
      </c>
      <c r="C568" s="825" t="s">
        <v>621</v>
      </c>
      <c r="D568" s="839" t="s">
        <v>622</v>
      </c>
      <c r="E568" s="825" t="s">
        <v>2205</v>
      </c>
      <c r="F568" s="839" t="s">
        <v>2206</v>
      </c>
      <c r="G568" s="825" t="s">
        <v>3053</v>
      </c>
      <c r="H568" s="825" t="s">
        <v>3054</v>
      </c>
      <c r="I568" s="831">
        <v>109.09999847412109</v>
      </c>
      <c r="J568" s="831">
        <v>48</v>
      </c>
      <c r="K568" s="832">
        <v>5236.89990234375</v>
      </c>
    </row>
    <row r="569" spans="1:11" ht="14.45" customHeight="1" x14ac:dyDescent="0.2">
      <c r="A569" s="821" t="s">
        <v>595</v>
      </c>
      <c r="B569" s="822" t="s">
        <v>596</v>
      </c>
      <c r="C569" s="825" t="s">
        <v>621</v>
      </c>
      <c r="D569" s="839" t="s">
        <v>622</v>
      </c>
      <c r="E569" s="825" t="s">
        <v>2205</v>
      </c>
      <c r="F569" s="839" t="s">
        <v>2206</v>
      </c>
      <c r="G569" s="825" t="s">
        <v>3055</v>
      </c>
      <c r="H569" s="825" t="s">
        <v>3056</v>
      </c>
      <c r="I569" s="831">
        <v>1304.8299560546875</v>
      </c>
      <c r="J569" s="831">
        <v>10</v>
      </c>
      <c r="K569" s="832">
        <v>13048.25</v>
      </c>
    </row>
    <row r="570" spans="1:11" ht="14.45" customHeight="1" x14ac:dyDescent="0.2">
      <c r="A570" s="821" t="s">
        <v>595</v>
      </c>
      <c r="B570" s="822" t="s">
        <v>596</v>
      </c>
      <c r="C570" s="825" t="s">
        <v>621</v>
      </c>
      <c r="D570" s="839" t="s">
        <v>622</v>
      </c>
      <c r="E570" s="825" t="s">
        <v>2205</v>
      </c>
      <c r="F570" s="839" t="s">
        <v>2206</v>
      </c>
      <c r="G570" s="825" t="s">
        <v>3057</v>
      </c>
      <c r="H570" s="825" t="s">
        <v>3058</v>
      </c>
      <c r="I570" s="831">
        <v>968</v>
      </c>
      <c r="J570" s="831">
        <v>10</v>
      </c>
      <c r="K570" s="832">
        <v>9680</v>
      </c>
    </row>
    <row r="571" spans="1:11" ht="14.45" customHeight="1" x14ac:dyDescent="0.2">
      <c r="A571" s="821" t="s">
        <v>595</v>
      </c>
      <c r="B571" s="822" t="s">
        <v>596</v>
      </c>
      <c r="C571" s="825" t="s">
        <v>621</v>
      </c>
      <c r="D571" s="839" t="s">
        <v>622</v>
      </c>
      <c r="E571" s="825" t="s">
        <v>2205</v>
      </c>
      <c r="F571" s="839" t="s">
        <v>2206</v>
      </c>
      <c r="G571" s="825" t="s">
        <v>3059</v>
      </c>
      <c r="H571" s="825" t="s">
        <v>3060</v>
      </c>
      <c r="I571" s="831">
        <v>50.970001220703125</v>
      </c>
      <c r="J571" s="831">
        <v>20</v>
      </c>
      <c r="K571" s="832">
        <v>1019.2999877929688</v>
      </c>
    </row>
    <row r="572" spans="1:11" ht="14.45" customHeight="1" x14ac:dyDescent="0.2">
      <c r="A572" s="821" t="s">
        <v>595</v>
      </c>
      <c r="B572" s="822" t="s">
        <v>596</v>
      </c>
      <c r="C572" s="825" t="s">
        <v>621</v>
      </c>
      <c r="D572" s="839" t="s">
        <v>622</v>
      </c>
      <c r="E572" s="825" t="s">
        <v>2205</v>
      </c>
      <c r="F572" s="839" t="s">
        <v>2206</v>
      </c>
      <c r="G572" s="825" t="s">
        <v>3061</v>
      </c>
      <c r="H572" s="825" t="s">
        <v>3062</v>
      </c>
      <c r="I572" s="831">
        <v>2600.43994140625</v>
      </c>
      <c r="J572" s="831">
        <v>10</v>
      </c>
      <c r="K572" s="832">
        <v>26004.349609375</v>
      </c>
    </row>
    <row r="573" spans="1:11" ht="14.45" customHeight="1" x14ac:dyDescent="0.2">
      <c r="A573" s="821" t="s">
        <v>595</v>
      </c>
      <c r="B573" s="822" t="s">
        <v>596</v>
      </c>
      <c r="C573" s="825" t="s">
        <v>621</v>
      </c>
      <c r="D573" s="839" t="s">
        <v>622</v>
      </c>
      <c r="E573" s="825" t="s">
        <v>2205</v>
      </c>
      <c r="F573" s="839" t="s">
        <v>2206</v>
      </c>
      <c r="G573" s="825" t="s">
        <v>2213</v>
      </c>
      <c r="H573" s="825" t="s">
        <v>2214</v>
      </c>
      <c r="I573" s="831">
        <v>3.4600000381469727</v>
      </c>
      <c r="J573" s="831">
        <v>100</v>
      </c>
      <c r="K573" s="832">
        <v>346.29998779296875</v>
      </c>
    </row>
    <row r="574" spans="1:11" ht="14.45" customHeight="1" x14ac:dyDescent="0.2">
      <c r="A574" s="821" t="s">
        <v>595</v>
      </c>
      <c r="B574" s="822" t="s">
        <v>596</v>
      </c>
      <c r="C574" s="825" t="s">
        <v>621</v>
      </c>
      <c r="D574" s="839" t="s">
        <v>622</v>
      </c>
      <c r="E574" s="825" t="s">
        <v>2205</v>
      </c>
      <c r="F574" s="839" t="s">
        <v>2206</v>
      </c>
      <c r="G574" s="825" t="s">
        <v>3063</v>
      </c>
      <c r="H574" s="825" t="s">
        <v>3064</v>
      </c>
      <c r="I574" s="831">
        <v>28.799999237060547</v>
      </c>
      <c r="J574" s="831">
        <v>800</v>
      </c>
      <c r="K574" s="832">
        <v>23038.40087890625</v>
      </c>
    </row>
    <row r="575" spans="1:11" ht="14.45" customHeight="1" x14ac:dyDescent="0.2">
      <c r="A575" s="821" t="s">
        <v>595</v>
      </c>
      <c r="B575" s="822" t="s">
        <v>596</v>
      </c>
      <c r="C575" s="825" t="s">
        <v>621</v>
      </c>
      <c r="D575" s="839" t="s">
        <v>622</v>
      </c>
      <c r="E575" s="825" t="s">
        <v>2205</v>
      </c>
      <c r="F575" s="839" t="s">
        <v>2206</v>
      </c>
      <c r="G575" s="825" t="s">
        <v>3065</v>
      </c>
      <c r="H575" s="825" t="s">
        <v>3066</v>
      </c>
      <c r="I575" s="831">
        <v>32.290000915527344</v>
      </c>
      <c r="J575" s="831">
        <v>50</v>
      </c>
      <c r="K575" s="832">
        <v>1614.2900390625</v>
      </c>
    </row>
    <row r="576" spans="1:11" ht="14.45" customHeight="1" x14ac:dyDescent="0.2">
      <c r="A576" s="821" t="s">
        <v>595</v>
      </c>
      <c r="B576" s="822" t="s">
        <v>596</v>
      </c>
      <c r="C576" s="825" t="s">
        <v>621</v>
      </c>
      <c r="D576" s="839" t="s">
        <v>622</v>
      </c>
      <c r="E576" s="825" t="s">
        <v>2205</v>
      </c>
      <c r="F576" s="839" t="s">
        <v>2206</v>
      </c>
      <c r="G576" s="825" t="s">
        <v>3067</v>
      </c>
      <c r="H576" s="825" t="s">
        <v>3068</v>
      </c>
      <c r="I576" s="831">
        <v>32.290000915527344</v>
      </c>
      <c r="J576" s="831">
        <v>50</v>
      </c>
      <c r="K576" s="832">
        <v>1614.280029296875</v>
      </c>
    </row>
    <row r="577" spans="1:11" ht="14.45" customHeight="1" x14ac:dyDescent="0.2">
      <c r="A577" s="821" t="s">
        <v>595</v>
      </c>
      <c r="B577" s="822" t="s">
        <v>596</v>
      </c>
      <c r="C577" s="825" t="s">
        <v>621</v>
      </c>
      <c r="D577" s="839" t="s">
        <v>622</v>
      </c>
      <c r="E577" s="825" t="s">
        <v>2205</v>
      </c>
      <c r="F577" s="839" t="s">
        <v>2206</v>
      </c>
      <c r="G577" s="825" t="s">
        <v>3069</v>
      </c>
      <c r="H577" s="825" t="s">
        <v>3070</v>
      </c>
      <c r="I577" s="831">
        <v>4437.06982421875</v>
      </c>
      <c r="J577" s="831">
        <v>3</v>
      </c>
      <c r="K577" s="832">
        <v>13311.2099609375</v>
      </c>
    </row>
    <row r="578" spans="1:11" ht="14.45" customHeight="1" x14ac:dyDescent="0.2">
      <c r="A578" s="821" t="s">
        <v>595</v>
      </c>
      <c r="B578" s="822" t="s">
        <v>596</v>
      </c>
      <c r="C578" s="825" t="s">
        <v>621</v>
      </c>
      <c r="D578" s="839" t="s">
        <v>622</v>
      </c>
      <c r="E578" s="825" t="s">
        <v>2205</v>
      </c>
      <c r="F578" s="839" t="s">
        <v>2206</v>
      </c>
      <c r="G578" s="825" t="s">
        <v>3071</v>
      </c>
      <c r="H578" s="825" t="s">
        <v>3072</v>
      </c>
      <c r="I578" s="831">
        <v>3726.800048828125</v>
      </c>
      <c r="J578" s="831">
        <v>3</v>
      </c>
      <c r="K578" s="832">
        <v>11180.400390625</v>
      </c>
    </row>
    <row r="579" spans="1:11" ht="14.45" customHeight="1" x14ac:dyDescent="0.2">
      <c r="A579" s="821" t="s">
        <v>595</v>
      </c>
      <c r="B579" s="822" t="s">
        <v>596</v>
      </c>
      <c r="C579" s="825" t="s">
        <v>621</v>
      </c>
      <c r="D579" s="839" t="s">
        <v>622</v>
      </c>
      <c r="E579" s="825" t="s">
        <v>2205</v>
      </c>
      <c r="F579" s="839" t="s">
        <v>2206</v>
      </c>
      <c r="G579" s="825" t="s">
        <v>3073</v>
      </c>
      <c r="H579" s="825" t="s">
        <v>3074</v>
      </c>
      <c r="I579" s="831">
        <v>3517.469970703125</v>
      </c>
      <c r="J579" s="831">
        <v>2</v>
      </c>
      <c r="K579" s="832">
        <v>7034.93994140625</v>
      </c>
    </row>
    <row r="580" spans="1:11" ht="14.45" customHeight="1" x14ac:dyDescent="0.2">
      <c r="A580" s="821" t="s">
        <v>595</v>
      </c>
      <c r="B580" s="822" t="s">
        <v>596</v>
      </c>
      <c r="C580" s="825" t="s">
        <v>621</v>
      </c>
      <c r="D580" s="839" t="s">
        <v>622</v>
      </c>
      <c r="E580" s="825" t="s">
        <v>2205</v>
      </c>
      <c r="F580" s="839" t="s">
        <v>2206</v>
      </c>
      <c r="G580" s="825" t="s">
        <v>3075</v>
      </c>
      <c r="H580" s="825" t="s">
        <v>3076</v>
      </c>
      <c r="I580" s="831">
        <v>2663.27001953125</v>
      </c>
      <c r="J580" s="831">
        <v>5</v>
      </c>
      <c r="K580" s="832">
        <v>13316.3603515625</v>
      </c>
    </row>
    <row r="581" spans="1:11" ht="14.45" customHeight="1" x14ac:dyDescent="0.2">
      <c r="A581" s="821" t="s">
        <v>595</v>
      </c>
      <c r="B581" s="822" t="s">
        <v>596</v>
      </c>
      <c r="C581" s="825" t="s">
        <v>621</v>
      </c>
      <c r="D581" s="839" t="s">
        <v>622</v>
      </c>
      <c r="E581" s="825" t="s">
        <v>2205</v>
      </c>
      <c r="F581" s="839" t="s">
        <v>2206</v>
      </c>
      <c r="G581" s="825" t="s">
        <v>3077</v>
      </c>
      <c r="H581" s="825" t="s">
        <v>3078</v>
      </c>
      <c r="I581" s="831">
        <v>1166.3199462890625</v>
      </c>
      <c r="J581" s="831">
        <v>7</v>
      </c>
      <c r="K581" s="832">
        <v>8164.22998046875</v>
      </c>
    </row>
    <row r="582" spans="1:11" ht="14.45" customHeight="1" x14ac:dyDescent="0.2">
      <c r="A582" s="821" t="s">
        <v>595</v>
      </c>
      <c r="B582" s="822" t="s">
        <v>596</v>
      </c>
      <c r="C582" s="825" t="s">
        <v>621</v>
      </c>
      <c r="D582" s="839" t="s">
        <v>622</v>
      </c>
      <c r="E582" s="825" t="s">
        <v>2205</v>
      </c>
      <c r="F582" s="839" t="s">
        <v>2206</v>
      </c>
      <c r="G582" s="825" t="s">
        <v>3079</v>
      </c>
      <c r="H582" s="825" t="s">
        <v>3080</v>
      </c>
      <c r="I582" s="831">
        <v>1166.3299560546875</v>
      </c>
      <c r="J582" s="831">
        <v>7</v>
      </c>
      <c r="K582" s="832">
        <v>8164.330078125</v>
      </c>
    </row>
    <row r="583" spans="1:11" ht="14.45" customHeight="1" x14ac:dyDescent="0.2">
      <c r="A583" s="821" t="s">
        <v>595</v>
      </c>
      <c r="B583" s="822" t="s">
        <v>596</v>
      </c>
      <c r="C583" s="825" t="s">
        <v>621</v>
      </c>
      <c r="D583" s="839" t="s">
        <v>622</v>
      </c>
      <c r="E583" s="825" t="s">
        <v>2205</v>
      </c>
      <c r="F583" s="839" t="s">
        <v>2206</v>
      </c>
      <c r="G583" s="825" t="s">
        <v>3081</v>
      </c>
      <c r="H583" s="825" t="s">
        <v>3082</v>
      </c>
      <c r="I583" s="831">
        <v>2817.22998046875</v>
      </c>
      <c r="J583" s="831">
        <v>1</v>
      </c>
      <c r="K583" s="832">
        <v>2817.22998046875</v>
      </c>
    </row>
    <row r="584" spans="1:11" ht="14.45" customHeight="1" x14ac:dyDescent="0.2">
      <c r="A584" s="821" t="s">
        <v>595</v>
      </c>
      <c r="B584" s="822" t="s">
        <v>596</v>
      </c>
      <c r="C584" s="825" t="s">
        <v>621</v>
      </c>
      <c r="D584" s="839" t="s">
        <v>622</v>
      </c>
      <c r="E584" s="825" t="s">
        <v>2205</v>
      </c>
      <c r="F584" s="839" t="s">
        <v>2206</v>
      </c>
      <c r="G584" s="825" t="s">
        <v>3083</v>
      </c>
      <c r="H584" s="825" t="s">
        <v>3084</v>
      </c>
      <c r="I584" s="831">
        <v>2817.22998046875</v>
      </c>
      <c r="J584" s="831">
        <v>1</v>
      </c>
      <c r="K584" s="832">
        <v>2817.22998046875</v>
      </c>
    </row>
    <row r="585" spans="1:11" ht="14.45" customHeight="1" x14ac:dyDescent="0.2">
      <c r="A585" s="821" t="s">
        <v>595</v>
      </c>
      <c r="B585" s="822" t="s">
        <v>596</v>
      </c>
      <c r="C585" s="825" t="s">
        <v>621</v>
      </c>
      <c r="D585" s="839" t="s">
        <v>622</v>
      </c>
      <c r="E585" s="825" t="s">
        <v>2205</v>
      </c>
      <c r="F585" s="839" t="s">
        <v>2206</v>
      </c>
      <c r="G585" s="825" t="s">
        <v>3085</v>
      </c>
      <c r="H585" s="825" t="s">
        <v>3086</v>
      </c>
      <c r="I585" s="831">
        <v>15239.9501953125</v>
      </c>
      <c r="J585" s="831">
        <v>1</v>
      </c>
      <c r="K585" s="832">
        <v>15239.9501953125</v>
      </c>
    </row>
    <row r="586" spans="1:11" ht="14.45" customHeight="1" x14ac:dyDescent="0.2">
      <c r="A586" s="821" t="s">
        <v>595</v>
      </c>
      <c r="B586" s="822" t="s">
        <v>596</v>
      </c>
      <c r="C586" s="825" t="s">
        <v>621</v>
      </c>
      <c r="D586" s="839" t="s">
        <v>622</v>
      </c>
      <c r="E586" s="825" t="s">
        <v>2205</v>
      </c>
      <c r="F586" s="839" t="s">
        <v>2206</v>
      </c>
      <c r="G586" s="825" t="s">
        <v>3087</v>
      </c>
      <c r="H586" s="825" t="s">
        <v>3088</v>
      </c>
      <c r="I586" s="831">
        <v>30677.130859375</v>
      </c>
      <c r="J586" s="831">
        <v>1</v>
      </c>
      <c r="K586" s="832">
        <v>30677.130859375</v>
      </c>
    </row>
    <row r="587" spans="1:11" ht="14.45" customHeight="1" x14ac:dyDescent="0.2">
      <c r="A587" s="821" t="s">
        <v>595</v>
      </c>
      <c r="B587" s="822" t="s">
        <v>596</v>
      </c>
      <c r="C587" s="825" t="s">
        <v>621</v>
      </c>
      <c r="D587" s="839" t="s">
        <v>622</v>
      </c>
      <c r="E587" s="825" t="s">
        <v>2205</v>
      </c>
      <c r="F587" s="839" t="s">
        <v>2206</v>
      </c>
      <c r="G587" s="825" t="s">
        <v>3089</v>
      </c>
      <c r="H587" s="825" t="s">
        <v>3090</v>
      </c>
      <c r="I587" s="831">
        <v>895.33001708984375</v>
      </c>
      <c r="J587" s="831">
        <v>6</v>
      </c>
      <c r="K587" s="832">
        <v>5371.9599609375</v>
      </c>
    </row>
    <row r="588" spans="1:11" ht="14.45" customHeight="1" x14ac:dyDescent="0.2">
      <c r="A588" s="821" t="s">
        <v>595</v>
      </c>
      <c r="B588" s="822" t="s">
        <v>596</v>
      </c>
      <c r="C588" s="825" t="s">
        <v>621</v>
      </c>
      <c r="D588" s="839" t="s">
        <v>622</v>
      </c>
      <c r="E588" s="825" t="s">
        <v>2205</v>
      </c>
      <c r="F588" s="839" t="s">
        <v>2206</v>
      </c>
      <c r="G588" s="825" t="s">
        <v>3091</v>
      </c>
      <c r="H588" s="825" t="s">
        <v>3092</v>
      </c>
      <c r="I588" s="831">
        <v>906.760009765625</v>
      </c>
      <c r="J588" s="831">
        <v>6</v>
      </c>
      <c r="K588" s="832">
        <v>5440.56982421875</v>
      </c>
    </row>
    <row r="589" spans="1:11" ht="14.45" customHeight="1" x14ac:dyDescent="0.2">
      <c r="A589" s="821" t="s">
        <v>595</v>
      </c>
      <c r="B589" s="822" t="s">
        <v>596</v>
      </c>
      <c r="C589" s="825" t="s">
        <v>621</v>
      </c>
      <c r="D589" s="839" t="s">
        <v>622</v>
      </c>
      <c r="E589" s="825" t="s">
        <v>2205</v>
      </c>
      <c r="F589" s="839" t="s">
        <v>2206</v>
      </c>
      <c r="G589" s="825" t="s">
        <v>3093</v>
      </c>
      <c r="H589" s="825" t="s">
        <v>3094</v>
      </c>
      <c r="I589" s="831">
        <v>2026.18994140625</v>
      </c>
      <c r="J589" s="831">
        <v>6</v>
      </c>
      <c r="K589" s="832">
        <v>12157.16015625</v>
      </c>
    </row>
    <row r="590" spans="1:11" ht="14.45" customHeight="1" x14ac:dyDescent="0.2">
      <c r="A590" s="821" t="s">
        <v>595</v>
      </c>
      <c r="B590" s="822" t="s">
        <v>596</v>
      </c>
      <c r="C590" s="825" t="s">
        <v>621</v>
      </c>
      <c r="D590" s="839" t="s">
        <v>622</v>
      </c>
      <c r="E590" s="825" t="s">
        <v>2205</v>
      </c>
      <c r="F590" s="839" t="s">
        <v>2206</v>
      </c>
      <c r="G590" s="825" t="s">
        <v>3095</v>
      </c>
      <c r="H590" s="825" t="s">
        <v>3096</v>
      </c>
      <c r="I590" s="831">
        <v>51749.28125</v>
      </c>
      <c r="J590" s="831">
        <v>1</v>
      </c>
      <c r="K590" s="832">
        <v>51749.28125</v>
      </c>
    </row>
    <row r="591" spans="1:11" ht="14.45" customHeight="1" x14ac:dyDescent="0.2">
      <c r="A591" s="821" t="s">
        <v>595</v>
      </c>
      <c r="B591" s="822" t="s">
        <v>596</v>
      </c>
      <c r="C591" s="825" t="s">
        <v>621</v>
      </c>
      <c r="D591" s="839" t="s">
        <v>622</v>
      </c>
      <c r="E591" s="825" t="s">
        <v>2205</v>
      </c>
      <c r="F591" s="839" t="s">
        <v>2206</v>
      </c>
      <c r="G591" s="825" t="s">
        <v>3097</v>
      </c>
      <c r="H591" s="825" t="s">
        <v>3098</v>
      </c>
      <c r="I591" s="831">
        <v>170.69999694824219</v>
      </c>
      <c r="J591" s="831">
        <v>36</v>
      </c>
      <c r="K591" s="832">
        <v>6145.2001953125</v>
      </c>
    </row>
    <row r="592" spans="1:11" ht="14.45" customHeight="1" x14ac:dyDescent="0.2">
      <c r="A592" s="821" t="s">
        <v>595</v>
      </c>
      <c r="B592" s="822" t="s">
        <v>596</v>
      </c>
      <c r="C592" s="825" t="s">
        <v>621</v>
      </c>
      <c r="D592" s="839" t="s">
        <v>622</v>
      </c>
      <c r="E592" s="825" t="s">
        <v>2205</v>
      </c>
      <c r="F592" s="839" t="s">
        <v>2206</v>
      </c>
      <c r="G592" s="825" t="s">
        <v>3099</v>
      </c>
      <c r="H592" s="825" t="s">
        <v>3100</v>
      </c>
      <c r="I592" s="831">
        <v>170.69999694824219</v>
      </c>
      <c r="J592" s="831">
        <v>36</v>
      </c>
      <c r="K592" s="832">
        <v>6145.2001953125</v>
      </c>
    </row>
    <row r="593" spans="1:11" ht="14.45" customHeight="1" x14ac:dyDescent="0.2">
      <c r="A593" s="821" t="s">
        <v>595</v>
      </c>
      <c r="B593" s="822" t="s">
        <v>596</v>
      </c>
      <c r="C593" s="825" t="s">
        <v>621</v>
      </c>
      <c r="D593" s="839" t="s">
        <v>622</v>
      </c>
      <c r="E593" s="825" t="s">
        <v>2205</v>
      </c>
      <c r="F593" s="839" t="s">
        <v>2206</v>
      </c>
      <c r="G593" s="825" t="s">
        <v>3101</v>
      </c>
      <c r="H593" s="825" t="s">
        <v>3102</v>
      </c>
      <c r="I593" s="831">
        <v>363.91000366210938</v>
      </c>
      <c r="J593" s="831">
        <v>18</v>
      </c>
      <c r="K593" s="832">
        <v>6550.33984375</v>
      </c>
    </row>
    <row r="594" spans="1:11" ht="14.45" customHeight="1" x14ac:dyDescent="0.2">
      <c r="A594" s="821" t="s">
        <v>595</v>
      </c>
      <c r="B594" s="822" t="s">
        <v>596</v>
      </c>
      <c r="C594" s="825" t="s">
        <v>621</v>
      </c>
      <c r="D594" s="839" t="s">
        <v>622</v>
      </c>
      <c r="E594" s="825" t="s">
        <v>2205</v>
      </c>
      <c r="F594" s="839" t="s">
        <v>2206</v>
      </c>
      <c r="G594" s="825" t="s">
        <v>3103</v>
      </c>
      <c r="H594" s="825" t="s">
        <v>3104</v>
      </c>
      <c r="I594" s="831">
        <v>14042.6904296875</v>
      </c>
      <c r="J594" s="831">
        <v>10</v>
      </c>
      <c r="K594" s="832">
        <v>140426.9375</v>
      </c>
    </row>
    <row r="595" spans="1:11" ht="14.45" customHeight="1" x14ac:dyDescent="0.2">
      <c r="A595" s="821" t="s">
        <v>595</v>
      </c>
      <c r="B595" s="822" t="s">
        <v>596</v>
      </c>
      <c r="C595" s="825" t="s">
        <v>621</v>
      </c>
      <c r="D595" s="839" t="s">
        <v>622</v>
      </c>
      <c r="E595" s="825" t="s">
        <v>2205</v>
      </c>
      <c r="F595" s="839" t="s">
        <v>2206</v>
      </c>
      <c r="G595" s="825" t="s">
        <v>3105</v>
      </c>
      <c r="H595" s="825" t="s">
        <v>3106</v>
      </c>
      <c r="I595" s="831">
        <v>9549.0595703125</v>
      </c>
      <c r="J595" s="831">
        <v>5</v>
      </c>
      <c r="K595" s="832">
        <v>47745.2890625</v>
      </c>
    </row>
    <row r="596" spans="1:11" ht="14.45" customHeight="1" x14ac:dyDescent="0.2">
      <c r="A596" s="821" t="s">
        <v>595</v>
      </c>
      <c r="B596" s="822" t="s">
        <v>596</v>
      </c>
      <c r="C596" s="825" t="s">
        <v>621</v>
      </c>
      <c r="D596" s="839" t="s">
        <v>622</v>
      </c>
      <c r="E596" s="825" t="s">
        <v>2205</v>
      </c>
      <c r="F596" s="839" t="s">
        <v>2206</v>
      </c>
      <c r="G596" s="825" t="s">
        <v>3107</v>
      </c>
      <c r="H596" s="825" t="s">
        <v>3108</v>
      </c>
      <c r="I596" s="831">
        <v>1323.6500244140625</v>
      </c>
      <c r="J596" s="831">
        <v>2</v>
      </c>
      <c r="K596" s="832">
        <v>2647.300048828125</v>
      </c>
    </row>
    <row r="597" spans="1:11" ht="14.45" customHeight="1" x14ac:dyDescent="0.2">
      <c r="A597" s="821" t="s">
        <v>595</v>
      </c>
      <c r="B597" s="822" t="s">
        <v>596</v>
      </c>
      <c r="C597" s="825" t="s">
        <v>621</v>
      </c>
      <c r="D597" s="839" t="s">
        <v>622</v>
      </c>
      <c r="E597" s="825" t="s">
        <v>2205</v>
      </c>
      <c r="F597" s="839" t="s">
        <v>2206</v>
      </c>
      <c r="G597" s="825" t="s">
        <v>3109</v>
      </c>
      <c r="H597" s="825" t="s">
        <v>3110</v>
      </c>
      <c r="I597" s="831">
        <v>463.42999267578125</v>
      </c>
      <c r="J597" s="831">
        <v>60</v>
      </c>
      <c r="K597" s="832">
        <v>27805.80078125</v>
      </c>
    </row>
    <row r="598" spans="1:11" ht="14.45" customHeight="1" x14ac:dyDescent="0.2">
      <c r="A598" s="821" t="s">
        <v>595</v>
      </c>
      <c r="B598" s="822" t="s">
        <v>596</v>
      </c>
      <c r="C598" s="825" t="s">
        <v>621</v>
      </c>
      <c r="D598" s="839" t="s">
        <v>622</v>
      </c>
      <c r="E598" s="825" t="s">
        <v>2205</v>
      </c>
      <c r="F598" s="839" t="s">
        <v>2206</v>
      </c>
      <c r="G598" s="825" t="s">
        <v>2476</v>
      </c>
      <c r="H598" s="825" t="s">
        <v>2477</v>
      </c>
      <c r="I598" s="831">
        <v>80.575000762939453</v>
      </c>
      <c r="J598" s="831">
        <v>600</v>
      </c>
      <c r="K598" s="832">
        <v>48344.80029296875</v>
      </c>
    </row>
    <row r="599" spans="1:11" ht="14.45" customHeight="1" x14ac:dyDescent="0.2">
      <c r="A599" s="821" t="s">
        <v>595</v>
      </c>
      <c r="B599" s="822" t="s">
        <v>596</v>
      </c>
      <c r="C599" s="825" t="s">
        <v>621</v>
      </c>
      <c r="D599" s="839" t="s">
        <v>622</v>
      </c>
      <c r="E599" s="825" t="s">
        <v>2205</v>
      </c>
      <c r="F599" s="839" t="s">
        <v>2206</v>
      </c>
      <c r="G599" s="825" t="s">
        <v>2235</v>
      </c>
      <c r="H599" s="825" t="s">
        <v>2236</v>
      </c>
      <c r="I599" s="831">
        <v>36.299999237060547</v>
      </c>
      <c r="J599" s="831">
        <v>400</v>
      </c>
      <c r="K599" s="832">
        <v>14520</v>
      </c>
    </row>
    <row r="600" spans="1:11" ht="14.45" customHeight="1" x14ac:dyDescent="0.2">
      <c r="A600" s="821" t="s">
        <v>595</v>
      </c>
      <c r="B600" s="822" t="s">
        <v>596</v>
      </c>
      <c r="C600" s="825" t="s">
        <v>621</v>
      </c>
      <c r="D600" s="839" t="s">
        <v>622</v>
      </c>
      <c r="E600" s="825" t="s">
        <v>2205</v>
      </c>
      <c r="F600" s="839" t="s">
        <v>2206</v>
      </c>
      <c r="G600" s="825" t="s">
        <v>3111</v>
      </c>
      <c r="H600" s="825" t="s">
        <v>3112</v>
      </c>
      <c r="I600" s="831">
        <v>377.33999633789063</v>
      </c>
      <c r="J600" s="831">
        <v>4</v>
      </c>
      <c r="K600" s="832">
        <v>1509.3499755859375</v>
      </c>
    </row>
    <row r="601" spans="1:11" ht="14.45" customHeight="1" x14ac:dyDescent="0.2">
      <c r="A601" s="821" t="s">
        <v>595</v>
      </c>
      <c r="B601" s="822" t="s">
        <v>596</v>
      </c>
      <c r="C601" s="825" t="s">
        <v>621</v>
      </c>
      <c r="D601" s="839" t="s">
        <v>622</v>
      </c>
      <c r="E601" s="825" t="s">
        <v>2205</v>
      </c>
      <c r="F601" s="839" t="s">
        <v>2206</v>
      </c>
      <c r="G601" s="825" t="s">
        <v>3113</v>
      </c>
      <c r="H601" s="825" t="s">
        <v>3114</v>
      </c>
      <c r="I601" s="831">
        <v>593.46002197265625</v>
      </c>
      <c r="J601" s="831">
        <v>1</v>
      </c>
      <c r="K601" s="832">
        <v>593.46002197265625</v>
      </c>
    </row>
    <row r="602" spans="1:11" ht="14.45" customHeight="1" x14ac:dyDescent="0.2">
      <c r="A602" s="821" t="s">
        <v>595</v>
      </c>
      <c r="B602" s="822" t="s">
        <v>596</v>
      </c>
      <c r="C602" s="825" t="s">
        <v>621</v>
      </c>
      <c r="D602" s="839" t="s">
        <v>622</v>
      </c>
      <c r="E602" s="825" t="s">
        <v>2205</v>
      </c>
      <c r="F602" s="839" t="s">
        <v>2206</v>
      </c>
      <c r="G602" s="825" t="s">
        <v>3115</v>
      </c>
      <c r="H602" s="825" t="s">
        <v>3116</v>
      </c>
      <c r="I602" s="831">
        <v>4.9724998474121094</v>
      </c>
      <c r="J602" s="831">
        <v>100</v>
      </c>
      <c r="K602" s="832">
        <v>497.20001220703125</v>
      </c>
    </row>
    <row r="603" spans="1:11" ht="14.45" customHeight="1" x14ac:dyDescent="0.2">
      <c r="A603" s="821" t="s">
        <v>595</v>
      </c>
      <c r="B603" s="822" t="s">
        <v>596</v>
      </c>
      <c r="C603" s="825" t="s">
        <v>621</v>
      </c>
      <c r="D603" s="839" t="s">
        <v>622</v>
      </c>
      <c r="E603" s="825" t="s">
        <v>2205</v>
      </c>
      <c r="F603" s="839" t="s">
        <v>2206</v>
      </c>
      <c r="G603" s="825" t="s">
        <v>3117</v>
      </c>
      <c r="H603" s="825" t="s">
        <v>3118</v>
      </c>
      <c r="I603" s="831">
        <v>6.1999998092651367</v>
      </c>
      <c r="J603" s="831">
        <v>100</v>
      </c>
      <c r="K603" s="832">
        <v>620</v>
      </c>
    </row>
    <row r="604" spans="1:11" ht="14.45" customHeight="1" x14ac:dyDescent="0.2">
      <c r="A604" s="821" t="s">
        <v>595</v>
      </c>
      <c r="B604" s="822" t="s">
        <v>596</v>
      </c>
      <c r="C604" s="825" t="s">
        <v>621</v>
      </c>
      <c r="D604" s="839" t="s">
        <v>622</v>
      </c>
      <c r="E604" s="825" t="s">
        <v>2205</v>
      </c>
      <c r="F604" s="839" t="s">
        <v>2206</v>
      </c>
      <c r="G604" s="825" t="s">
        <v>3119</v>
      </c>
      <c r="H604" s="825" t="s">
        <v>3120</v>
      </c>
      <c r="I604" s="831">
        <v>7.7199997901916504</v>
      </c>
      <c r="J604" s="831">
        <v>100</v>
      </c>
      <c r="K604" s="832">
        <v>772</v>
      </c>
    </row>
    <row r="605" spans="1:11" ht="14.45" customHeight="1" x14ac:dyDescent="0.2">
      <c r="A605" s="821" t="s">
        <v>595</v>
      </c>
      <c r="B605" s="822" t="s">
        <v>596</v>
      </c>
      <c r="C605" s="825" t="s">
        <v>621</v>
      </c>
      <c r="D605" s="839" t="s">
        <v>622</v>
      </c>
      <c r="E605" s="825" t="s">
        <v>2205</v>
      </c>
      <c r="F605" s="839" t="s">
        <v>2206</v>
      </c>
      <c r="G605" s="825" t="s">
        <v>3121</v>
      </c>
      <c r="H605" s="825" t="s">
        <v>3122</v>
      </c>
      <c r="I605" s="831">
        <v>79.620002746582031</v>
      </c>
      <c r="J605" s="831">
        <v>35</v>
      </c>
      <c r="K605" s="832">
        <v>2786.6300048828125</v>
      </c>
    </row>
    <row r="606" spans="1:11" ht="14.45" customHeight="1" x14ac:dyDescent="0.2">
      <c r="A606" s="821" t="s">
        <v>595</v>
      </c>
      <c r="B606" s="822" t="s">
        <v>596</v>
      </c>
      <c r="C606" s="825" t="s">
        <v>621</v>
      </c>
      <c r="D606" s="839" t="s">
        <v>622</v>
      </c>
      <c r="E606" s="825" t="s">
        <v>2205</v>
      </c>
      <c r="F606" s="839" t="s">
        <v>2206</v>
      </c>
      <c r="G606" s="825" t="s">
        <v>2486</v>
      </c>
      <c r="H606" s="825" t="s">
        <v>2487</v>
      </c>
      <c r="I606" s="831">
        <v>25.530000686645508</v>
      </c>
      <c r="J606" s="831">
        <v>40</v>
      </c>
      <c r="K606" s="832">
        <v>1021.2000122070313</v>
      </c>
    </row>
    <row r="607" spans="1:11" ht="14.45" customHeight="1" x14ac:dyDescent="0.2">
      <c r="A607" s="821" t="s">
        <v>595</v>
      </c>
      <c r="B607" s="822" t="s">
        <v>596</v>
      </c>
      <c r="C607" s="825" t="s">
        <v>621</v>
      </c>
      <c r="D607" s="839" t="s">
        <v>622</v>
      </c>
      <c r="E607" s="825" t="s">
        <v>2205</v>
      </c>
      <c r="F607" s="839" t="s">
        <v>2206</v>
      </c>
      <c r="G607" s="825" t="s">
        <v>3123</v>
      </c>
      <c r="H607" s="825" t="s">
        <v>3124</v>
      </c>
      <c r="I607" s="831">
        <v>32270.69921875</v>
      </c>
      <c r="J607" s="831">
        <v>2</v>
      </c>
      <c r="K607" s="832">
        <v>64541.3984375</v>
      </c>
    </row>
    <row r="608" spans="1:11" ht="14.45" customHeight="1" x14ac:dyDescent="0.2">
      <c r="A608" s="821" t="s">
        <v>595</v>
      </c>
      <c r="B608" s="822" t="s">
        <v>596</v>
      </c>
      <c r="C608" s="825" t="s">
        <v>621</v>
      </c>
      <c r="D608" s="839" t="s">
        <v>622</v>
      </c>
      <c r="E608" s="825" t="s">
        <v>2205</v>
      </c>
      <c r="F608" s="839" t="s">
        <v>2206</v>
      </c>
      <c r="G608" s="825" t="s">
        <v>3125</v>
      </c>
      <c r="H608" s="825" t="s">
        <v>3126</v>
      </c>
      <c r="I608" s="831">
        <v>16684.689453125</v>
      </c>
      <c r="J608" s="831">
        <v>1</v>
      </c>
      <c r="K608" s="832">
        <v>16684.689453125</v>
      </c>
    </row>
    <row r="609" spans="1:11" ht="14.45" customHeight="1" x14ac:dyDescent="0.2">
      <c r="A609" s="821" t="s">
        <v>595</v>
      </c>
      <c r="B609" s="822" t="s">
        <v>596</v>
      </c>
      <c r="C609" s="825" t="s">
        <v>621</v>
      </c>
      <c r="D609" s="839" t="s">
        <v>622</v>
      </c>
      <c r="E609" s="825" t="s">
        <v>2205</v>
      </c>
      <c r="F609" s="839" t="s">
        <v>2206</v>
      </c>
      <c r="G609" s="825" t="s">
        <v>3127</v>
      </c>
      <c r="H609" s="825" t="s">
        <v>3128</v>
      </c>
      <c r="I609" s="831">
        <v>21822.349609375</v>
      </c>
      <c r="J609" s="831">
        <v>3</v>
      </c>
      <c r="K609" s="832">
        <v>65467.048828125</v>
      </c>
    </row>
    <row r="610" spans="1:11" ht="14.45" customHeight="1" x14ac:dyDescent="0.2">
      <c r="A610" s="821" t="s">
        <v>595</v>
      </c>
      <c r="B610" s="822" t="s">
        <v>596</v>
      </c>
      <c r="C610" s="825" t="s">
        <v>621</v>
      </c>
      <c r="D610" s="839" t="s">
        <v>622</v>
      </c>
      <c r="E610" s="825" t="s">
        <v>2205</v>
      </c>
      <c r="F610" s="839" t="s">
        <v>2206</v>
      </c>
      <c r="G610" s="825" t="s">
        <v>3129</v>
      </c>
      <c r="H610" s="825" t="s">
        <v>3130</v>
      </c>
      <c r="I610" s="831">
        <v>21845.33984375</v>
      </c>
      <c r="J610" s="831">
        <v>4</v>
      </c>
      <c r="K610" s="832">
        <v>87381.359375</v>
      </c>
    </row>
    <row r="611" spans="1:11" ht="14.45" customHeight="1" x14ac:dyDescent="0.2">
      <c r="A611" s="821" t="s">
        <v>595</v>
      </c>
      <c r="B611" s="822" t="s">
        <v>596</v>
      </c>
      <c r="C611" s="825" t="s">
        <v>621</v>
      </c>
      <c r="D611" s="839" t="s">
        <v>622</v>
      </c>
      <c r="E611" s="825" t="s">
        <v>2205</v>
      </c>
      <c r="F611" s="839" t="s">
        <v>2206</v>
      </c>
      <c r="G611" s="825" t="s">
        <v>3131</v>
      </c>
      <c r="H611" s="825" t="s">
        <v>3132</v>
      </c>
      <c r="I611" s="831">
        <v>4817.35986328125</v>
      </c>
      <c r="J611" s="831">
        <v>2</v>
      </c>
      <c r="K611" s="832">
        <v>9634.7197265625</v>
      </c>
    </row>
    <row r="612" spans="1:11" ht="14.45" customHeight="1" x14ac:dyDescent="0.2">
      <c r="A612" s="821" t="s">
        <v>595</v>
      </c>
      <c r="B612" s="822" t="s">
        <v>596</v>
      </c>
      <c r="C612" s="825" t="s">
        <v>621</v>
      </c>
      <c r="D612" s="839" t="s">
        <v>622</v>
      </c>
      <c r="E612" s="825" t="s">
        <v>2205</v>
      </c>
      <c r="F612" s="839" t="s">
        <v>2206</v>
      </c>
      <c r="G612" s="825" t="s">
        <v>3133</v>
      </c>
      <c r="H612" s="825" t="s">
        <v>3134</v>
      </c>
      <c r="I612" s="831">
        <v>506.989990234375</v>
      </c>
      <c r="J612" s="831">
        <v>6</v>
      </c>
      <c r="K612" s="832">
        <v>3041.93994140625</v>
      </c>
    </row>
    <row r="613" spans="1:11" ht="14.45" customHeight="1" x14ac:dyDescent="0.2">
      <c r="A613" s="821" t="s">
        <v>595</v>
      </c>
      <c r="B613" s="822" t="s">
        <v>596</v>
      </c>
      <c r="C613" s="825" t="s">
        <v>621</v>
      </c>
      <c r="D613" s="839" t="s">
        <v>622</v>
      </c>
      <c r="E613" s="825" t="s">
        <v>2205</v>
      </c>
      <c r="F613" s="839" t="s">
        <v>2206</v>
      </c>
      <c r="G613" s="825" t="s">
        <v>3135</v>
      </c>
      <c r="H613" s="825" t="s">
        <v>3136</v>
      </c>
      <c r="I613" s="831">
        <v>3050.409912109375</v>
      </c>
      <c r="J613" s="831">
        <v>1</v>
      </c>
      <c r="K613" s="832">
        <v>3050.409912109375</v>
      </c>
    </row>
    <row r="614" spans="1:11" ht="14.45" customHeight="1" x14ac:dyDescent="0.2">
      <c r="A614" s="821" t="s">
        <v>595</v>
      </c>
      <c r="B614" s="822" t="s">
        <v>596</v>
      </c>
      <c r="C614" s="825" t="s">
        <v>621</v>
      </c>
      <c r="D614" s="839" t="s">
        <v>622</v>
      </c>
      <c r="E614" s="825" t="s">
        <v>2205</v>
      </c>
      <c r="F614" s="839" t="s">
        <v>2206</v>
      </c>
      <c r="G614" s="825" t="s">
        <v>3137</v>
      </c>
      <c r="H614" s="825" t="s">
        <v>3138</v>
      </c>
      <c r="I614" s="831">
        <v>954.78997802734375</v>
      </c>
      <c r="J614" s="831">
        <v>10</v>
      </c>
      <c r="K614" s="832">
        <v>9547.8701171875</v>
      </c>
    </row>
    <row r="615" spans="1:11" ht="14.45" customHeight="1" x14ac:dyDescent="0.2">
      <c r="A615" s="821" t="s">
        <v>595</v>
      </c>
      <c r="B615" s="822" t="s">
        <v>596</v>
      </c>
      <c r="C615" s="825" t="s">
        <v>621</v>
      </c>
      <c r="D615" s="839" t="s">
        <v>622</v>
      </c>
      <c r="E615" s="825" t="s">
        <v>2205</v>
      </c>
      <c r="F615" s="839" t="s">
        <v>2206</v>
      </c>
      <c r="G615" s="825" t="s">
        <v>3139</v>
      </c>
      <c r="H615" s="825" t="s">
        <v>3140</v>
      </c>
      <c r="I615" s="831">
        <v>3506.580078125</v>
      </c>
      <c r="J615" s="831">
        <v>3</v>
      </c>
      <c r="K615" s="832">
        <v>10519.740234375</v>
      </c>
    </row>
    <row r="616" spans="1:11" ht="14.45" customHeight="1" x14ac:dyDescent="0.2">
      <c r="A616" s="821" t="s">
        <v>595</v>
      </c>
      <c r="B616" s="822" t="s">
        <v>596</v>
      </c>
      <c r="C616" s="825" t="s">
        <v>621</v>
      </c>
      <c r="D616" s="839" t="s">
        <v>622</v>
      </c>
      <c r="E616" s="825" t="s">
        <v>2205</v>
      </c>
      <c r="F616" s="839" t="s">
        <v>2206</v>
      </c>
      <c r="G616" s="825" t="s">
        <v>3141</v>
      </c>
      <c r="H616" s="825" t="s">
        <v>3142</v>
      </c>
      <c r="I616" s="831">
        <v>1908.4300537109375</v>
      </c>
      <c r="J616" s="831">
        <v>2</v>
      </c>
      <c r="K616" s="832">
        <v>3816.85009765625</v>
      </c>
    </row>
    <row r="617" spans="1:11" ht="14.45" customHeight="1" x14ac:dyDescent="0.2">
      <c r="A617" s="821" t="s">
        <v>595</v>
      </c>
      <c r="B617" s="822" t="s">
        <v>596</v>
      </c>
      <c r="C617" s="825" t="s">
        <v>621</v>
      </c>
      <c r="D617" s="839" t="s">
        <v>622</v>
      </c>
      <c r="E617" s="825" t="s">
        <v>2205</v>
      </c>
      <c r="F617" s="839" t="s">
        <v>2206</v>
      </c>
      <c r="G617" s="825" t="s">
        <v>3143</v>
      </c>
      <c r="H617" s="825" t="s">
        <v>3144</v>
      </c>
      <c r="I617" s="831">
        <v>329.29000854492188</v>
      </c>
      <c r="J617" s="831">
        <v>10</v>
      </c>
      <c r="K617" s="832">
        <v>3292.889892578125</v>
      </c>
    </row>
    <row r="618" spans="1:11" ht="14.45" customHeight="1" x14ac:dyDescent="0.2">
      <c r="A618" s="821" t="s">
        <v>595</v>
      </c>
      <c r="B618" s="822" t="s">
        <v>596</v>
      </c>
      <c r="C618" s="825" t="s">
        <v>621</v>
      </c>
      <c r="D618" s="839" t="s">
        <v>622</v>
      </c>
      <c r="E618" s="825" t="s">
        <v>2205</v>
      </c>
      <c r="F618" s="839" t="s">
        <v>2206</v>
      </c>
      <c r="G618" s="825" t="s">
        <v>3145</v>
      </c>
      <c r="H618" s="825" t="s">
        <v>3146</v>
      </c>
      <c r="I618" s="831">
        <v>1007.3900146484375</v>
      </c>
      <c r="J618" s="831">
        <v>2</v>
      </c>
      <c r="K618" s="832">
        <v>2014.77001953125</v>
      </c>
    </row>
    <row r="619" spans="1:11" ht="14.45" customHeight="1" x14ac:dyDescent="0.2">
      <c r="A619" s="821" t="s">
        <v>595</v>
      </c>
      <c r="B619" s="822" t="s">
        <v>596</v>
      </c>
      <c r="C619" s="825" t="s">
        <v>621</v>
      </c>
      <c r="D619" s="839" t="s">
        <v>622</v>
      </c>
      <c r="E619" s="825" t="s">
        <v>2205</v>
      </c>
      <c r="F619" s="839" t="s">
        <v>2206</v>
      </c>
      <c r="G619" s="825" t="s">
        <v>3147</v>
      </c>
      <c r="H619" s="825" t="s">
        <v>3148</v>
      </c>
      <c r="I619" s="831">
        <v>6534</v>
      </c>
      <c r="J619" s="831">
        <v>1</v>
      </c>
      <c r="K619" s="832">
        <v>6534</v>
      </c>
    </row>
    <row r="620" spans="1:11" ht="14.45" customHeight="1" x14ac:dyDescent="0.2">
      <c r="A620" s="821" t="s">
        <v>595</v>
      </c>
      <c r="B620" s="822" t="s">
        <v>596</v>
      </c>
      <c r="C620" s="825" t="s">
        <v>621</v>
      </c>
      <c r="D620" s="839" t="s">
        <v>622</v>
      </c>
      <c r="E620" s="825" t="s">
        <v>2205</v>
      </c>
      <c r="F620" s="839" t="s">
        <v>2206</v>
      </c>
      <c r="G620" s="825" t="s">
        <v>3149</v>
      </c>
      <c r="H620" s="825" t="s">
        <v>3150</v>
      </c>
      <c r="I620" s="831">
        <v>10829.5</v>
      </c>
      <c r="J620" s="831">
        <v>1</v>
      </c>
      <c r="K620" s="832">
        <v>10829.5</v>
      </c>
    </row>
    <row r="621" spans="1:11" ht="14.45" customHeight="1" x14ac:dyDescent="0.2">
      <c r="A621" s="821" t="s">
        <v>595</v>
      </c>
      <c r="B621" s="822" t="s">
        <v>596</v>
      </c>
      <c r="C621" s="825" t="s">
        <v>621</v>
      </c>
      <c r="D621" s="839" t="s">
        <v>622</v>
      </c>
      <c r="E621" s="825" t="s">
        <v>2205</v>
      </c>
      <c r="F621" s="839" t="s">
        <v>2206</v>
      </c>
      <c r="G621" s="825" t="s">
        <v>3151</v>
      </c>
      <c r="H621" s="825" t="s">
        <v>3152</v>
      </c>
      <c r="I621" s="831">
        <v>5017.93017578125</v>
      </c>
      <c r="J621" s="831">
        <v>35</v>
      </c>
      <c r="K621" s="832">
        <v>175627.40625</v>
      </c>
    </row>
    <row r="622" spans="1:11" ht="14.45" customHeight="1" x14ac:dyDescent="0.2">
      <c r="A622" s="821" t="s">
        <v>595</v>
      </c>
      <c r="B622" s="822" t="s">
        <v>596</v>
      </c>
      <c r="C622" s="825" t="s">
        <v>621</v>
      </c>
      <c r="D622" s="839" t="s">
        <v>622</v>
      </c>
      <c r="E622" s="825" t="s">
        <v>2205</v>
      </c>
      <c r="F622" s="839" t="s">
        <v>2206</v>
      </c>
      <c r="G622" s="825" t="s">
        <v>2249</v>
      </c>
      <c r="H622" s="825" t="s">
        <v>2250</v>
      </c>
      <c r="I622" s="831">
        <v>0.81999999284744263</v>
      </c>
      <c r="J622" s="831">
        <v>200</v>
      </c>
      <c r="K622" s="832">
        <v>164</v>
      </c>
    </row>
    <row r="623" spans="1:11" ht="14.45" customHeight="1" x14ac:dyDescent="0.2">
      <c r="A623" s="821" t="s">
        <v>595</v>
      </c>
      <c r="B623" s="822" t="s">
        <v>596</v>
      </c>
      <c r="C623" s="825" t="s">
        <v>621</v>
      </c>
      <c r="D623" s="839" t="s">
        <v>622</v>
      </c>
      <c r="E623" s="825" t="s">
        <v>2205</v>
      </c>
      <c r="F623" s="839" t="s">
        <v>2206</v>
      </c>
      <c r="G623" s="825" t="s">
        <v>2253</v>
      </c>
      <c r="H623" s="825" t="s">
        <v>2254</v>
      </c>
      <c r="I623" s="831">
        <v>1.1339999914169312</v>
      </c>
      <c r="J623" s="831">
        <v>1760</v>
      </c>
      <c r="K623" s="832">
        <v>1996</v>
      </c>
    </row>
    <row r="624" spans="1:11" ht="14.45" customHeight="1" x14ac:dyDescent="0.2">
      <c r="A624" s="821" t="s">
        <v>595</v>
      </c>
      <c r="B624" s="822" t="s">
        <v>596</v>
      </c>
      <c r="C624" s="825" t="s">
        <v>621</v>
      </c>
      <c r="D624" s="839" t="s">
        <v>622</v>
      </c>
      <c r="E624" s="825" t="s">
        <v>2205</v>
      </c>
      <c r="F624" s="839" t="s">
        <v>2206</v>
      </c>
      <c r="G624" s="825" t="s">
        <v>3153</v>
      </c>
      <c r="H624" s="825" t="s">
        <v>3154</v>
      </c>
      <c r="I624" s="831">
        <v>1.690000057220459</v>
      </c>
      <c r="J624" s="831">
        <v>1000</v>
      </c>
      <c r="K624" s="832">
        <v>1690</v>
      </c>
    </row>
    <row r="625" spans="1:11" ht="14.45" customHeight="1" x14ac:dyDescent="0.2">
      <c r="A625" s="821" t="s">
        <v>595</v>
      </c>
      <c r="B625" s="822" t="s">
        <v>596</v>
      </c>
      <c r="C625" s="825" t="s">
        <v>621</v>
      </c>
      <c r="D625" s="839" t="s">
        <v>622</v>
      </c>
      <c r="E625" s="825" t="s">
        <v>2205</v>
      </c>
      <c r="F625" s="839" t="s">
        <v>2206</v>
      </c>
      <c r="G625" s="825" t="s">
        <v>3155</v>
      </c>
      <c r="H625" s="825" t="s">
        <v>3156</v>
      </c>
      <c r="I625" s="831">
        <v>1071.4200439453125</v>
      </c>
      <c r="J625" s="831">
        <v>10</v>
      </c>
      <c r="K625" s="832">
        <v>10714.1904296875</v>
      </c>
    </row>
    <row r="626" spans="1:11" ht="14.45" customHeight="1" x14ac:dyDescent="0.2">
      <c r="A626" s="821" t="s">
        <v>595</v>
      </c>
      <c r="B626" s="822" t="s">
        <v>596</v>
      </c>
      <c r="C626" s="825" t="s">
        <v>621</v>
      </c>
      <c r="D626" s="839" t="s">
        <v>622</v>
      </c>
      <c r="E626" s="825" t="s">
        <v>2205</v>
      </c>
      <c r="F626" s="839" t="s">
        <v>2206</v>
      </c>
      <c r="G626" s="825" t="s">
        <v>3157</v>
      </c>
      <c r="H626" s="825" t="s">
        <v>3158</v>
      </c>
      <c r="I626" s="831">
        <v>197.77999877929688</v>
      </c>
      <c r="J626" s="831">
        <v>40</v>
      </c>
      <c r="K626" s="832">
        <v>7911.22998046875</v>
      </c>
    </row>
    <row r="627" spans="1:11" ht="14.45" customHeight="1" x14ac:dyDescent="0.2">
      <c r="A627" s="821" t="s">
        <v>595</v>
      </c>
      <c r="B627" s="822" t="s">
        <v>596</v>
      </c>
      <c r="C627" s="825" t="s">
        <v>621</v>
      </c>
      <c r="D627" s="839" t="s">
        <v>622</v>
      </c>
      <c r="E627" s="825" t="s">
        <v>2205</v>
      </c>
      <c r="F627" s="839" t="s">
        <v>2206</v>
      </c>
      <c r="G627" s="825" t="s">
        <v>3159</v>
      </c>
      <c r="H627" s="825" t="s">
        <v>3160</v>
      </c>
      <c r="I627" s="831">
        <v>5609.56005859375</v>
      </c>
      <c r="J627" s="831">
        <v>4</v>
      </c>
      <c r="K627" s="832">
        <v>22438.240234375</v>
      </c>
    </row>
    <row r="628" spans="1:11" ht="14.45" customHeight="1" x14ac:dyDescent="0.2">
      <c r="A628" s="821" t="s">
        <v>595</v>
      </c>
      <c r="B628" s="822" t="s">
        <v>596</v>
      </c>
      <c r="C628" s="825" t="s">
        <v>621</v>
      </c>
      <c r="D628" s="839" t="s">
        <v>622</v>
      </c>
      <c r="E628" s="825" t="s">
        <v>2205</v>
      </c>
      <c r="F628" s="839" t="s">
        <v>2206</v>
      </c>
      <c r="G628" s="825" t="s">
        <v>3161</v>
      </c>
      <c r="H628" s="825" t="s">
        <v>3162</v>
      </c>
      <c r="I628" s="831">
        <v>2156.669921875</v>
      </c>
      <c r="J628" s="831">
        <v>25</v>
      </c>
      <c r="K628" s="832">
        <v>53916.69921875</v>
      </c>
    </row>
    <row r="629" spans="1:11" ht="14.45" customHeight="1" x14ac:dyDescent="0.2">
      <c r="A629" s="821" t="s">
        <v>595</v>
      </c>
      <c r="B629" s="822" t="s">
        <v>596</v>
      </c>
      <c r="C629" s="825" t="s">
        <v>621</v>
      </c>
      <c r="D629" s="839" t="s">
        <v>622</v>
      </c>
      <c r="E629" s="825" t="s">
        <v>2205</v>
      </c>
      <c r="F629" s="839" t="s">
        <v>2206</v>
      </c>
      <c r="G629" s="825" t="s">
        <v>3163</v>
      </c>
      <c r="H629" s="825" t="s">
        <v>3164</v>
      </c>
      <c r="I629" s="831">
        <v>1860.6400146484375</v>
      </c>
      <c r="J629" s="831">
        <v>6</v>
      </c>
      <c r="K629" s="832">
        <v>11163.840087890625</v>
      </c>
    </row>
    <row r="630" spans="1:11" ht="14.45" customHeight="1" x14ac:dyDescent="0.2">
      <c r="A630" s="821" t="s">
        <v>595</v>
      </c>
      <c r="B630" s="822" t="s">
        <v>596</v>
      </c>
      <c r="C630" s="825" t="s">
        <v>621</v>
      </c>
      <c r="D630" s="839" t="s">
        <v>622</v>
      </c>
      <c r="E630" s="825" t="s">
        <v>2205</v>
      </c>
      <c r="F630" s="839" t="s">
        <v>2206</v>
      </c>
      <c r="G630" s="825" t="s">
        <v>3165</v>
      </c>
      <c r="H630" s="825" t="s">
        <v>3166</v>
      </c>
      <c r="I630" s="831">
        <v>2057</v>
      </c>
      <c r="J630" s="831">
        <v>2</v>
      </c>
      <c r="K630" s="832">
        <v>4114</v>
      </c>
    </row>
    <row r="631" spans="1:11" ht="14.45" customHeight="1" x14ac:dyDescent="0.2">
      <c r="A631" s="821" t="s">
        <v>595</v>
      </c>
      <c r="B631" s="822" t="s">
        <v>596</v>
      </c>
      <c r="C631" s="825" t="s">
        <v>621</v>
      </c>
      <c r="D631" s="839" t="s">
        <v>622</v>
      </c>
      <c r="E631" s="825" t="s">
        <v>2205</v>
      </c>
      <c r="F631" s="839" t="s">
        <v>2206</v>
      </c>
      <c r="G631" s="825" t="s">
        <v>3167</v>
      </c>
      <c r="H631" s="825" t="s">
        <v>3168</v>
      </c>
      <c r="I631" s="831">
        <v>2510.219970703125</v>
      </c>
      <c r="J631" s="831">
        <v>5</v>
      </c>
      <c r="K631" s="832">
        <v>12551.08984375</v>
      </c>
    </row>
    <row r="632" spans="1:11" ht="14.45" customHeight="1" x14ac:dyDescent="0.2">
      <c r="A632" s="821" t="s">
        <v>595</v>
      </c>
      <c r="B632" s="822" t="s">
        <v>596</v>
      </c>
      <c r="C632" s="825" t="s">
        <v>621</v>
      </c>
      <c r="D632" s="839" t="s">
        <v>622</v>
      </c>
      <c r="E632" s="825" t="s">
        <v>2205</v>
      </c>
      <c r="F632" s="839" t="s">
        <v>2206</v>
      </c>
      <c r="G632" s="825" t="s">
        <v>3169</v>
      </c>
      <c r="H632" s="825" t="s">
        <v>3170</v>
      </c>
      <c r="I632" s="831">
        <v>2600.43994140625</v>
      </c>
      <c r="J632" s="831">
        <v>5</v>
      </c>
      <c r="K632" s="832">
        <v>13002.1796875</v>
      </c>
    </row>
    <row r="633" spans="1:11" ht="14.45" customHeight="1" x14ac:dyDescent="0.2">
      <c r="A633" s="821" t="s">
        <v>595</v>
      </c>
      <c r="B633" s="822" t="s">
        <v>596</v>
      </c>
      <c r="C633" s="825" t="s">
        <v>621</v>
      </c>
      <c r="D633" s="839" t="s">
        <v>622</v>
      </c>
      <c r="E633" s="825" t="s">
        <v>2205</v>
      </c>
      <c r="F633" s="839" t="s">
        <v>2206</v>
      </c>
      <c r="G633" s="825" t="s">
        <v>3171</v>
      </c>
      <c r="H633" s="825" t="s">
        <v>3172</v>
      </c>
      <c r="I633" s="831">
        <v>2510.219970703125</v>
      </c>
      <c r="J633" s="831">
        <v>5</v>
      </c>
      <c r="K633" s="832">
        <v>12551.08984375</v>
      </c>
    </row>
    <row r="634" spans="1:11" ht="14.45" customHeight="1" x14ac:dyDescent="0.2">
      <c r="A634" s="821" t="s">
        <v>595</v>
      </c>
      <c r="B634" s="822" t="s">
        <v>596</v>
      </c>
      <c r="C634" s="825" t="s">
        <v>621</v>
      </c>
      <c r="D634" s="839" t="s">
        <v>622</v>
      </c>
      <c r="E634" s="825" t="s">
        <v>2205</v>
      </c>
      <c r="F634" s="839" t="s">
        <v>2206</v>
      </c>
      <c r="G634" s="825" t="s">
        <v>3173</v>
      </c>
      <c r="H634" s="825" t="s">
        <v>3174</v>
      </c>
      <c r="I634" s="831">
        <v>2600.43994140625</v>
      </c>
      <c r="J634" s="831">
        <v>5</v>
      </c>
      <c r="K634" s="832">
        <v>13002.1796875</v>
      </c>
    </row>
    <row r="635" spans="1:11" ht="14.45" customHeight="1" x14ac:dyDescent="0.2">
      <c r="A635" s="821" t="s">
        <v>595</v>
      </c>
      <c r="B635" s="822" t="s">
        <v>596</v>
      </c>
      <c r="C635" s="825" t="s">
        <v>621</v>
      </c>
      <c r="D635" s="839" t="s">
        <v>622</v>
      </c>
      <c r="E635" s="825" t="s">
        <v>2205</v>
      </c>
      <c r="F635" s="839" t="s">
        <v>2206</v>
      </c>
      <c r="G635" s="825" t="s">
        <v>3175</v>
      </c>
      <c r="H635" s="825" t="s">
        <v>3176</v>
      </c>
      <c r="I635" s="831">
        <v>2510.219970703125</v>
      </c>
      <c r="J635" s="831">
        <v>15</v>
      </c>
      <c r="K635" s="832">
        <v>37653.259765625</v>
      </c>
    </row>
    <row r="636" spans="1:11" ht="14.45" customHeight="1" x14ac:dyDescent="0.2">
      <c r="A636" s="821" t="s">
        <v>595</v>
      </c>
      <c r="B636" s="822" t="s">
        <v>596</v>
      </c>
      <c r="C636" s="825" t="s">
        <v>621</v>
      </c>
      <c r="D636" s="839" t="s">
        <v>622</v>
      </c>
      <c r="E636" s="825" t="s">
        <v>2205</v>
      </c>
      <c r="F636" s="839" t="s">
        <v>2206</v>
      </c>
      <c r="G636" s="825" t="s">
        <v>3177</v>
      </c>
      <c r="H636" s="825" t="s">
        <v>3178</v>
      </c>
      <c r="I636" s="831">
        <v>1860.6400146484375</v>
      </c>
      <c r="J636" s="831">
        <v>9</v>
      </c>
      <c r="K636" s="832">
        <v>16745.77001953125</v>
      </c>
    </row>
    <row r="637" spans="1:11" ht="14.45" customHeight="1" x14ac:dyDescent="0.2">
      <c r="A637" s="821" t="s">
        <v>595</v>
      </c>
      <c r="B637" s="822" t="s">
        <v>596</v>
      </c>
      <c r="C637" s="825" t="s">
        <v>621</v>
      </c>
      <c r="D637" s="839" t="s">
        <v>622</v>
      </c>
      <c r="E637" s="825" t="s">
        <v>2205</v>
      </c>
      <c r="F637" s="839" t="s">
        <v>2206</v>
      </c>
      <c r="G637" s="825" t="s">
        <v>3179</v>
      </c>
      <c r="H637" s="825" t="s">
        <v>3180</v>
      </c>
      <c r="I637" s="831">
        <v>2510.219970703125</v>
      </c>
      <c r="J637" s="831">
        <v>5</v>
      </c>
      <c r="K637" s="832">
        <v>12551.08984375</v>
      </c>
    </row>
    <row r="638" spans="1:11" ht="14.45" customHeight="1" x14ac:dyDescent="0.2">
      <c r="A638" s="821" t="s">
        <v>595</v>
      </c>
      <c r="B638" s="822" t="s">
        <v>596</v>
      </c>
      <c r="C638" s="825" t="s">
        <v>621</v>
      </c>
      <c r="D638" s="839" t="s">
        <v>622</v>
      </c>
      <c r="E638" s="825" t="s">
        <v>2205</v>
      </c>
      <c r="F638" s="839" t="s">
        <v>2206</v>
      </c>
      <c r="G638" s="825" t="s">
        <v>3181</v>
      </c>
      <c r="H638" s="825" t="s">
        <v>3182</v>
      </c>
      <c r="I638" s="831">
        <v>2510.219970703125</v>
      </c>
      <c r="J638" s="831">
        <v>10</v>
      </c>
      <c r="K638" s="832">
        <v>25102.1796875</v>
      </c>
    </row>
    <row r="639" spans="1:11" ht="14.45" customHeight="1" x14ac:dyDescent="0.2">
      <c r="A639" s="821" t="s">
        <v>595</v>
      </c>
      <c r="B639" s="822" t="s">
        <v>596</v>
      </c>
      <c r="C639" s="825" t="s">
        <v>621</v>
      </c>
      <c r="D639" s="839" t="s">
        <v>622</v>
      </c>
      <c r="E639" s="825" t="s">
        <v>2205</v>
      </c>
      <c r="F639" s="839" t="s">
        <v>2206</v>
      </c>
      <c r="G639" s="825" t="s">
        <v>3183</v>
      </c>
      <c r="H639" s="825" t="s">
        <v>3184</v>
      </c>
      <c r="I639" s="831">
        <v>2062.320068359375</v>
      </c>
      <c r="J639" s="831">
        <v>25</v>
      </c>
      <c r="K639" s="832">
        <v>51558.1005859375</v>
      </c>
    </row>
    <row r="640" spans="1:11" ht="14.45" customHeight="1" x14ac:dyDescent="0.2">
      <c r="A640" s="821" t="s">
        <v>595</v>
      </c>
      <c r="B640" s="822" t="s">
        <v>596</v>
      </c>
      <c r="C640" s="825" t="s">
        <v>621</v>
      </c>
      <c r="D640" s="839" t="s">
        <v>622</v>
      </c>
      <c r="E640" s="825" t="s">
        <v>2205</v>
      </c>
      <c r="F640" s="839" t="s">
        <v>2206</v>
      </c>
      <c r="G640" s="825" t="s">
        <v>3185</v>
      </c>
      <c r="H640" s="825" t="s">
        <v>3186</v>
      </c>
      <c r="I640" s="831">
        <v>2959.18994140625</v>
      </c>
      <c r="J640" s="831">
        <v>8</v>
      </c>
      <c r="K640" s="832">
        <v>23673.5107421875</v>
      </c>
    </row>
    <row r="641" spans="1:11" ht="14.45" customHeight="1" x14ac:dyDescent="0.2">
      <c r="A641" s="821" t="s">
        <v>595</v>
      </c>
      <c r="B641" s="822" t="s">
        <v>596</v>
      </c>
      <c r="C641" s="825" t="s">
        <v>621</v>
      </c>
      <c r="D641" s="839" t="s">
        <v>622</v>
      </c>
      <c r="E641" s="825" t="s">
        <v>2205</v>
      </c>
      <c r="F641" s="839" t="s">
        <v>2206</v>
      </c>
      <c r="G641" s="825" t="s">
        <v>3187</v>
      </c>
      <c r="H641" s="825" t="s">
        <v>3188</v>
      </c>
      <c r="I641" s="831">
        <v>2959.18994140625</v>
      </c>
      <c r="J641" s="831">
        <v>8</v>
      </c>
      <c r="K641" s="832">
        <v>23673.5</v>
      </c>
    </row>
    <row r="642" spans="1:11" ht="14.45" customHeight="1" x14ac:dyDescent="0.2">
      <c r="A642" s="821" t="s">
        <v>595</v>
      </c>
      <c r="B642" s="822" t="s">
        <v>596</v>
      </c>
      <c r="C642" s="825" t="s">
        <v>621</v>
      </c>
      <c r="D642" s="839" t="s">
        <v>622</v>
      </c>
      <c r="E642" s="825" t="s">
        <v>2205</v>
      </c>
      <c r="F642" s="839" t="s">
        <v>2206</v>
      </c>
      <c r="G642" s="825" t="s">
        <v>3189</v>
      </c>
      <c r="H642" s="825" t="s">
        <v>3190</v>
      </c>
      <c r="I642" s="831">
        <v>2308.550048828125</v>
      </c>
      <c r="J642" s="831">
        <v>5</v>
      </c>
      <c r="K642" s="832">
        <v>11542.73046875</v>
      </c>
    </row>
    <row r="643" spans="1:11" ht="14.45" customHeight="1" x14ac:dyDescent="0.2">
      <c r="A643" s="821" t="s">
        <v>595</v>
      </c>
      <c r="B643" s="822" t="s">
        <v>596</v>
      </c>
      <c r="C643" s="825" t="s">
        <v>621</v>
      </c>
      <c r="D643" s="839" t="s">
        <v>622</v>
      </c>
      <c r="E643" s="825" t="s">
        <v>2205</v>
      </c>
      <c r="F643" s="839" t="s">
        <v>2206</v>
      </c>
      <c r="G643" s="825" t="s">
        <v>3191</v>
      </c>
      <c r="H643" s="825" t="s">
        <v>3192</v>
      </c>
      <c r="I643" s="831">
        <v>2308.550048828125</v>
      </c>
      <c r="J643" s="831">
        <v>5</v>
      </c>
      <c r="K643" s="832">
        <v>11542.73046875</v>
      </c>
    </row>
    <row r="644" spans="1:11" ht="14.45" customHeight="1" x14ac:dyDescent="0.2">
      <c r="A644" s="821" t="s">
        <v>595</v>
      </c>
      <c r="B644" s="822" t="s">
        <v>596</v>
      </c>
      <c r="C644" s="825" t="s">
        <v>621</v>
      </c>
      <c r="D644" s="839" t="s">
        <v>622</v>
      </c>
      <c r="E644" s="825" t="s">
        <v>2205</v>
      </c>
      <c r="F644" s="839" t="s">
        <v>2206</v>
      </c>
      <c r="G644" s="825" t="s">
        <v>3193</v>
      </c>
      <c r="H644" s="825" t="s">
        <v>3194</v>
      </c>
      <c r="I644" s="831">
        <v>49.970001220703125</v>
      </c>
      <c r="J644" s="831">
        <v>10</v>
      </c>
      <c r="K644" s="832">
        <v>499.73001098632813</v>
      </c>
    </row>
    <row r="645" spans="1:11" ht="14.45" customHeight="1" x14ac:dyDescent="0.2">
      <c r="A645" s="821" t="s">
        <v>595</v>
      </c>
      <c r="B645" s="822" t="s">
        <v>596</v>
      </c>
      <c r="C645" s="825" t="s">
        <v>621</v>
      </c>
      <c r="D645" s="839" t="s">
        <v>622</v>
      </c>
      <c r="E645" s="825" t="s">
        <v>2205</v>
      </c>
      <c r="F645" s="839" t="s">
        <v>2206</v>
      </c>
      <c r="G645" s="825" t="s">
        <v>3195</v>
      </c>
      <c r="H645" s="825" t="s">
        <v>3196</v>
      </c>
      <c r="I645" s="831">
        <v>49.970001220703125</v>
      </c>
      <c r="J645" s="831">
        <v>10</v>
      </c>
      <c r="K645" s="832">
        <v>499.73001098632813</v>
      </c>
    </row>
    <row r="646" spans="1:11" ht="14.45" customHeight="1" x14ac:dyDescent="0.2">
      <c r="A646" s="821" t="s">
        <v>595</v>
      </c>
      <c r="B646" s="822" t="s">
        <v>596</v>
      </c>
      <c r="C646" s="825" t="s">
        <v>621</v>
      </c>
      <c r="D646" s="839" t="s">
        <v>622</v>
      </c>
      <c r="E646" s="825" t="s">
        <v>2205</v>
      </c>
      <c r="F646" s="839" t="s">
        <v>2206</v>
      </c>
      <c r="G646" s="825" t="s">
        <v>2284</v>
      </c>
      <c r="H646" s="825" t="s">
        <v>2285</v>
      </c>
      <c r="I646" s="831">
        <v>23.712499141693115</v>
      </c>
      <c r="J646" s="831">
        <v>50</v>
      </c>
      <c r="K646" s="832">
        <v>1185.6499938964844</v>
      </c>
    </row>
    <row r="647" spans="1:11" ht="14.45" customHeight="1" x14ac:dyDescent="0.2">
      <c r="A647" s="821" t="s">
        <v>595</v>
      </c>
      <c r="B647" s="822" t="s">
        <v>596</v>
      </c>
      <c r="C647" s="825" t="s">
        <v>621</v>
      </c>
      <c r="D647" s="839" t="s">
        <v>622</v>
      </c>
      <c r="E647" s="825" t="s">
        <v>3197</v>
      </c>
      <c r="F647" s="839" t="s">
        <v>3198</v>
      </c>
      <c r="G647" s="825" t="s">
        <v>3199</v>
      </c>
      <c r="H647" s="825" t="s">
        <v>3200</v>
      </c>
      <c r="I647" s="831">
        <v>402.5</v>
      </c>
      <c r="J647" s="831">
        <v>102</v>
      </c>
      <c r="K647" s="832">
        <v>41055</v>
      </c>
    </row>
    <row r="648" spans="1:11" ht="14.45" customHeight="1" x14ac:dyDescent="0.2">
      <c r="A648" s="821" t="s">
        <v>595</v>
      </c>
      <c r="B648" s="822" t="s">
        <v>596</v>
      </c>
      <c r="C648" s="825" t="s">
        <v>621</v>
      </c>
      <c r="D648" s="839" t="s">
        <v>622</v>
      </c>
      <c r="E648" s="825" t="s">
        <v>3197</v>
      </c>
      <c r="F648" s="839" t="s">
        <v>3198</v>
      </c>
      <c r="G648" s="825" t="s">
        <v>3199</v>
      </c>
      <c r="H648" s="825" t="s">
        <v>3201</v>
      </c>
      <c r="I648" s="831">
        <v>402.5</v>
      </c>
      <c r="J648" s="831">
        <v>30</v>
      </c>
      <c r="K648" s="832">
        <v>12075</v>
      </c>
    </row>
    <row r="649" spans="1:11" ht="14.45" customHeight="1" x14ac:dyDescent="0.2">
      <c r="A649" s="821" t="s">
        <v>595</v>
      </c>
      <c r="B649" s="822" t="s">
        <v>596</v>
      </c>
      <c r="C649" s="825" t="s">
        <v>621</v>
      </c>
      <c r="D649" s="839" t="s">
        <v>622</v>
      </c>
      <c r="E649" s="825" t="s">
        <v>3197</v>
      </c>
      <c r="F649" s="839" t="s">
        <v>3198</v>
      </c>
      <c r="G649" s="825" t="s">
        <v>3202</v>
      </c>
      <c r="H649" s="825" t="s">
        <v>3203</v>
      </c>
      <c r="I649" s="831">
        <v>35.080001831054688</v>
      </c>
      <c r="J649" s="831">
        <v>504</v>
      </c>
      <c r="K649" s="832">
        <v>17677.7998046875</v>
      </c>
    </row>
    <row r="650" spans="1:11" ht="14.45" customHeight="1" x14ac:dyDescent="0.2">
      <c r="A650" s="821" t="s">
        <v>595</v>
      </c>
      <c r="B650" s="822" t="s">
        <v>596</v>
      </c>
      <c r="C650" s="825" t="s">
        <v>621</v>
      </c>
      <c r="D650" s="839" t="s">
        <v>622</v>
      </c>
      <c r="E650" s="825" t="s">
        <v>3197</v>
      </c>
      <c r="F650" s="839" t="s">
        <v>3198</v>
      </c>
      <c r="G650" s="825" t="s">
        <v>3204</v>
      </c>
      <c r="H650" s="825" t="s">
        <v>3205</v>
      </c>
      <c r="I650" s="831">
        <v>28.059999465942383</v>
      </c>
      <c r="J650" s="831">
        <v>432</v>
      </c>
      <c r="K650" s="832">
        <v>12121.909729003906</v>
      </c>
    </row>
    <row r="651" spans="1:11" ht="14.45" customHeight="1" x14ac:dyDescent="0.2">
      <c r="A651" s="821" t="s">
        <v>595</v>
      </c>
      <c r="B651" s="822" t="s">
        <v>596</v>
      </c>
      <c r="C651" s="825" t="s">
        <v>621</v>
      </c>
      <c r="D651" s="839" t="s">
        <v>622</v>
      </c>
      <c r="E651" s="825" t="s">
        <v>3197</v>
      </c>
      <c r="F651" s="839" t="s">
        <v>3198</v>
      </c>
      <c r="G651" s="825" t="s">
        <v>3206</v>
      </c>
      <c r="H651" s="825" t="s">
        <v>3207</v>
      </c>
      <c r="I651" s="831">
        <v>241.52999877929688</v>
      </c>
      <c r="J651" s="831">
        <v>156</v>
      </c>
      <c r="K651" s="832">
        <v>37678.9384765625</v>
      </c>
    </row>
    <row r="652" spans="1:11" ht="14.45" customHeight="1" x14ac:dyDescent="0.2">
      <c r="A652" s="821" t="s">
        <v>595</v>
      </c>
      <c r="B652" s="822" t="s">
        <v>596</v>
      </c>
      <c r="C652" s="825" t="s">
        <v>621</v>
      </c>
      <c r="D652" s="839" t="s">
        <v>622</v>
      </c>
      <c r="E652" s="825" t="s">
        <v>3197</v>
      </c>
      <c r="F652" s="839" t="s">
        <v>3198</v>
      </c>
      <c r="G652" s="825" t="s">
        <v>3208</v>
      </c>
      <c r="H652" s="825" t="s">
        <v>3209</v>
      </c>
      <c r="I652" s="831">
        <v>76.599998474121094</v>
      </c>
      <c r="J652" s="831">
        <v>36</v>
      </c>
      <c r="K652" s="832">
        <v>2757.699951171875</v>
      </c>
    </row>
    <row r="653" spans="1:11" ht="14.45" customHeight="1" x14ac:dyDescent="0.2">
      <c r="A653" s="821" t="s">
        <v>595</v>
      </c>
      <c r="B653" s="822" t="s">
        <v>596</v>
      </c>
      <c r="C653" s="825" t="s">
        <v>621</v>
      </c>
      <c r="D653" s="839" t="s">
        <v>622</v>
      </c>
      <c r="E653" s="825" t="s">
        <v>3197</v>
      </c>
      <c r="F653" s="839" t="s">
        <v>3198</v>
      </c>
      <c r="G653" s="825" t="s">
        <v>3210</v>
      </c>
      <c r="H653" s="825" t="s">
        <v>3211</v>
      </c>
      <c r="I653" s="831">
        <v>210.15666707356772</v>
      </c>
      <c r="J653" s="831">
        <v>36</v>
      </c>
      <c r="K653" s="832">
        <v>7565.579833984375</v>
      </c>
    </row>
    <row r="654" spans="1:11" ht="14.45" customHeight="1" x14ac:dyDescent="0.2">
      <c r="A654" s="821" t="s">
        <v>595</v>
      </c>
      <c r="B654" s="822" t="s">
        <v>596</v>
      </c>
      <c r="C654" s="825" t="s">
        <v>621</v>
      </c>
      <c r="D654" s="839" t="s">
        <v>622</v>
      </c>
      <c r="E654" s="825" t="s">
        <v>3197</v>
      </c>
      <c r="F654" s="839" t="s">
        <v>3198</v>
      </c>
      <c r="G654" s="825" t="s">
        <v>3212</v>
      </c>
      <c r="H654" s="825" t="s">
        <v>3213</v>
      </c>
      <c r="I654" s="831">
        <v>206.25</v>
      </c>
      <c r="J654" s="831">
        <v>24</v>
      </c>
      <c r="K654" s="832">
        <v>4950.06005859375</v>
      </c>
    </row>
    <row r="655" spans="1:11" ht="14.45" customHeight="1" x14ac:dyDescent="0.2">
      <c r="A655" s="821" t="s">
        <v>595</v>
      </c>
      <c r="B655" s="822" t="s">
        <v>596</v>
      </c>
      <c r="C655" s="825" t="s">
        <v>621</v>
      </c>
      <c r="D655" s="839" t="s">
        <v>622</v>
      </c>
      <c r="E655" s="825" t="s">
        <v>3197</v>
      </c>
      <c r="F655" s="839" t="s">
        <v>3198</v>
      </c>
      <c r="G655" s="825" t="s">
        <v>3214</v>
      </c>
      <c r="H655" s="825" t="s">
        <v>3215</v>
      </c>
      <c r="I655" s="831">
        <v>160.13999938964844</v>
      </c>
      <c r="J655" s="831">
        <v>12</v>
      </c>
      <c r="K655" s="832">
        <v>1921.6500244140625</v>
      </c>
    </row>
    <row r="656" spans="1:11" ht="14.45" customHeight="1" x14ac:dyDescent="0.2">
      <c r="A656" s="821" t="s">
        <v>595</v>
      </c>
      <c r="B656" s="822" t="s">
        <v>596</v>
      </c>
      <c r="C656" s="825" t="s">
        <v>621</v>
      </c>
      <c r="D656" s="839" t="s">
        <v>622</v>
      </c>
      <c r="E656" s="825" t="s">
        <v>3197</v>
      </c>
      <c r="F656" s="839" t="s">
        <v>3198</v>
      </c>
      <c r="G656" s="825" t="s">
        <v>3216</v>
      </c>
      <c r="H656" s="825" t="s">
        <v>3217</v>
      </c>
      <c r="I656" s="831">
        <v>27.170000076293945</v>
      </c>
      <c r="J656" s="831">
        <v>160</v>
      </c>
      <c r="K656" s="832">
        <v>4347.919921875</v>
      </c>
    </row>
    <row r="657" spans="1:11" ht="14.45" customHeight="1" x14ac:dyDescent="0.2">
      <c r="A657" s="821" t="s">
        <v>595</v>
      </c>
      <c r="B657" s="822" t="s">
        <v>596</v>
      </c>
      <c r="C657" s="825" t="s">
        <v>621</v>
      </c>
      <c r="D657" s="839" t="s">
        <v>622</v>
      </c>
      <c r="E657" s="825" t="s">
        <v>3197</v>
      </c>
      <c r="F657" s="839" t="s">
        <v>3198</v>
      </c>
      <c r="G657" s="825" t="s">
        <v>3218</v>
      </c>
      <c r="H657" s="825" t="s">
        <v>3219</v>
      </c>
      <c r="I657" s="831">
        <v>29.690000534057617</v>
      </c>
      <c r="J657" s="831">
        <v>320</v>
      </c>
      <c r="K657" s="832">
        <v>9501.760009765625</v>
      </c>
    </row>
    <row r="658" spans="1:11" ht="14.45" customHeight="1" x14ac:dyDescent="0.2">
      <c r="A658" s="821" t="s">
        <v>595</v>
      </c>
      <c r="B658" s="822" t="s">
        <v>596</v>
      </c>
      <c r="C658" s="825" t="s">
        <v>621</v>
      </c>
      <c r="D658" s="839" t="s">
        <v>622</v>
      </c>
      <c r="E658" s="825" t="s">
        <v>3197</v>
      </c>
      <c r="F658" s="839" t="s">
        <v>3198</v>
      </c>
      <c r="G658" s="825" t="s">
        <v>3220</v>
      </c>
      <c r="H658" s="825" t="s">
        <v>3221</v>
      </c>
      <c r="I658" s="831">
        <v>112.41000366210938</v>
      </c>
      <c r="J658" s="831">
        <v>396</v>
      </c>
      <c r="K658" s="832">
        <v>44515.3505859375</v>
      </c>
    </row>
    <row r="659" spans="1:11" ht="14.45" customHeight="1" x14ac:dyDescent="0.2">
      <c r="A659" s="821" t="s">
        <v>595</v>
      </c>
      <c r="B659" s="822" t="s">
        <v>596</v>
      </c>
      <c r="C659" s="825" t="s">
        <v>621</v>
      </c>
      <c r="D659" s="839" t="s">
        <v>622</v>
      </c>
      <c r="E659" s="825" t="s">
        <v>3197</v>
      </c>
      <c r="F659" s="839" t="s">
        <v>3198</v>
      </c>
      <c r="G659" s="825" t="s">
        <v>3222</v>
      </c>
      <c r="H659" s="825" t="s">
        <v>3223</v>
      </c>
      <c r="I659" s="831">
        <v>112.41000366210938</v>
      </c>
      <c r="J659" s="831">
        <v>72</v>
      </c>
      <c r="K659" s="832">
        <v>8093.7001953125</v>
      </c>
    </row>
    <row r="660" spans="1:11" ht="14.45" customHeight="1" x14ac:dyDescent="0.2">
      <c r="A660" s="821" t="s">
        <v>595</v>
      </c>
      <c r="B660" s="822" t="s">
        <v>596</v>
      </c>
      <c r="C660" s="825" t="s">
        <v>621</v>
      </c>
      <c r="D660" s="839" t="s">
        <v>622</v>
      </c>
      <c r="E660" s="825" t="s">
        <v>3197</v>
      </c>
      <c r="F660" s="839" t="s">
        <v>3198</v>
      </c>
      <c r="G660" s="825" t="s">
        <v>3224</v>
      </c>
      <c r="H660" s="825" t="s">
        <v>3225</v>
      </c>
      <c r="I660" s="831">
        <v>115.34999847412109</v>
      </c>
      <c r="J660" s="831">
        <v>36</v>
      </c>
      <c r="K660" s="832">
        <v>4152.419921875</v>
      </c>
    </row>
    <row r="661" spans="1:11" ht="14.45" customHeight="1" x14ac:dyDescent="0.2">
      <c r="A661" s="821" t="s">
        <v>595</v>
      </c>
      <c r="B661" s="822" t="s">
        <v>596</v>
      </c>
      <c r="C661" s="825" t="s">
        <v>621</v>
      </c>
      <c r="D661" s="839" t="s">
        <v>622</v>
      </c>
      <c r="E661" s="825" t="s">
        <v>2290</v>
      </c>
      <c r="F661" s="839" t="s">
        <v>2291</v>
      </c>
      <c r="G661" s="825" t="s">
        <v>3226</v>
      </c>
      <c r="H661" s="825" t="s">
        <v>3227</v>
      </c>
      <c r="I661" s="831">
        <v>14302.2001953125</v>
      </c>
      <c r="J661" s="831">
        <v>1</v>
      </c>
      <c r="K661" s="832">
        <v>14302.2001953125</v>
      </c>
    </row>
    <row r="662" spans="1:11" ht="14.45" customHeight="1" x14ac:dyDescent="0.2">
      <c r="A662" s="821" t="s">
        <v>595</v>
      </c>
      <c r="B662" s="822" t="s">
        <v>596</v>
      </c>
      <c r="C662" s="825" t="s">
        <v>621</v>
      </c>
      <c r="D662" s="839" t="s">
        <v>622</v>
      </c>
      <c r="E662" s="825" t="s">
        <v>2290</v>
      </c>
      <c r="F662" s="839" t="s">
        <v>2291</v>
      </c>
      <c r="G662" s="825" t="s">
        <v>3228</v>
      </c>
      <c r="H662" s="825" t="s">
        <v>3229</v>
      </c>
      <c r="I662" s="831">
        <v>14.760000228881836</v>
      </c>
      <c r="J662" s="831">
        <v>300</v>
      </c>
      <c r="K662" s="832">
        <v>4428.60009765625</v>
      </c>
    </row>
    <row r="663" spans="1:11" ht="14.45" customHeight="1" x14ac:dyDescent="0.2">
      <c r="A663" s="821" t="s">
        <v>595</v>
      </c>
      <c r="B663" s="822" t="s">
        <v>596</v>
      </c>
      <c r="C663" s="825" t="s">
        <v>621</v>
      </c>
      <c r="D663" s="839" t="s">
        <v>622</v>
      </c>
      <c r="E663" s="825" t="s">
        <v>2290</v>
      </c>
      <c r="F663" s="839" t="s">
        <v>2291</v>
      </c>
      <c r="G663" s="825" t="s">
        <v>3230</v>
      </c>
      <c r="H663" s="825" t="s">
        <v>3231</v>
      </c>
      <c r="I663" s="831">
        <v>14.760000228881836</v>
      </c>
      <c r="J663" s="831">
        <v>500</v>
      </c>
      <c r="K663" s="832">
        <v>7381</v>
      </c>
    </row>
    <row r="664" spans="1:11" ht="14.45" customHeight="1" x14ac:dyDescent="0.2">
      <c r="A664" s="821" t="s">
        <v>595</v>
      </c>
      <c r="B664" s="822" t="s">
        <v>596</v>
      </c>
      <c r="C664" s="825" t="s">
        <v>621</v>
      </c>
      <c r="D664" s="839" t="s">
        <v>622</v>
      </c>
      <c r="E664" s="825" t="s">
        <v>2290</v>
      </c>
      <c r="F664" s="839" t="s">
        <v>2291</v>
      </c>
      <c r="G664" s="825" t="s">
        <v>3232</v>
      </c>
      <c r="H664" s="825" t="s">
        <v>3233</v>
      </c>
      <c r="I664" s="831">
        <v>17.790000915527344</v>
      </c>
      <c r="J664" s="831">
        <v>200</v>
      </c>
      <c r="K664" s="832">
        <v>3557.39990234375</v>
      </c>
    </row>
    <row r="665" spans="1:11" ht="14.45" customHeight="1" x14ac:dyDescent="0.2">
      <c r="A665" s="821" t="s">
        <v>595</v>
      </c>
      <c r="B665" s="822" t="s">
        <v>596</v>
      </c>
      <c r="C665" s="825" t="s">
        <v>621</v>
      </c>
      <c r="D665" s="839" t="s">
        <v>622</v>
      </c>
      <c r="E665" s="825" t="s">
        <v>2290</v>
      </c>
      <c r="F665" s="839" t="s">
        <v>2291</v>
      </c>
      <c r="G665" s="825" t="s">
        <v>3234</v>
      </c>
      <c r="H665" s="825" t="s">
        <v>3235</v>
      </c>
      <c r="I665" s="831">
        <v>14.039999961853027</v>
      </c>
      <c r="J665" s="831">
        <v>200</v>
      </c>
      <c r="K665" s="832">
        <v>2807</v>
      </c>
    </row>
    <row r="666" spans="1:11" ht="14.45" customHeight="1" x14ac:dyDescent="0.2">
      <c r="A666" s="821" t="s">
        <v>595</v>
      </c>
      <c r="B666" s="822" t="s">
        <v>596</v>
      </c>
      <c r="C666" s="825" t="s">
        <v>621</v>
      </c>
      <c r="D666" s="839" t="s">
        <v>622</v>
      </c>
      <c r="E666" s="825" t="s">
        <v>2290</v>
      </c>
      <c r="F666" s="839" t="s">
        <v>2291</v>
      </c>
      <c r="G666" s="825" t="s">
        <v>3236</v>
      </c>
      <c r="H666" s="825" t="s">
        <v>3237</v>
      </c>
      <c r="I666" s="831">
        <v>14.760000228881836</v>
      </c>
      <c r="J666" s="831">
        <v>200</v>
      </c>
      <c r="K666" s="832">
        <v>2952.39990234375</v>
      </c>
    </row>
    <row r="667" spans="1:11" ht="14.45" customHeight="1" x14ac:dyDescent="0.2">
      <c r="A667" s="821" t="s">
        <v>595</v>
      </c>
      <c r="B667" s="822" t="s">
        <v>596</v>
      </c>
      <c r="C667" s="825" t="s">
        <v>621</v>
      </c>
      <c r="D667" s="839" t="s">
        <v>622</v>
      </c>
      <c r="E667" s="825" t="s">
        <v>2290</v>
      </c>
      <c r="F667" s="839" t="s">
        <v>2291</v>
      </c>
      <c r="G667" s="825" t="s">
        <v>2292</v>
      </c>
      <c r="H667" s="825" t="s">
        <v>2293</v>
      </c>
      <c r="I667" s="831">
        <v>0.30000001192092896</v>
      </c>
      <c r="J667" s="831">
        <v>500</v>
      </c>
      <c r="K667" s="832">
        <v>150</v>
      </c>
    </row>
    <row r="668" spans="1:11" ht="14.45" customHeight="1" x14ac:dyDescent="0.2">
      <c r="A668" s="821" t="s">
        <v>595</v>
      </c>
      <c r="B668" s="822" t="s">
        <v>596</v>
      </c>
      <c r="C668" s="825" t="s">
        <v>621</v>
      </c>
      <c r="D668" s="839" t="s">
        <v>622</v>
      </c>
      <c r="E668" s="825" t="s">
        <v>2290</v>
      </c>
      <c r="F668" s="839" t="s">
        <v>2291</v>
      </c>
      <c r="G668" s="825" t="s">
        <v>3238</v>
      </c>
      <c r="H668" s="825" t="s">
        <v>3239</v>
      </c>
      <c r="I668" s="831">
        <v>0.68000000715255737</v>
      </c>
      <c r="J668" s="831">
        <v>100</v>
      </c>
      <c r="K668" s="832">
        <v>68</v>
      </c>
    </row>
    <row r="669" spans="1:11" ht="14.45" customHeight="1" x14ac:dyDescent="0.2">
      <c r="A669" s="821" t="s">
        <v>595</v>
      </c>
      <c r="B669" s="822" t="s">
        <v>596</v>
      </c>
      <c r="C669" s="825" t="s">
        <v>621</v>
      </c>
      <c r="D669" s="839" t="s">
        <v>622</v>
      </c>
      <c r="E669" s="825" t="s">
        <v>2290</v>
      </c>
      <c r="F669" s="839" t="s">
        <v>2291</v>
      </c>
      <c r="G669" s="825" t="s">
        <v>2296</v>
      </c>
      <c r="H669" s="825" t="s">
        <v>2297</v>
      </c>
      <c r="I669" s="831">
        <v>0.54000002145767212</v>
      </c>
      <c r="J669" s="831">
        <v>500</v>
      </c>
      <c r="K669" s="832">
        <v>270</v>
      </c>
    </row>
    <row r="670" spans="1:11" ht="14.45" customHeight="1" x14ac:dyDescent="0.2">
      <c r="A670" s="821" t="s">
        <v>595</v>
      </c>
      <c r="B670" s="822" t="s">
        <v>596</v>
      </c>
      <c r="C670" s="825" t="s">
        <v>621</v>
      </c>
      <c r="D670" s="839" t="s">
        <v>622</v>
      </c>
      <c r="E670" s="825" t="s">
        <v>2290</v>
      </c>
      <c r="F670" s="839" t="s">
        <v>2291</v>
      </c>
      <c r="G670" s="825" t="s">
        <v>2362</v>
      </c>
      <c r="H670" s="825" t="s">
        <v>2363</v>
      </c>
      <c r="I670" s="831">
        <v>48.830001831054688</v>
      </c>
      <c r="J670" s="831">
        <v>25</v>
      </c>
      <c r="K670" s="832">
        <v>1220.75</v>
      </c>
    </row>
    <row r="671" spans="1:11" ht="14.45" customHeight="1" x14ac:dyDescent="0.2">
      <c r="A671" s="821" t="s">
        <v>595</v>
      </c>
      <c r="B671" s="822" t="s">
        <v>596</v>
      </c>
      <c r="C671" s="825" t="s">
        <v>621</v>
      </c>
      <c r="D671" s="839" t="s">
        <v>622</v>
      </c>
      <c r="E671" s="825" t="s">
        <v>2300</v>
      </c>
      <c r="F671" s="839" t="s">
        <v>2301</v>
      </c>
      <c r="G671" s="825" t="s">
        <v>2539</v>
      </c>
      <c r="H671" s="825" t="s">
        <v>2540</v>
      </c>
      <c r="I671" s="831">
        <v>18.629999160766602</v>
      </c>
      <c r="J671" s="831">
        <v>100</v>
      </c>
      <c r="K671" s="832">
        <v>1863.4000244140625</v>
      </c>
    </row>
    <row r="672" spans="1:11" ht="14.45" customHeight="1" x14ac:dyDescent="0.2">
      <c r="A672" s="821" t="s">
        <v>595</v>
      </c>
      <c r="B672" s="822" t="s">
        <v>596</v>
      </c>
      <c r="C672" s="825" t="s">
        <v>621</v>
      </c>
      <c r="D672" s="839" t="s">
        <v>622</v>
      </c>
      <c r="E672" s="825" t="s">
        <v>2300</v>
      </c>
      <c r="F672" s="839" t="s">
        <v>2301</v>
      </c>
      <c r="G672" s="825" t="s">
        <v>2541</v>
      </c>
      <c r="H672" s="825" t="s">
        <v>2542</v>
      </c>
      <c r="I672" s="831">
        <v>18.639999389648438</v>
      </c>
      <c r="J672" s="831">
        <v>50</v>
      </c>
      <c r="K672" s="832">
        <v>932.0999755859375</v>
      </c>
    </row>
    <row r="673" spans="1:11" ht="14.45" customHeight="1" x14ac:dyDescent="0.2">
      <c r="A673" s="821" t="s">
        <v>595</v>
      </c>
      <c r="B673" s="822" t="s">
        <v>596</v>
      </c>
      <c r="C673" s="825" t="s">
        <v>621</v>
      </c>
      <c r="D673" s="839" t="s">
        <v>622</v>
      </c>
      <c r="E673" s="825" t="s">
        <v>2300</v>
      </c>
      <c r="F673" s="839" t="s">
        <v>2301</v>
      </c>
      <c r="G673" s="825" t="s">
        <v>3240</v>
      </c>
      <c r="H673" s="825" t="s">
        <v>3241</v>
      </c>
      <c r="I673" s="831">
        <v>16.370000839233398</v>
      </c>
      <c r="J673" s="831">
        <v>100</v>
      </c>
      <c r="K673" s="832">
        <v>1637</v>
      </c>
    </row>
    <row r="674" spans="1:11" ht="14.45" customHeight="1" x14ac:dyDescent="0.2">
      <c r="A674" s="821" t="s">
        <v>595</v>
      </c>
      <c r="B674" s="822" t="s">
        <v>596</v>
      </c>
      <c r="C674" s="825" t="s">
        <v>621</v>
      </c>
      <c r="D674" s="839" t="s">
        <v>622</v>
      </c>
      <c r="E674" s="825" t="s">
        <v>2300</v>
      </c>
      <c r="F674" s="839" t="s">
        <v>2301</v>
      </c>
      <c r="G674" s="825" t="s">
        <v>3242</v>
      </c>
      <c r="H674" s="825" t="s">
        <v>3243</v>
      </c>
      <c r="I674" s="831">
        <v>18.219999313354492</v>
      </c>
      <c r="J674" s="831">
        <v>200</v>
      </c>
      <c r="K674" s="832">
        <v>3644</v>
      </c>
    </row>
    <row r="675" spans="1:11" ht="14.45" customHeight="1" x14ac:dyDescent="0.2">
      <c r="A675" s="821" t="s">
        <v>595</v>
      </c>
      <c r="B675" s="822" t="s">
        <v>596</v>
      </c>
      <c r="C675" s="825" t="s">
        <v>621</v>
      </c>
      <c r="D675" s="839" t="s">
        <v>622</v>
      </c>
      <c r="E675" s="825" t="s">
        <v>2300</v>
      </c>
      <c r="F675" s="839" t="s">
        <v>2301</v>
      </c>
      <c r="G675" s="825" t="s">
        <v>3244</v>
      </c>
      <c r="H675" s="825" t="s">
        <v>3245</v>
      </c>
      <c r="I675" s="831">
        <v>18.22499942779541</v>
      </c>
      <c r="J675" s="831">
        <v>150</v>
      </c>
      <c r="K675" s="832">
        <v>2734</v>
      </c>
    </row>
    <row r="676" spans="1:11" ht="14.45" customHeight="1" x14ac:dyDescent="0.2">
      <c r="A676" s="821" t="s">
        <v>595</v>
      </c>
      <c r="B676" s="822" t="s">
        <v>596</v>
      </c>
      <c r="C676" s="825" t="s">
        <v>621</v>
      </c>
      <c r="D676" s="839" t="s">
        <v>622</v>
      </c>
      <c r="E676" s="825" t="s">
        <v>2300</v>
      </c>
      <c r="F676" s="839" t="s">
        <v>2301</v>
      </c>
      <c r="G676" s="825" t="s">
        <v>3246</v>
      </c>
      <c r="H676" s="825" t="s">
        <v>3247</v>
      </c>
      <c r="I676" s="831">
        <v>12.909999847412109</v>
      </c>
      <c r="J676" s="831">
        <v>200</v>
      </c>
      <c r="K676" s="832">
        <v>2582.139892578125</v>
      </c>
    </row>
    <row r="677" spans="1:11" ht="14.45" customHeight="1" x14ac:dyDescent="0.2">
      <c r="A677" s="821" t="s">
        <v>595</v>
      </c>
      <c r="B677" s="822" t="s">
        <v>596</v>
      </c>
      <c r="C677" s="825" t="s">
        <v>621</v>
      </c>
      <c r="D677" s="839" t="s">
        <v>622</v>
      </c>
      <c r="E677" s="825" t="s">
        <v>2300</v>
      </c>
      <c r="F677" s="839" t="s">
        <v>2301</v>
      </c>
      <c r="G677" s="825" t="s">
        <v>3248</v>
      </c>
      <c r="H677" s="825" t="s">
        <v>3249</v>
      </c>
      <c r="I677" s="831">
        <v>12.909999847412109</v>
      </c>
      <c r="J677" s="831">
        <v>500</v>
      </c>
      <c r="K677" s="832">
        <v>6455.3497314453125</v>
      </c>
    </row>
    <row r="678" spans="1:11" ht="14.45" customHeight="1" x14ac:dyDescent="0.2">
      <c r="A678" s="821" t="s">
        <v>595</v>
      </c>
      <c r="B678" s="822" t="s">
        <v>596</v>
      </c>
      <c r="C678" s="825" t="s">
        <v>621</v>
      </c>
      <c r="D678" s="839" t="s">
        <v>622</v>
      </c>
      <c r="E678" s="825" t="s">
        <v>2300</v>
      </c>
      <c r="F678" s="839" t="s">
        <v>2301</v>
      </c>
      <c r="G678" s="825" t="s">
        <v>3250</v>
      </c>
      <c r="H678" s="825" t="s">
        <v>3251</v>
      </c>
      <c r="I678" s="831">
        <v>12.909999847412109</v>
      </c>
      <c r="J678" s="831">
        <v>1250</v>
      </c>
      <c r="K678" s="832">
        <v>16138.379638671875</v>
      </c>
    </row>
    <row r="679" spans="1:11" ht="14.45" customHeight="1" x14ac:dyDescent="0.2">
      <c r="A679" s="821" t="s">
        <v>595</v>
      </c>
      <c r="B679" s="822" t="s">
        <v>596</v>
      </c>
      <c r="C679" s="825" t="s">
        <v>621</v>
      </c>
      <c r="D679" s="839" t="s">
        <v>622</v>
      </c>
      <c r="E679" s="825" t="s">
        <v>2300</v>
      </c>
      <c r="F679" s="839" t="s">
        <v>2301</v>
      </c>
      <c r="G679" s="825" t="s">
        <v>2302</v>
      </c>
      <c r="H679" s="825" t="s">
        <v>2303</v>
      </c>
      <c r="I679" s="831">
        <v>2.875</v>
      </c>
      <c r="J679" s="831">
        <v>3000</v>
      </c>
      <c r="K679" s="832">
        <v>8620</v>
      </c>
    </row>
    <row r="680" spans="1:11" ht="14.45" customHeight="1" x14ac:dyDescent="0.2">
      <c r="A680" s="821" t="s">
        <v>595</v>
      </c>
      <c r="B680" s="822" t="s">
        <v>596</v>
      </c>
      <c r="C680" s="825" t="s">
        <v>621</v>
      </c>
      <c r="D680" s="839" t="s">
        <v>622</v>
      </c>
      <c r="E680" s="825" t="s">
        <v>2300</v>
      </c>
      <c r="F680" s="839" t="s">
        <v>2301</v>
      </c>
      <c r="G680" s="825" t="s">
        <v>2304</v>
      </c>
      <c r="H680" s="825" t="s">
        <v>2305</v>
      </c>
      <c r="I680" s="831">
        <v>2.8850001096725464</v>
      </c>
      <c r="J680" s="831">
        <v>1500</v>
      </c>
      <c r="K680" s="832">
        <v>4330</v>
      </c>
    </row>
    <row r="681" spans="1:11" ht="14.45" customHeight="1" x14ac:dyDescent="0.2">
      <c r="A681" s="821" t="s">
        <v>595</v>
      </c>
      <c r="B681" s="822" t="s">
        <v>596</v>
      </c>
      <c r="C681" s="825" t="s">
        <v>621</v>
      </c>
      <c r="D681" s="839" t="s">
        <v>622</v>
      </c>
      <c r="E681" s="825" t="s">
        <v>2300</v>
      </c>
      <c r="F681" s="839" t="s">
        <v>2301</v>
      </c>
      <c r="G681" s="825" t="s">
        <v>2545</v>
      </c>
      <c r="H681" s="825" t="s">
        <v>2546</v>
      </c>
      <c r="I681" s="831">
        <v>2.8950001001358032</v>
      </c>
      <c r="J681" s="831">
        <v>1500</v>
      </c>
      <c r="K681" s="832">
        <v>4340</v>
      </c>
    </row>
    <row r="682" spans="1:11" ht="14.45" customHeight="1" x14ac:dyDescent="0.2">
      <c r="A682" s="821" t="s">
        <v>595</v>
      </c>
      <c r="B682" s="822" t="s">
        <v>596</v>
      </c>
      <c r="C682" s="825" t="s">
        <v>621</v>
      </c>
      <c r="D682" s="839" t="s">
        <v>622</v>
      </c>
      <c r="E682" s="825" t="s">
        <v>2300</v>
      </c>
      <c r="F682" s="839" t="s">
        <v>2301</v>
      </c>
      <c r="G682" s="825" t="s">
        <v>2306</v>
      </c>
      <c r="H682" s="825" t="s">
        <v>2307</v>
      </c>
      <c r="I682" s="831">
        <v>3.3875001072883606</v>
      </c>
      <c r="J682" s="831">
        <v>2000</v>
      </c>
      <c r="K682" s="832">
        <v>6770</v>
      </c>
    </row>
    <row r="683" spans="1:11" ht="14.45" customHeight="1" x14ac:dyDescent="0.2">
      <c r="A683" s="821" t="s">
        <v>595</v>
      </c>
      <c r="B683" s="822" t="s">
        <v>596</v>
      </c>
      <c r="C683" s="825" t="s">
        <v>621</v>
      </c>
      <c r="D683" s="839" t="s">
        <v>622</v>
      </c>
      <c r="E683" s="825" t="s">
        <v>2300</v>
      </c>
      <c r="F683" s="839" t="s">
        <v>2301</v>
      </c>
      <c r="G683" s="825" t="s">
        <v>2308</v>
      </c>
      <c r="H683" s="825" t="s">
        <v>2309</v>
      </c>
      <c r="I683" s="831">
        <v>3.3825001120567322</v>
      </c>
      <c r="J683" s="831">
        <v>2000</v>
      </c>
      <c r="K683" s="832">
        <v>6770</v>
      </c>
    </row>
    <row r="684" spans="1:11" ht="14.45" customHeight="1" x14ac:dyDescent="0.2">
      <c r="A684" s="821" t="s">
        <v>595</v>
      </c>
      <c r="B684" s="822" t="s">
        <v>596</v>
      </c>
      <c r="C684" s="825" t="s">
        <v>621</v>
      </c>
      <c r="D684" s="839" t="s">
        <v>622</v>
      </c>
      <c r="E684" s="825" t="s">
        <v>2300</v>
      </c>
      <c r="F684" s="839" t="s">
        <v>2301</v>
      </c>
      <c r="G684" s="825" t="s">
        <v>2547</v>
      </c>
      <c r="H684" s="825" t="s">
        <v>2548</v>
      </c>
      <c r="I684" s="831">
        <v>3.7466667493184409</v>
      </c>
      <c r="J684" s="831">
        <v>3000</v>
      </c>
      <c r="K684" s="832">
        <v>11240</v>
      </c>
    </row>
    <row r="685" spans="1:11" ht="14.45" customHeight="1" x14ac:dyDescent="0.2">
      <c r="A685" s="821" t="s">
        <v>595</v>
      </c>
      <c r="B685" s="822" t="s">
        <v>596</v>
      </c>
      <c r="C685" s="825" t="s">
        <v>621</v>
      </c>
      <c r="D685" s="839" t="s">
        <v>622</v>
      </c>
      <c r="E685" s="825" t="s">
        <v>2300</v>
      </c>
      <c r="F685" s="839" t="s">
        <v>2301</v>
      </c>
      <c r="G685" s="825" t="s">
        <v>2549</v>
      </c>
      <c r="H685" s="825" t="s">
        <v>2550</v>
      </c>
      <c r="I685" s="831">
        <v>3.869999885559082</v>
      </c>
      <c r="J685" s="831">
        <v>2000</v>
      </c>
      <c r="K685" s="832">
        <v>7740</v>
      </c>
    </row>
    <row r="686" spans="1:11" ht="14.45" customHeight="1" x14ac:dyDescent="0.2">
      <c r="A686" s="821" t="s">
        <v>595</v>
      </c>
      <c r="B686" s="822" t="s">
        <v>596</v>
      </c>
      <c r="C686" s="825" t="s">
        <v>621</v>
      </c>
      <c r="D686" s="839" t="s">
        <v>622</v>
      </c>
      <c r="E686" s="825" t="s">
        <v>2300</v>
      </c>
      <c r="F686" s="839" t="s">
        <v>2301</v>
      </c>
      <c r="G686" s="825" t="s">
        <v>2386</v>
      </c>
      <c r="H686" s="825" t="s">
        <v>2387</v>
      </c>
      <c r="I686" s="831">
        <v>3.869999885559082</v>
      </c>
      <c r="J686" s="831">
        <v>1000</v>
      </c>
      <c r="K686" s="832">
        <v>3870</v>
      </c>
    </row>
    <row r="687" spans="1:11" ht="14.45" customHeight="1" x14ac:dyDescent="0.2">
      <c r="A687" s="821" t="s">
        <v>595</v>
      </c>
      <c r="B687" s="822" t="s">
        <v>596</v>
      </c>
      <c r="C687" s="825" t="s">
        <v>621</v>
      </c>
      <c r="D687" s="839" t="s">
        <v>622</v>
      </c>
      <c r="E687" s="825" t="s">
        <v>2567</v>
      </c>
      <c r="F687" s="839" t="s">
        <v>2568</v>
      </c>
      <c r="G687" s="825" t="s">
        <v>3252</v>
      </c>
      <c r="H687" s="825" t="s">
        <v>3253</v>
      </c>
      <c r="I687" s="831">
        <v>13001.900390625</v>
      </c>
      <c r="J687" s="831">
        <v>5</v>
      </c>
      <c r="K687" s="832">
        <v>65009.501953125</v>
      </c>
    </row>
    <row r="688" spans="1:11" ht="14.45" customHeight="1" x14ac:dyDescent="0.2">
      <c r="A688" s="821" t="s">
        <v>595</v>
      </c>
      <c r="B688" s="822" t="s">
        <v>596</v>
      </c>
      <c r="C688" s="825" t="s">
        <v>621</v>
      </c>
      <c r="D688" s="839" t="s">
        <v>622</v>
      </c>
      <c r="E688" s="825" t="s">
        <v>2567</v>
      </c>
      <c r="F688" s="839" t="s">
        <v>2568</v>
      </c>
      <c r="G688" s="825" t="s">
        <v>3254</v>
      </c>
      <c r="H688" s="825" t="s">
        <v>3255</v>
      </c>
      <c r="I688" s="831">
        <v>3938.1756417410716</v>
      </c>
      <c r="J688" s="831">
        <v>27</v>
      </c>
      <c r="K688" s="832">
        <v>106330.70947265625</v>
      </c>
    </row>
    <row r="689" spans="1:11" ht="14.45" customHeight="1" x14ac:dyDescent="0.2">
      <c r="A689" s="821" t="s">
        <v>595</v>
      </c>
      <c r="B689" s="822" t="s">
        <v>596</v>
      </c>
      <c r="C689" s="825" t="s">
        <v>621</v>
      </c>
      <c r="D689" s="839" t="s">
        <v>622</v>
      </c>
      <c r="E689" s="825" t="s">
        <v>2567</v>
      </c>
      <c r="F689" s="839" t="s">
        <v>2568</v>
      </c>
      <c r="G689" s="825" t="s">
        <v>3256</v>
      </c>
      <c r="H689" s="825" t="s">
        <v>3257</v>
      </c>
      <c r="I689" s="831">
        <v>11150.003255208334</v>
      </c>
      <c r="J689" s="831">
        <v>4</v>
      </c>
      <c r="K689" s="832">
        <v>44600.009765625</v>
      </c>
    </row>
    <row r="690" spans="1:11" ht="14.45" customHeight="1" x14ac:dyDescent="0.2">
      <c r="A690" s="821" t="s">
        <v>595</v>
      </c>
      <c r="B690" s="822" t="s">
        <v>596</v>
      </c>
      <c r="C690" s="825" t="s">
        <v>621</v>
      </c>
      <c r="D690" s="839" t="s">
        <v>622</v>
      </c>
      <c r="E690" s="825" t="s">
        <v>2567</v>
      </c>
      <c r="F690" s="839" t="s">
        <v>2568</v>
      </c>
      <c r="G690" s="825" t="s">
        <v>3258</v>
      </c>
      <c r="H690" s="825" t="s">
        <v>3259</v>
      </c>
      <c r="I690" s="831">
        <v>960.739990234375</v>
      </c>
      <c r="J690" s="831">
        <v>1</v>
      </c>
      <c r="K690" s="832">
        <v>960.739990234375</v>
      </c>
    </row>
    <row r="691" spans="1:11" ht="14.45" customHeight="1" x14ac:dyDescent="0.2">
      <c r="A691" s="821" t="s">
        <v>595</v>
      </c>
      <c r="B691" s="822" t="s">
        <v>596</v>
      </c>
      <c r="C691" s="825" t="s">
        <v>621</v>
      </c>
      <c r="D691" s="839" t="s">
        <v>622</v>
      </c>
      <c r="E691" s="825" t="s">
        <v>2567</v>
      </c>
      <c r="F691" s="839" t="s">
        <v>2568</v>
      </c>
      <c r="G691" s="825" t="s">
        <v>3260</v>
      </c>
      <c r="H691" s="825" t="s">
        <v>3261</v>
      </c>
      <c r="I691" s="831">
        <v>960.739990234375</v>
      </c>
      <c r="J691" s="831">
        <v>1</v>
      </c>
      <c r="K691" s="832">
        <v>960.739990234375</v>
      </c>
    </row>
    <row r="692" spans="1:11" ht="14.45" customHeight="1" x14ac:dyDescent="0.2">
      <c r="A692" s="821" t="s">
        <v>595</v>
      </c>
      <c r="B692" s="822" t="s">
        <v>596</v>
      </c>
      <c r="C692" s="825" t="s">
        <v>621</v>
      </c>
      <c r="D692" s="839" t="s">
        <v>622</v>
      </c>
      <c r="E692" s="825" t="s">
        <v>2567</v>
      </c>
      <c r="F692" s="839" t="s">
        <v>2568</v>
      </c>
      <c r="G692" s="825" t="s">
        <v>3262</v>
      </c>
      <c r="H692" s="825" t="s">
        <v>3263</v>
      </c>
      <c r="I692" s="831">
        <v>8071.91015625</v>
      </c>
      <c r="J692" s="831">
        <v>2</v>
      </c>
      <c r="K692" s="832">
        <v>16143.8203125</v>
      </c>
    </row>
    <row r="693" spans="1:11" ht="14.45" customHeight="1" x14ac:dyDescent="0.2">
      <c r="A693" s="821" t="s">
        <v>595</v>
      </c>
      <c r="B693" s="822" t="s">
        <v>596</v>
      </c>
      <c r="C693" s="825" t="s">
        <v>621</v>
      </c>
      <c r="D693" s="839" t="s">
        <v>622</v>
      </c>
      <c r="E693" s="825" t="s">
        <v>2567</v>
      </c>
      <c r="F693" s="839" t="s">
        <v>2568</v>
      </c>
      <c r="G693" s="825" t="s">
        <v>3264</v>
      </c>
      <c r="H693" s="825" t="s">
        <v>3265</v>
      </c>
      <c r="I693" s="831">
        <v>5708.2998046875</v>
      </c>
      <c r="J693" s="831">
        <v>11</v>
      </c>
      <c r="K693" s="832">
        <v>62791.26171875</v>
      </c>
    </row>
    <row r="694" spans="1:11" ht="14.45" customHeight="1" x14ac:dyDescent="0.2">
      <c r="A694" s="821" t="s">
        <v>595</v>
      </c>
      <c r="B694" s="822" t="s">
        <v>596</v>
      </c>
      <c r="C694" s="825" t="s">
        <v>621</v>
      </c>
      <c r="D694" s="839" t="s">
        <v>622</v>
      </c>
      <c r="E694" s="825" t="s">
        <v>2567</v>
      </c>
      <c r="F694" s="839" t="s">
        <v>2568</v>
      </c>
      <c r="G694" s="825" t="s">
        <v>3266</v>
      </c>
      <c r="H694" s="825" t="s">
        <v>3267</v>
      </c>
      <c r="I694" s="831">
        <v>1427.800048828125</v>
      </c>
      <c r="J694" s="831">
        <v>10</v>
      </c>
      <c r="K694" s="832">
        <v>14278</v>
      </c>
    </row>
    <row r="695" spans="1:11" ht="14.45" customHeight="1" x14ac:dyDescent="0.2">
      <c r="A695" s="821" t="s">
        <v>595</v>
      </c>
      <c r="B695" s="822" t="s">
        <v>596</v>
      </c>
      <c r="C695" s="825" t="s">
        <v>621</v>
      </c>
      <c r="D695" s="839" t="s">
        <v>622</v>
      </c>
      <c r="E695" s="825" t="s">
        <v>2567</v>
      </c>
      <c r="F695" s="839" t="s">
        <v>2568</v>
      </c>
      <c r="G695" s="825" t="s">
        <v>3268</v>
      </c>
      <c r="H695" s="825" t="s">
        <v>3269</v>
      </c>
      <c r="I695" s="831">
        <v>2032.800048828125</v>
      </c>
      <c r="J695" s="831">
        <v>9</v>
      </c>
      <c r="K695" s="832">
        <v>18295.19921875</v>
      </c>
    </row>
    <row r="696" spans="1:11" ht="14.45" customHeight="1" thickBot="1" x14ac:dyDescent="0.25">
      <c r="A696" s="813" t="s">
        <v>595</v>
      </c>
      <c r="B696" s="814" t="s">
        <v>596</v>
      </c>
      <c r="C696" s="817" t="s">
        <v>621</v>
      </c>
      <c r="D696" s="840" t="s">
        <v>622</v>
      </c>
      <c r="E696" s="817" t="s">
        <v>2310</v>
      </c>
      <c r="F696" s="840" t="s">
        <v>2311</v>
      </c>
      <c r="G696" s="817" t="s">
        <v>3270</v>
      </c>
      <c r="H696" s="817" t="s">
        <v>3271</v>
      </c>
      <c r="I696" s="833">
        <v>338.79998779296875</v>
      </c>
      <c r="J696" s="833">
        <v>4</v>
      </c>
      <c r="K696" s="834">
        <v>1355.199951171875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4EC11F9-5F93-4168-8768-20A76F9642F0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95.5</v>
      </c>
      <c r="D6" s="490"/>
      <c r="E6" s="490"/>
      <c r="F6" s="489"/>
      <c r="G6" s="491">
        <f ca="1">SUM(Tabulka[05 h_vram])/2</f>
        <v>72107.19</v>
      </c>
      <c r="H6" s="490">
        <f ca="1">SUM(Tabulka[06 h_naduv])/2</f>
        <v>5512.75</v>
      </c>
      <c r="I6" s="490">
        <f ca="1">SUM(Tabulka[07 h_nadzk])/2</f>
        <v>572.63</v>
      </c>
      <c r="J6" s="489">
        <f ca="1">SUM(Tabulka[08 h_oon])/2</f>
        <v>1023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91330</v>
      </c>
      <c r="N6" s="490">
        <f ca="1">SUM(Tabulka[12 m_oc])/2</f>
        <v>91330</v>
      </c>
      <c r="O6" s="489">
        <f ca="1">SUM(Tabulka[13 m_sk])/2</f>
        <v>31491879</v>
      </c>
      <c r="P6" s="488">
        <f ca="1">SUM(Tabulka[14_vzsk])/2</f>
        <v>11160</v>
      </c>
      <c r="Q6" s="488">
        <f ca="1">SUM(Tabulka[15_vzpl])/2</f>
        <v>57361.925708699899</v>
      </c>
      <c r="R6" s="487">
        <f ca="1">IF(Q6=0,0,P6/Q6)</f>
        <v>0.19455413782085421</v>
      </c>
      <c r="S6" s="486">
        <f ca="1">Q6-P6</f>
        <v>46201.925708699899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11696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2163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8443245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8" s="470">
        <f ca="1">IF(Tabulka[[#This Row],[15_vzpl]]=0,"",Tabulka[[#This Row],[14_vzsk]]/Tabulka[[#This Row],[15_vzpl]])</f>
        <v>0.29248659793814435</v>
      </c>
      <c r="S8" s="469">
        <f ca="1">IF(Tabulka[[#This Row],[15_vzpl]]-Tabulka[[#This Row],[14_vzsk]]=0,"",Tabulka[[#This Row],[15_vzpl]]-Tabulka[[#This Row],[14_vzsk]])</f>
        <v>12578.592375366567</v>
      </c>
    </row>
    <row r="9" spans="1:19" x14ac:dyDescent="0.25">
      <c r="A9" s="468">
        <v>99</v>
      </c>
      <c r="B9" s="467" t="s">
        <v>3282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1303988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9" s="470">
        <f ca="1">IF(Tabulka[[#This Row],[15_vzpl]]=0,"",Tabulka[[#This Row],[14_vzsk]]/Tabulka[[#This Row],[15_vzpl]])</f>
        <v>0.29248659793814435</v>
      </c>
      <c r="S9" s="469">
        <f ca="1">IF(Tabulka[[#This Row],[15_vzpl]]-Tabulka[[#This Row],[14_vzsk]]=0,"",Tabulka[[#This Row],[15_vzpl]]-Tabulka[[#This Row],[14_vzsk]])</f>
        <v>12578.592375366567</v>
      </c>
    </row>
    <row r="10" spans="1:19" x14ac:dyDescent="0.25">
      <c r="A10" s="468">
        <v>100</v>
      </c>
      <c r="B10" s="467" t="s">
        <v>3283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171.5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489498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3284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8320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1375.5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6649759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3273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79.5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58699.189999999995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3349.75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572.63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91330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91330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22638816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39583.333333333336</v>
      </c>
      <c r="R12" s="470">
        <f ca="1">IF(Tabulka[[#This Row],[15_vzpl]]=0,"",Tabulka[[#This Row],[14_vzsk]]/Tabulka[[#This Row],[15_vzpl]])</f>
        <v>0.15056842105263157</v>
      </c>
      <c r="S12" s="469">
        <f ca="1">IF(Tabulka[[#This Row],[15_vzpl]]-Tabulka[[#This Row],[14_vzsk]]=0,"",Tabulka[[#This Row],[15_vzpl]]-Tabulka[[#This Row],[14_vzsk]])</f>
        <v>33623.333333333336</v>
      </c>
    </row>
    <row r="13" spans="1:19" x14ac:dyDescent="0.25">
      <c r="A13" s="468">
        <v>303</v>
      </c>
      <c r="B13" s="467" t="s">
        <v>3285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20.6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15290.5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1197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42150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42150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5474663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39583.333333333336</v>
      </c>
      <c r="R13" s="470">
        <f ca="1">IF(Tabulka[[#This Row],[15_vzpl]]=0,"",Tabulka[[#This Row],[14_vzsk]]/Tabulka[[#This Row],[15_vzpl]])</f>
        <v>0.15056842105263157</v>
      </c>
      <c r="S13" s="469">
        <f ca="1">IF(Tabulka[[#This Row],[15_vzpl]]-Tabulka[[#This Row],[14_vzsk]]=0,"",Tabulka[[#This Row],[15_vzpl]]-Tabulka[[#This Row],[14_vzsk]])</f>
        <v>33623.333333333336</v>
      </c>
    </row>
    <row r="14" spans="1:19" x14ac:dyDescent="0.25">
      <c r="A14" s="468">
        <v>304</v>
      </c>
      <c r="B14" s="467" t="s">
        <v>3286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20147.98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317.65999999999997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38748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38748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9934492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305</v>
      </c>
      <c r="B15" s="467" t="s">
        <v>3287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5732.33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246.5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129.97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2108674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418</v>
      </c>
      <c r="B16" s="467" t="s">
        <v>3288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638018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424</v>
      </c>
      <c r="B17" s="467" t="s">
        <v>3289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3831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862894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636</v>
      </c>
      <c r="B18" s="467" t="s">
        <v>3290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271293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642</v>
      </c>
      <c r="B19" s="467" t="s">
        <v>3291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11407.380000000001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654.75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3348782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 t="s">
        <v>3274</v>
      </c>
      <c r="B20" s="467"/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374818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30</v>
      </c>
      <c r="B21" s="467" t="s">
        <v>3292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374818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3275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0</v>
      </c>
      <c r="B23" s="467" t="s">
        <v>3293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4B3271E-208A-4260-9E82-BE203D38A80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67483.667940000014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3388.8945700000008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0.84544524901192464</v>
      </c>
      <c r="E8" s="285">
        <f t="shared" si="0"/>
        <v>0.93938361001324955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0.25970548862115128</v>
      </c>
      <c r="E9" s="285">
        <f>IF(C9=0,0,D9/C9)</f>
        <v>0.86568496207050427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0.78827258540967027</v>
      </c>
      <c r="E11" s="285">
        <f t="shared" si="0"/>
        <v>1.3137876423494506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0.96680504793509348</v>
      </c>
      <c r="E12" s="285">
        <f t="shared" si="0"/>
        <v>1.2085063099188669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22150.670360000007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32602.790290000004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58924.182119999998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846.82211999999981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1.0062333147186611</v>
      </c>
      <c r="E20" s="285">
        <f t="shared" si="1"/>
        <v>1.0062333147186611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0.9662207703265927</v>
      </c>
      <c r="E23" s="285">
        <f t="shared" si="1"/>
        <v>1.1367303180312855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58077.36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1.0061907452231054</v>
      </c>
      <c r="E25" s="285">
        <f t="shared" si="1"/>
        <v>1.0061907452231054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1.0061907452231054</v>
      </c>
      <c r="E26" s="285">
        <f t="shared" si="1"/>
        <v>1.0061907452231054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0.91924398625429549</v>
      </c>
      <c r="E29" s="285">
        <f t="shared" si="1"/>
        <v>0.96762524868873212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0.73569261880687564</v>
      </c>
      <c r="E30" s="285">
        <f t="shared" si="1"/>
        <v>0.73569261880687564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1.0402132194796987</v>
      </c>
      <c r="E31" s="285">
        <f t="shared" si="1"/>
        <v>1.0949612836628408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CBBB2DC-D1C7-4DB6-AE4F-5487B7C7FA1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3281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14</v>
      </c>
      <c r="F4" s="497"/>
      <c r="G4" s="497"/>
      <c r="H4" s="497"/>
      <c r="I4" s="497">
        <v>2352</v>
      </c>
      <c r="J4" s="497">
        <v>381</v>
      </c>
      <c r="K4" s="497"/>
      <c r="L4" s="497"/>
      <c r="M4" s="497"/>
      <c r="N4" s="497"/>
      <c r="O4" s="497"/>
      <c r="P4" s="497"/>
      <c r="Q4" s="497">
        <v>1502085</v>
      </c>
      <c r="R4" s="497"/>
      <c r="S4" s="497">
        <v>3555.7184750733136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3</v>
      </c>
      <c r="I5">
        <v>504</v>
      </c>
      <c r="J5">
        <v>91</v>
      </c>
      <c r="Q5">
        <v>197711</v>
      </c>
      <c r="S5">
        <v>3555.7184750733136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29.5</v>
      </c>
      <c r="Q6">
        <v>82316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10</v>
      </c>
      <c r="I7">
        <v>1680</v>
      </c>
      <c r="J7">
        <v>260.5</v>
      </c>
      <c r="Q7">
        <v>1222058</v>
      </c>
    </row>
    <row r="8" spans="1:19" x14ac:dyDescent="0.25">
      <c r="A8" s="504" t="s">
        <v>215</v>
      </c>
      <c r="B8" s="503">
        <v>5</v>
      </c>
      <c r="C8">
        <v>1</v>
      </c>
      <c r="D8" t="s">
        <v>3273</v>
      </c>
      <c r="E8">
        <v>79.5</v>
      </c>
      <c r="I8">
        <v>11242.7</v>
      </c>
      <c r="J8">
        <v>663.75</v>
      </c>
      <c r="K8">
        <v>100</v>
      </c>
      <c r="L8">
        <v>168</v>
      </c>
      <c r="O8">
        <v>15562</v>
      </c>
      <c r="P8">
        <v>15562</v>
      </c>
      <c r="Q8">
        <v>3352899</v>
      </c>
      <c r="S8">
        <v>7916.666666666667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20</v>
      </c>
      <c r="I9">
        <v>2821.75</v>
      </c>
      <c r="J9">
        <v>281</v>
      </c>
      <c r="K9">
        <v>20</v>
      </c>
      <c r="O9">
        <v>6750</v>
      </c>
      <c r="P9">
        <v>6750</v>
      </c>
      <c r="Q9">
        <v>764364</v>
      </c>
      <c r="S9">
        <v>7916.666666666667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29</v>
      </c>
      <c r="I10">
        <v>3802.05</v>
      </c>
      <c r="J10">
        <v>188.5</v>
      </c>
      <c r="K10">
        <v>55</v>
      </c>
      <c r="O10">
        <v>8062</v>
      </c>
      <c r="P10">
        <v>8062</v>
      </c>
      <c r="Q10">
        <v>1579540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7.5</v>
      </c>
      <c r="I11">
        <v>1098.6500000000001</v>
      </c>
      <c r="J11">
        <v>44</v>
      </c>
      <c r="K11">
        <v>25</v>
      </c>
      <c r="Q11">
        <v>270475</v>
      </c>
    </row>
    <row r="12" spans="1:19" x14ac:dyDescent="0.25">
      <c r="A12" s="504" t="s">
        <v>219</v>
      </c>
      <c r="B12" s="503">
        <v>9</v>
      </c>
      <c r="C12">
        <v>1</v>
      </c>
      <c r="D12">
        <v>418</v>
      </c>
      <c r="E12">
        <v>2</v>
      </c>
      <c r="I12">
        <v>291</v>
      </c>
      <c r="J12">
        <v>27</v>
      </c>
      <c r="Q12">
        <v>104150</v>
      </c>
    </row>
    <row r="13" spans="1:19" x14ac:dyDescent="0.25">
      <c r="A13" s="502" t="s">
        <v>220</v>
      </c>
      <c r="B13" s="501">
        <v>10</v>
      </c>
      <c r="C13">
        <v>1</v>
      </c>
      <c r="D13">
        <v>424</v>
      </c>
      <c r="E13">
        <v>5</v>
      </c>
      <c r="I13">
        <v>813.5</v>
      </c>
      <c r="L13">
        <v>168</v>
      </c>
      <c r="Q13">
        <v>136007</v>
      </c>
    </row>
    <row r="14" spans="1:19" x14ac:dyDescent="0.25">
      <c r="A14" s="504" t="s">
        <v>221</v>
      </c>
      <c r="B14" s="503">
        <v>11</v>
      </c>
      <c r="C14">
        <v>1</v>
      </c>
      <c r="D14">
        <v>636</v>
      </c>
      <c r="E14">
        <v>1</v>
      </c>
      <c r="I14">
        <v>157.5</v>
      </c>
      <c r="Q14">
        <v>42171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15</v>
      </c>
      <c r="I15">
        <v>2258.25</v>
      </c>
      <c r="J15">
        <v>123.25</v>
      </c>
      <c r="O15">
        <v>750</v>
      </c>
      <c r="P15">
        <v>750</v>
      </c>
      <c r="Q15">
        <v>456192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3274</v>
      </c>
      <c r="E16">
        <v>2</v>
      </c>
      <c r="I16">
        <v>336</v>
      </c>
      <c r="Q16">
        <v>64590</v>
      </c>
    </row>
    <row r="17" spans="3:19" x14ac:dyDescent="0.25">
      <c r="C17">
        <v>1</v>
      </c>
      <c r="D17">
        <v>30</v>
      </c>
      <c r="E17">
        <v>2</v>
      </c>
      <c r="I17">
        <v>336</v>
      </c>
      <c r="Q17">
        <v>64590</v>
      </c>
    </row>
    <row r="18" spans="3:19" x14ac:dyDescent="0.25">
      <c r="C18">
        <v>1</v>
      </c>
      <c r="D18" t="s">
        <v>3275</v>
      </c>
      <c r="L18">
        <v>23.5</v>
      </c>
      <c r="Q18">
        <v>11750</v>
      </c>
    </row>
    <row r="19" spans="3:19" x14ac:dyDescent="0.25">
      <c r="C19">
        <v>1</v>
      </c>
      <c r="D19">
        <v>0</v>
      </c>
      <c r="L19">
        <v>23.5</v>
      </c>
      <c r="Q19">
        <v>11750</v>
      </c>
    </row>
    <row r="20" spans="3:19" x14ac:dyDescent="0.25">
      <c r="C20" t="s">
        <v>3276</v>
      </c>
      <c r="E20">
        <v>95.5</v>
      </c>
      <c r="I20">
        <v>13930.699999999999</v>
      </c>
      <c r="J20">
        <v>1044.75</v>
      </c>
      <c r="K20">
        <v>100</v>
      </c>
      <c r="L20">
        <v>191.5</v>
      </c>
      <c r="O20">
        <v>15562</v>
      </c>
      <c r="P20">
        <v>15562</v>
      </c>
      <c r="Q20">
        <v>4931324</v>
      </c>
      <c r="S20">
        <v>11472.38514173998</v>
      </c>
    </row>
    <row r="21" spans="3:19" x14ac:dyDescent="0.25">
      <c r="C21">
        <v>2</v>
      </c>
      <c r="D21" t="s">
        <v>266</v>
      </c>
      <c r="E21">
        <v>14</v>
      </c>
      <c r="I21">
        <v>2144</v>
      </c>
      <c r="J21">
        <v>428.5</v>
      </c>
      <c r="Q21">
        <v>1459895</v>
      </c>
      <c r="S21">
        <v>3555.7184750733136</v>
      </c>
    </row>
    <row r="22" spans="3:19" x14ac:dyDescent="0.25">
      <c r="C22">
        <v>2</v>
      </c>
      <c r="D22">
        <v>99</v>
      </c>
      <c r="E22">
        <v>3</v>
      </c>
      <c r="I22">
        <v>480</v>
      </c>
      <c r="J22">
        <v>136.5</v>
      </c>
      <c r="Q22">
        <v>212061</v>
      </c>
      <c r="S22">
        <v>3555.7184750733136</v>
      </c>
    </row>
    <row r="23" spans="3:19" x14ac:dyDescent="0.25">
      <c r="C23">
        <v>2</v>
      </c>
      <c r="D23">
        <v>100</v>
      </c>
      <c r="E23">
        <v>1</v>
      </c>
      <c r="I23">
        <v>160</v>
      </c>
      <c r="J23">
        <v>29.5</v>
      </c>
      <c r="Q23">
        <v>78425</v>
      </c>
    </row>
    <row r="24" spans="3:19" x14ac:dyDescent="0.25">
      <c r="C24">
        <v>2</v>
      </c>
      <c r="D24">
        <v>101</v>
      </c>
      <c r="E24">
        <v>10</v>
      </c>
      <c r="I24">
        <v>1504</v>
      </c>
      <c r="J24">
        <v>262.5</v>
      </c>
      <c r="Q24">
        <v>1169409</v>
      </c>
    </row>
    <row r="25" spans="3:19" x14ac:dyDescent="0.25">
      <c r="C25">
        <v>2</v>
      </c>
      <c r="D25" t="s">
        <v>3273</v>
      </c>
      <c r="E25">
        <v>78.5</v>
      </c>
      <c r="I25">
        <v>10623.83</v>
      </c>
      <c r="J25">
        <v>814</v>
      </c>
      <c r="K25">
        <v>132.5</v>
      </c>
      <c r="L25">
        <v>160</v>
      </c>
      <c r="O25">
        <v>41894</v>
      </c>
      <c r="P25">
        <v>41894</v>
      </c>
      <c r="Q25">
        <v>3433622</v>
      </c>
      <c r="S25">
        <v>7916.666666666667</v>
      </c>
    </row>
    <row r="26" spans="3:19" x14ac:dyDescent="0.25">
      <c r="C26">
        <v>2</v>
      </c>
      <c r="D26">
        <v>303</v>
      </c>
      <c r="E26">
        <v>20</v>
      </c>
      <c r="I26">
        <v>2659.25</v>
      </c>
      <c r="J26">
        <v>262.5</v>
      </c>
      <c r="K26">
        <v>30</v>
      </c>
      <c r="O26">
        <v>17800</v>
      </c>
      <c r="P26">
        <v>17800</v>
      </c>
      <c r="Q26">
        <v>857782</v>
      </c>
      <c r="S26">
        <v>7916.666666666667</v>
      </c>
    </row>
    <row r="27" spans="3:19" x14ac:dyDescent="0.25">
      <c r="C27">
        <v>2</v>
      </c>
      <c r="D27">
        <v>304</v>
      </c>
      <c r="E27">
        <v>28</v>
      </c>
      <c r="I27">
        <v>3642.04</v>
      </c>
      <c r="J27">
        <v>317.5</v>
      </c>
      <c r="K27">
        <v>87.5</v>
      </c>
      <c r="O27">
        <v>18112</v>
      </c>
      <c r="P27">
        <v>18112</v>
      </c>
      <c r="Q27">
        <v>1547449</v>
      </c>
    </row>
    <row r="28" spans="3:19" x14ac:dyDescent="0.25">
      <c r="C28">
        <v>2</v>
      </c>
      <c r="D28">
        <v>305</v>
      </c>
      <c r="E28">
        <v>7.5</v>
      </c>
      <c r="I28">
        <v>1059.04</v>
      </c>
      <c r="J28">
        <v>57</v>
      </c>
      <c r="K28">
        <v>15</v>
      </c>
      <c r="O28">
        <v>3700</v>
      </c>
      <c r="P28">
        <v>3700</v>
      </c>
      <c r="Q28">
        <v>304843</v>
      </c>
    </row>
    <row r="29" spans="3:19" x14ac:dyDescent="0.25">
      <c r="C29">
        <v>2</v>
      </c>
      <c r="D29">
        <v>418</v>
      </c>
      <c r="E29">
        <v>2</v>
      </c>
      <c r="I29">
        <v>300</v>
      </c>
      <c r="J29">
        <v>15</v>
      </c>
      <c r="Q29">
        <v>94681</v>
      </c>
    </row>
    <row r="30" spans="3:19" x14ac:dyDescent="0.25">
      <c r="C30">
        <v>2</v>
      </c>
      <c r="D30">
        <v>424</v>
      </c>
      <c r="E30">
        <v>5</v>
      </c>
      <c r="I30">
        <v>706.5</v>
      </c>
      <c r="J30">
        <v>17</v>
      </c>
      <c r="L30">
        <v>160</v>
      </c>
      <c r="O30">
        <v>1532</v>
      </c>
      <c r="P30">
        <v>1532</v>
      </c>
      <c r="Q30">
        <v>128306</v>
      </c>
    </row>
    <row r="31" spans="3:19" x14ac:dyDescent="0.25">
      <c r="C31">
        <v>2</v>
      </c>
      <c r="D31">
        <v>636</v>
      </c>
      <c r="E31">
        <v>1</v>
      </c>
      <c r="I31">
        <v>92.5</v>
      </c>
      <c r="Q31">
        <v>37747</v>
      </c>
    </row>
    <row r="32" spans="3:19" x14ac:dyDescent="0.25">
      <c r="C32">
        <v>2</v>
      </c>
      <c r="D32">
        <v>642</v>
      </c>
      <c r="E32">
        <v>15</v>
      </c>
      <c r="I32">
        <v>2164.5</v>
      </c>
      <c r="J32">
        <v>145</v>
      </c>
      <c r="O32">
        <v>750</v>
      </c>
      <c r="P32">
        <v>750</v>
      </c>
      <c r="Q32">
        <v>462814</v>
      </c>
    </row>
    <row r="33" spans="3:19" x14ac:dyDescent="0.25">
      <c r="C33">
        <v>2</v>
      </c>
      <c r="D33" t="s">
        <v>3274</v>
      </c>
      <c r="E33">
        <v>2</v>
      </c>
      <c r="I33">
        <v>320</v>
      </c>
      <c r="Q33">
        <v>64590</v>
      </c>
    </row>
    <row r="34" spans="3:19" x14ac:dyDescent="0.25">
      <c r="C34">
        <v>2</v>
      </c>
      <c r="D34">
        <v>30</v>
      </c>
      <c r="E34">
        <v>2</v>
      </c>
      <c r="I34">
        <v>320</v>
      </c>
      <c r="Q34">
        <v>64590</v>
      </c>
    </row>
    <row r="35" spans="3:19" x14ac:dyDescent="0.25">
      <c r="C35">
        <v>2</v>
      </c>
      <c r="D35" t="s">
        <v>3275</v>
      </c>
      <c r="L35">
        <v>15.5</v>
      </c>
      <c r="Q35">
        <v>7750</v>
      </c>
    </row>
    <row r="36" spans="3:19" x14ac:dyDescent="0.25">
      <c r="C36">
        <v>2</v>
      </c>
      <c r="D36">
        <v>0</v>
      </c>
      <c r="L36">
        <v>15.5</v>
      </c>
      <c r="Q36">
        <v>7750</v>
      </c>
    </row>
    <row r="37" spans="3:19" x14ac:dyDescent="0.25">
      <c r="C37" t="s">
        <v>3277</v>
      </c>
      <c r="E37">
        <v>94.5</v>
      </c>
      <c r="I37">
        <v>13087.830000000002</v>
      </c>
      <c r="J37">
        <v>1242.5</v>
      </c>
      <c r="K37">
        <v>132.5</v>
      </c>
      <c r="L37">
        <v>175.5</v>
      </c>
      <c r="O37">
        <v>41894</v>
      </c>
      <c r="P37">
        <v>41894</v>
      </c>
      <c r="Q37">
        <v>4965857</v>
      </c>
      <c r="S37">
        <v>11472.38514173998</v>
      </c>
    </row>
    <row r="38" spans="3:19" x14ac:dyDescent="0.25">
      <c r="C38">
        <v>3</v>
      </c>
      <c r="D38" t="s">
        <v>266</v>
      </c>
      <c r="E38">
        <v>14</v>
      </c>
      <c r="I38">
        <v>2448</v>
      </c>
      <c r="J38">
        <v>478</v>
      </c>
      <c r="Q38">
        <v>1408426</v>
      </c>
      <c r="S38">
        <v>3555.7184750733136</v>
      </c>
    </row>
    <row r="39" spans="3:19" x14ac:dyDescent="0.25">
      <c r="C39">
        <v>3</v>
      </c>
      <c r="D39">
        <v>99</v>
      </c>
      <c r="E39">
        <v>3</v>
      </c>
      <c r="I39">
        <v>552</v>
      </c>
      <c r="J39">
        <v>164</v>
      </c>
      <c r="Q39">
        <v>167254</v>
      </c>
      <c r="S39">
        <v>3555.7184750733136</v>
      </c>
    </row>
    <row r="40" spans="3:19" x14ac:dyDescent="0.25">
      <c r="C40">
        <v>3</v>
      </c>
      <c r="D40">
        <v>100</v>
      </c>
      <c r="E40">
        <v>1</v>
      </c>
      <c r="I40">
        <v>144</v>
      </c>
      <c r="J40">
        <v>33.5</v>
      </c>
      <c r="Q40">
        <v>84489</v>
      </c>
    </row>
    <row r="41" spans="3:19" x14ac:dyDescent="0.25">
      <c r="C41">
        <v>3</v>
      </c>
      <c r="D41">
        <v>101</v>
      </c>
      <c r="E41">
        <v>10</v>
      </c>
      <c r="I41">
        <v>1752</v>
      </c>
      <c r="J41">
        <v>280.5</v>
      </c>
      <c r="Q41">
        <v>1156683</v>
      </c>
    </row>
    <row r="42" spans="3:19" x14ac:dyDescent="0.25">
      <c r="C42">
        <v>3</v>
      </c>
      <c r="D42" t="s">
        <v>3273</v>
      </c>
      <c r="E42">
        <v>79.5</v>
      </c>
      <c r="I42">
        <v>12653.6</v>
      </c>
      <c r="J42">
        <v>472.75</v>
      </c>
      <c r="K42">
        <v>115.5</v>
      </c>
      <c r="L42">
        <v>184</v>
      </c>
      <c r="O42">
        <v>13312</v>
      </c>
      <c r="P42">
        <v>13312</v>
      </c>
      <c r="Q42">
        <v>3181158</v>
      </c>
      <c r="S42">
        <v>7916.666666666667</v>
      </c>
    </row>
    <row r="43" spans="3:19" x14ac:dyDescent="0.25">
      <c r="C43">
        <v>3</v>
      </c>
      <c r="D43">
        <v>303</v>
      </c>
      <c r="E43">
        <v>21</v>
      </c>
      <c r="I43">
        <v>3275.5</v>
      </c>
      <c r="J43">
        <v>166.5</v>
      </c>
      <c r="K43">
        <v>20</v>
      </c>
      <c r="O43">
        <v>4600</v>
      </c>
      <c r="P43">
        <v>4600</v>
      </c>
      <c r="Q43">
        <v>742800</v>
      </c>
      <c r="S43">
        <v>7916.666666666667</v>
      </c>
    </row>
    <row r="44" spans="3:19" x14ac:dyDescent="0.25">
      <c r="C44">
        <v>3</v>
      </c>
      <c r="D44">
        <v>304</v>
      </c>
      <c r="E44">
        <v>28</v>
      </c>
      <c r="I44">
        <v>4369.05</v>
      </c>
      <c r="J44">
        <v>127.5</v>
      </c>
      <c r="K44">
        <v>60.5</v>
      </c>
      <c r="O44">
        <v>8712</v>
      </c>
      <c r="P44">
        <v>8712</v>
      </c>
      <c r="Q44">
        <v>1558870</v>
      </c>
    </row>
    <row r="45" spans="3:19" x14ac:dyDescent="0.25">
      <c r="C45">
        <v>3</v>
      </c>
      <c r="D45">
        <v>305</v>
      </c>
      <c r="E45">
        <v>7.5</v>
      </c>
      <c r="I45">
        <v>1280.3</v>
      </c>
      <c r="J45">
        <v>41</v>
      </c>
      <c r="K45">
        <v>35</v>
      </c>
      <c r="Q45">
        <v>255103</v>
      </c>
    </row>
    <row r="46" spans="3:19" x14ac:dyDescent="0.25">
      <c r="C46">
        <v>3</v>
      </c>
      <c r="D46">
        <v>418</v>
      </c>
      <c r="E46">
        <v>2</v>
      </c>
      <c r="I46">
        <v>345</v>
      </c>
      <c r="J46">
        <v>15</v>
      </c>
      <c r="Q46">
        <v>93182</v>
      </c>
    </row>
    <row r="47" spans="3:19" x14ac:dyDescent="0.25">
      <c r="C47">
        <v>3</v>
      </c>
      <c r="D47">
        <v>424</v>
      </c>
      <c r="E47">
        <v>5</v>
      </c>
      <c r="I47">
        <v>788.5</v>
      </c>
      <c r="J47">
        <v>15</v>
      </c>
      <c r="L47">
        <v>184</v>
      </c>
      <c r="Q47">
        <v>58021</v>
      </c>
    </row>
    <row r="48" spans="3:19" x14ac:dyDescent="0.25">
      <c r="C48">
        <v>3</v>
      </c>
      <c r="D48">
        <v>636</v>
      </c>
      <c r="E48">
        <v>1</v>
      </c>
      <c r="I48">
        <v>172.5</v>
      </c>
      <c r="Q48">
        <v>38918</v>
      </c>
    </row>
    <row r="49" spans="3:19" x14ac:dyDescent="0.25">
      <c r="C49">
        <v>3</v>
      </c>
      <c r="D49">
        <v>642</v>
      </c>
      <c r="E49">
        <v>15</v>
      </c>
      <c r="I49">
        <v>2422.75</v>
      </c>
      <c r="J49">
        <v>107.75</v>
      </c>
      <c r="Q49">
        <v>434264</v>
      </c>
    </row>
    <row r="50" spans="3:19" x14ac:dyDescent="0.25">
      <c r="C50">
        <v>3</v>
      </c>
      <c r="D50" t="s">
        <v>3274</v>
      </c>
      <c r="E50">
        <v>2</v>
      </c>
      <c r="I50">
        <v>368</v>
      </c>
      <c r="Q50">
        <v>64590</v>
      </c>
    </row>
    <row r="51" spans="3:19" x14ac:dyDescent="0.25">
      <c r="C51">
        <v>3</v>
      </c>
      <c r="D51">
        <v>30</v>
      </c>
      <c r="E51">
        <v>2</v>
      </c>
      <c r="I51">
        <v>368</v>
      </c>
      <c r="Q51">
        <v>64590</v>
      </c>
    </row>
    <row r="52" spans="3:19" x14ac:dyDescent="0.25">
      <c r="C52">
        <v>3</v>
      </c>
      <c r="D52" t="s">
        <v>3275</v>
      </c>
      <c r="L52">
        <v>31</v>
      </c>
      <c r="Q52">
        <v>15500</v>
      </c>
    </row>
    <row r="53" spans="3:19" x14ac:dyDescent="0.25">
      <c r="C53">
        <v>3</v>
      </c>
      <c r="D53">
        <v>0</v>
      </c>
      <c r="L53">
        <v>31</v>
      </c>
      <c r="Q53">
        <v>15500</v>
      </c>
    </row>
    <row r="54" spans="3:19" x14ac:dyDescent="0.25">
      <c r="C54" t="s">
        <v>3278</v>
      </c>
      <c r="E54">
        <v>95.5</v>
      </c>
      <c r="I54">
        <v>15469.599999999999</v>
      </c>
      <c r="J54">
        <v>950.75</v>
      </c>
      <c r="K54">
        <v>115.5</v>
      </c>
      <c r="L54">
        <v>215</v>
      </c>
      <c r="O54">
        <v>13312</v>
      </c>
      <c r="P54">
        <v>13312</v>
      </c>
      <c r="Q54">
        <v>4669674</v>
      </c>
      <c r="S54">
        <v>11472.38514173998</v>
      </c>
    </row>
    <row r="55" spans="3:19" x14ac:dyDescent="0.25">
      <c r="C55">
        <v>4</v>
      </c>
      <c r="D55" t="s">
        <v>266</v>
      </c>
      <c r="E55">
        <v>14</v>
      </c>
      <c r="I55">
        <v>2424</v>
      </c>
      <c r="J55">
        <v>466.5</v>
      </c>
      <c r="Q55">
        <v>2559423</v>
      </c>
      <c r="R55">
        <v>5200</v>
      </c>
      <c r="S55">
        <v>3555.7184750733136</v>
      </c>
    </row>
    <row r="56" spans="3:19" x14ac:dyDescent="0.25">
      <c r="C56">
        <v>4</v>
      </c>
      <c r="D56">
        <v>99</v>
      </c>
      <c r="E56">
        <v>3</v>
      </c>
      <c r="I56">
        <v>520</v>
      </c>
      <c r="J56">
        <v>121</v>
      </c>
      <c r="Q56">
        <v>475231</v>
      </c>
      <c r="R56">
        <v>5200</v>
      </c>
      <c r="S56">
        <v>3555.7184750733136</v>
      </c>
    </row>
    <row r="57" spans="3:19" x14ac:dyDescent="0.25">
      <c r="C57">
        <v>4</v>
      </c>
      <c r="D57">
        <v>100</v>
      </c>
      <c r="E57">
        <v>1</v>
      </c>
      <c r="I57">
        <v>176</v>
      </c>
      <c r="J57">
        <v>45.5</v>
      </c>
      <c r="Q57">
        <v>158608</v>
      </c>
    </row>
    <row r="58" spans="3:19" x14ac:dyDescent="0.25">
      <c r="C58">
        <v>4</v>
      </c>
      <c r="D58">
        <v>101</v>
      </c>
      <c r="E58">
        <v>10</v>
      </c>
      <c r="I58">
        <v>1728</v>
      </c>
      <c r="J58">
        <v>300</v>
      </c>
      <c r="Q58">
        <v>1925584</v>
      </c>
    </row>
    <row r="59" spans="3:19" x14ac:dyDescent="0.25">
      <c r="C59">
        <v>4</v>
      </c>
      <c r="D59" t="s">
        <v>3273</v>
      </c>
      <c r="E59">
        <v>80.5</v>
      </c>
      <c r="I59">
        <v>12542.96</v>
      </c>
      <c r="J59">
        <v>861.75</v>
      </c>
      <c r="K59">
        <v>169.13</v>
      </c>
      <c r="L59">
        <v>273</v>
      </c>
      <c r="O59">
        <v>14062</v>
      </c>
      <c r="P59">
        <v>14062</v>
      </c>
      <c r="Q59">
        <v>8852802</v>
      </c>
      <c r="R59">
        <v>5960</v>
      </c>
      <c r="S59">
        <v>7916.666666666667</v>
      </c>
    </row>
    <row r="60" spans="3:19" x14ac:dyDescent="0.25">
      <c r="C60">
        <v>4</v>
      </c>
      <c r="D60">
        <v>303</v>
      </c>
      <c r="E60">
        <v>21</v>
      </c>
      <c r="I60">
        <v>3398.75</v>
      </c>
      <c r="J60">
        <v>293.5</v>
      </c>
      <c r="K60">
        <v>20</v>
      </c>
      <c r="O60">
        <v>8000</v>
      </c>
      <c r="P60">
        <v>8000</v>
      </c>
      <c r="Q60">
        <v>2271512</v>
      </c>
      <c r="R60">
        <v>5960</v>
      </c>
      <c r="S60">
        <v>7916.666666666667</v>
      </c>
    </row>
    <row r="61" spans="3:19" x14ac:dyDescent="0.25">
      <c r="C61">
        <v>4</v>
      </c>
      <c r="D61">
        <v>304</v>
      </c>
      <c r="E61">
        <v>28</v>
      </c>
      <c r="I61">
        <v>4367.04</v>
      </c>
      <c r="J61">
        <v>338.5</v>
      </c>
      <c r="K61">
        <v>94.16</v>
      </c>
      <c r="O61">
        <v>3862</v>
      </c>
      <c r="P61">
        <v>3862</v>
      </c>
      <c r="Q61">
        <v>3563156</v>
      </c>
    </row>
    <row r="62" spans="3:19" x14ac:dyDescent="0.25">
      <c r="C62">
        <v>4</v>
      </c>
      <c r="D62">
        <v>305</v>
      </c>
      <c r="E62">
        <v>8.5</v>
      </c>
      <c r="I62">
        <v>1254.54</v>
      </c>
      <c r="J62">
        <v>48.5</v>
      </c>
      <c r="K62">
        <v>54.97</v>
      </c>
      <c r="O62">
        <v>2200</v>
      </c>
      <c r="P62">
        <v>2200</v>
      </c>
      <c r="Q62">
        <v>794118</v>
      </c>
    </row>
    <row r="63" spans="3:19" x14ac:dyDescent="0.25">
      <c r="C63">
        <v>4</v>
      </c>
      <c r="D63">
        <v>418</v>
      </c>
      <c r="E63">
        <v>2</v>
      </c>
      <c r="I63">
        <v>330</v>
      </c>
      <c r="J63">
        <v>45</v>
      </c>
      <c r="Q63">
        <v>248963</v>
      </c>
    </row>
    <row r="64" spans="3:19" x14ac:dyDescent="0.25">
      <c r="C64">
        <v>4</v>
      </c>
      <c r="D64">
        <v>424</v>
      </c>
      <c r="E64">
        <v>5</v>
      </c>
      <c r="I64">
        <v>733</v>
      </c>
      <c r="J64">
        <v>32.5</v>
      </c>
      <c r="L64">
        <v>273</v>
      </c>
      <c r="Q64">
        <v>406766</v>
      </c>
    </row>
    <row r="65" spans="3:19" x14ac:dyDescent="0.25">
      <c r="C65">
        <v>4</v>
      </c>
      <c r="D65">
        <v>636</v>
      </c>
      <c r="E65">
        <v>1</v>
      </c>
      <c r="I65">
        <v>165</v>
      </c>
      <c r="Q65">
        <v>111814</v>
      </c>
    </row>
    <row r="66" spans="3:19" x14ac:dyDescent="0.25">
      <c r="C66">
        <v>4</v>
      </c>
      <c r="D66">
        <v>642</v>
      </c>
      <c r="E66">
        <v>15</v>
      </c>
      <c r="I66">
        <v>2294.63</v>
      </c>
      <c r="J66">
        <v>103.75</v>
      </c>
      <c r="Q66">
        <v>1456473</v>
      </c>
    </row>
    <row r="67" spans="3:19" x14ac:dyDescent="0.25">
      <c r="C67">
        <v>4</v>
      </c>
      <c r="D67" t="s">
        <v>3274</v>
      </c>
      <c r="E67">
        <v>2</v>
      </c>
      <c r="I67">
        <v>352</v>
      </c>
      <c r="Q67">
        <v>116458</v>
      </c>
    </row>
    <row r="68" spans="3:19" x14ac:dyDescent="0.25">
      <c r="C68">
        <v>4</v>
      </c>
      <c r="D68">
        <v>30</v>
      </c>
      <c r="E68">
        <v>2</v>
      </c>
      <c r="I68">
        <v>352</v>
      </c>
      <c r="Q68">
        <v>116458</v>
      </c>
    </row>
    <row r="69" spans="3:19" x14ac:dyDescent="0.25">
      <c r="C69" t="s">
        <v>3279</v>
      </c>
      <c r="E69">
        <v>96.5</v>
      </c>
      <c r="I69">
        <v>15318.960000000003</v>
      </c>
      <c r="J69">
        <v>1328.25</v>
      </c>
      <c r="K69">
        <v>169.13</v>
      </c>
      <c r="L69">
        <v>273</v>
      </c>
      <c r="O69">
        <v>14062</v>
      </c>
      <c r="P69">
        <v>14062</v>
      </c>
      <c r="Q69">
        <v>11528683</v>
      </c>
      <c r="R69">
        <v>11160</v>
      </c>
      <c r="S69">
        <v>11472.38514173998</v>
      </c>
    </row>
    <row r="70" spans="3:19" x14ac:dyDescent="0.25">
      <c r="C70">
        <v>5</v>
      </c>
      <c r="D70" t="s">
        <v>266</v>
      </c>
      <c r="E70">
        <v>14</v>
      </c>
      <c r="I70">
        <v>2328</v>
      </c>
      <c r="J70">
        <v>409</v>
      </c>
      <c r="Q70">
        <v>1513416</v>
      </c>
      <c r="S70">
        <v>3555.7184750733136</v>
      </c>
    </row>
    <row r="71" spans="3:19" x14ac:dyDescent="0.25">
      <c r="C71">
        <v>5</v>
      </c>
      <c r="D71">
        <v>99</v>
      </c>
      <c r="E71">
        <v>3</v>
      </c>
      <c r="I71">
        <v>504</v>
      </c>
      <c r="J71">
        <v>103.5</v>
      </c>
      <c r="Q71">
        <v>251731</v>
      </c>
      <c r="S71">
        <v>3555.7184750733136</v>
      </c>
    </row>
    <row r="72" spans="3:19" x14ac:dyDescent="0.25">
      <c r="C72">
        <v>5</v>
      </c>
      <c r="D72">
        <v>100</v>
      </c>
      <c r="E72">
        <v>1</v>
      </c>
      <c r="I72">
        <v>168</v>
      </c>
      <c r="J72">
        <v>33.5</v>
      </c>
      <c r="Q72">
        <v>85660</v>
      </c>
    </row>
    <row r="73" spans="3:19" x14ac:dyDescent="0.25">
      <c r="C73">
        <v>5</v>
      </c>
      <c r="D73">
        <v>101</v>
      </c>
      <c r="E73">
        <v>10</v>
      </c>
      <c r="I73">
        <v>1656</v>
      </c>
      <c r="J73">
        <v>272</v>
      </c>
      <c r="Q73">
        <v>1176025</v>
      </c>
    </row>
    <row r="74" spans="3:19" x14ac:dyDescent="0.25">
      <c r="C74">
        <v>5</v>
      </c>
      <c r="D74" t="s">
        <v>3273</v>
      </c>
      <c r="E74">
        <v>79.5</v>
      </c>
      <c r="I74">
        <v>11636.1</v>
      </c>
      <c r="J74">
        <v>537.5</v>
      </c>
      <c r="K74">
        <v>55.5</v>
      </c>
      <c r="L74">
        <v>168</v>
      </c>
      <c r="O74">
        <v>6500</v>
      </c>
      <c r="P74">
        <v>6500</v>
      </c>
      <c r="Q74">
        <v>3818335</v>
      </c>
      <c r="S74">
        <v>7916.666666666667</v>
      </c>
    </row>
    <row r="75" spans="3:19" x14ac:dyDescent="0.25">
      <c r="C75">
        <v>5</v>
      </c>
      <c r="D75">
        <v>303</v>
      </c>
      <c r="E75">
        <v>21</v>
      </c>
      <c r="I75">
        <v>3135.25</v>
      </c>
      <c r="J75">
        <v>193.5</v>
      </c>
      <c r="K75">
        <v>35</v>
      </c>
      <c r="O75">
        <v>5000</v>
      </c>
      <c r="P75">
        <v>5000</v>
      </c>
      <c r="Q75">
        <v>838205</v>
      </c>
      <c r="S75">
        <v>7916.666666666667</v>
      </c>
    </row>
    <row r="76" spans="3:19" x14ac:dyDescent="0.25">
      <c r="C76">
        <v>5</v>
      </c>
      <c r="D76">
        <v>304</v>
      </c>
      <c r="E76">
        <v>27</v>
      </c>
      <c r="I76">
        <v>3967.8</v>
      </c>
      <c r="J76">
        <v>113</v>
      </c>
      <c r="K76">
        <v>20.5</v>
      </c>
      <c r="Q76">
        <v>1685477</v>
      </c>
    </row>
    <row r="77" spans="3:19" x14ac:dyDescent="0.25">
      <c r="C77">
        <v>5</v>
      </c>
      <c r="D77">
        <v>305</v>
      </c>
      <c r="E77">
        <v>8.5</v>
      </c>
      <c r="I77">
        <v>1039.8</v>
      </c>
      <c r="J77">
        <v>56</v>
      </c>
      <c r="Q77">
        <v>484135</v>
      </c>
    </row>
    <row r="78" spans="3:19" x14ac:dyDescent="0.25">
      <c r="C78">
        <v>5</v>
      </c>
      <c r="D78">
        <v>418</v>
      </c>
      <c r="E78">
        <v>2</v>
      </c>
      <c r="I78">
        <v>279</v>
      </c>
      <c r="Q78">
        <v>97042</v>
      </c>
    </row>
    <row r="79" spans="3:19" x14ac:dyDescent="0.25">
      <c r="C79">
        <v>5</v>
      </c>
      <c r="D79">
        <v>424</v>
      </c>
      <c r="E79">
        <v>5</v>
      </c>
      <c r="I79">
        <v>789.5</v>
      </c>
      <c r="L79">
        <v>168</v>
      </c>
      <c r="Q79">
        <v>133794</v>
      </c>
    </row>
    <row r="80" spans="3:19" x14ac:dyDescent="0.25">
      <c r="C80">
        <v>5</v>
      </c>
      <c r="D80">
        <v>636</v>
      </c>
      <c r="E80">
        <v>1</v>
      </c>
      <c r="I80">
        <v>157.5</v>
      </c>
      <c r="Q80">
        <v>40643</v>
      </c>
    </row>
    <row r="81" spans="3:19" x14ac:dyDescent="0.25">
      <c r="C81">
        <v>5</v>
      </c>
      <c r="D81">
        <v>642</v>
      </c>
      <c r="E81">
        <v>15</v>
      </c>
      <c r="I81">
        <v>2267.25</v>
      </c>
      <c r="J81">
        <v>175</v>
      </c>
      <c r="O81">
        <v>1500</v>
      </c>
      <c r="P81">
        <v>1500</v>
      </c>
      <c r="Q81">
        <v>539039</v>
      </c>
    </row>
    <row r="82" spans="3:19" x14ac:dyDescent="0.25">
      <c r="C82">
        <v>5</v>
      </c>
      <c r="D82" t="s">
        <v>3274</v>
      </c>
      <c r="E82">
        <v>2</v>
      </c>
      <c r="I82">
        <v>336</v>
      </c>
      <c r="Q82">
        <v>64590</v>
      </c>
    </row>
    <row r="83" spans="3:19" x14ac:dyDescent="0.25">
      <c r="C83">
        <v>5</v>
      </c>
      <c r="D83">
        <v>30</v>
      </c>
      <c r="E83">
        <v>2</v>
      </c>
      <c r="I83">
        <v>336</v>
      </c>
      <c r="Q83">
        <v>64590</v>
      </c>
    </row>
    <row r="84" spans="3:19" x14ac:dyDescent="0.25">
      <c r="C84" t="s">
        <v>3280</v>
      </c>
      <c r="E84">
        <v>95.5</v>
      </c>
      <c r="I84">
        <v>14300.099999999999</v>
      </c>
      <c r="J84">
        <v>946.5</v>
      </c>
      <c r="K84">
        <v>55.5</v>
      </c>
      <c r="L84">
        <v>168</v>
      </c>
      <c r="O84">
        <v>6500</v>
      </c>
      <c r="P84">
        <v>6500</v>
      </c>
      <c r="Q84">
        <v>5396341</v>
      </c>
      <c r="S84">
        <v>11472.38514173998</v>
      </c>
    </row>
  </sheetData>
  <hyperlinks>
    <hyperlink ref="A2" location="Obsah!A1" display="Zpět na Obsah  KL 01  1.-4.měsíc" xr:uid="{BC837566-7353-4AC1-8A77-5150684C1496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3298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889705.64</v>
      </c>
      <c r="C3" s="343">
        <f t="shared" ref="C3:Z3" si="0">SUBTOTAL(9,C6:C1048576)</f>
        <v>0</v>
      </c>
      <c r="D3" s="343"/>
      <c r="E3" s="343">
        <f>SUBTOTAL(9,E6:E1048576)/4</f>
        <v>841576.31000000029</v>
      </c>
      <c r="F3" s="343"/>
      <c r="G3" s="343">
        <f t="shared" si="0"/>
        <v>0</v>
      </c>
      <c r="H3" s="343">
        <f>SUBTOTAL(9,H6:H1048576)/4</f>
        <v>846822.11999999976</v>
      </c>
      <c r="I3" s="346">
        <f>IF(B3&lt;&gt;0,H3/B3,"")</f>
        <v>0.95180032802759318</v>
      </c>
      <c r="J3" s="344">
        <f>IF(E3&lt;&gt;0,H3/E3,"")</f>
        <v>1.0062333147186611</v>
      </c>
      <c r="K3" s="345">
        <f t="shared" si="0"/>
        <v>106129.84</v>
      </c>
      <c r="L3" s="345"/>
      <c r="M3" s="343">
        <f t="shared" si="0"/>
        <v>0</v>
      </c>
      <c r="N3" s="343">
        <f t="shared" si="0"/>
        <v>93972.800000000003</v>
      </c>
      <c r="O3" s="343"/>
      <c r="P3" s="343">
        <f t="shared" si="0"/>
        <v>0</v>
      </c>
      <c r="Q3" s="343">
        <f t="shared" si="0"/>
        <v>20352.48</v>
      </c>
      <c r="R3" s="346">
        <f>IF(K3&lt;&gt;0,Q3/K3,"")</f>
        <v>0.19176962859832825</v>
      </c>
      <c r="S3" s="346">
        <f>IF(N3&lt;&gt;0,Q3/N3,"")</f>
        <v>0.21657841417942211</v>
      </c>
      <c r="T3" s="342">
        <f t="shared" si="0"/>
        <v>0</v>
      </c>
      <c r="U3" s="345"/>
      <c r="V3" s="343">
        <f t="shared" si="0"/>
        <v>0</v>
      </c>
      <c r="W3" s="343">
        <f t="shared" si="0"/>
        <v>0</v>
      </c>
      <c r="X3" s="343"/>
      <c r="Y3" s="343">
        <f t="shared" si="0"/>
        <v>0</v>
      </c>
      <c r="Z3" s="343">
        <f t="shared" si="0"/>
        <v>0</v>
      </c>
      <c r="AA3" s="346" t="str">
        <f>IF(T3&lt;&gt;0,Z3/T3,"")</f>
        <v/>
      </c>
      <c r="AB3" s="344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3294</v>
      </c>
      <c r="B6" s="847">
        <v>889705.6399999999</v>
      </c>
      <c r="C6" s="848"/>
      <c r="D6" s="848"/>
      <c r="E6" s="847">
        <v>841576.31000000017</v>
      </c>
      <c r="F6" s="848"/>
      <c r="G6" s="848"/>
      <c r="H6" s="847">
        <v>846822.11999999976</v>
      </c>
      <c r="I6" s="848"/>
      <c r="J6" s="848"/>
      <c r="K6" s="847">
        <v>53064.92</v>
      </c>
      <c r="L6" s="848"/>
      <c r="M6" s="848"/>
      <c r="N6" s="847">
        <v>46986.400000000001</v>
      </c>
      <c r="O6" s="848"/>
      <c r="P6" s="848"/>
      <c r="Q6" s="847">
        <v>10176.24</v>
      </c>
      <c r="R6" s="848"/>
      <c r="S6" s="848"/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3295</v>
      </c>
      <c r="B7" s="850">
        <v>874781.6399999999</v>
      </c>
      <c r="C7" s="851"/>
      <c r="D7" s="851"/>
      <c r="E7" s="850">
        <v>827734.31000000017</v>
      </c>
      <c r="F7" s="851"/>
      <c r="G7" s="851"/>
      <c r="H7" s="850">
        <v>836452.55999999971</v>
      </c>
      <c r="I7" s="851"/>
      <c r="J7" s="851"/>
      <c r="K7" s="850">
        <v>2345.5700000000006</v>
      </c>
      <c r="L7" s="851"/>
      <c r="M7" s="851"/>
      <c r="N7" s="850">
        <v>6449.8600000000006</v>
      </c>
      <c r="O7" s="851"/>
      <c r="P7" s="851"/>
      <c r="Q7" s="850">
        <v>10176.24</v>
      </c>
      <c r="R7" s="851"/>
      <c r="S7" s="851"/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x14ac:dyDescent="0.25">
      <c r="A8" s="856" t="s">
        <v>3296</v>
      </c>
      <c r="B8" s="850"/>
      <c r="C8" s="851"/>
      <c r="D8" s="851"/>
      <c r="E8" s="850">
        <v>0</v>
      </c>
      <c r="F8" s="851"/>
      <c r="G8" s="851"/>
      <c r="H8" s="850">
        <v>0</v>
      </c>
      <c r="I8" s="851"/>
      <c r="J8" s="851"/>
      <c r="K8" s="850"/>
      <c r="L8" s="851"/>
      <c r="M8" s="851"/>
      <c r="N8" s="850"/>
      <c r="O8" s="851"/>
      <c r="P8" s="851"/>
      <c r="Q8" s="850"/>
      <c r="R8" s="851"/>
      <c r="S8" s="851"/>
      <c r="T8" s="850"/>
      <c r="U8" s="851"/>
      <c r="V8" s="851"/>
      <c r="W8" s="850"/>
      <c r="X8" s="851"/>
      <c r="Y8" s="851"/>
      <c r="Z8" s="850"/>
      <c r="AA8" s="851"/>
      <c r="AB8" s="852"/>
    </row>
    <row r="9" spans="1:28" ht="14.45" customHeight="1" thickBot="1" x14ac:dyDescent="0.3">
      <c r="A9" s="857" t="s">
        <v>3297</v>
      </c>
      <c r="B9" s="853">
        <v>14924</v>
      </c>
      <c r="C9" s="854"/>
      <c r="D9" s="854"/>
      <c r="E9" s="853">
        <v>13842</v>
      </c>
      <c r="F9" s="854"/>
      <c r="G9" s="854"/>
      <c r="H9" s="853">
        <v>10369.56</v>
      </c>
      <c r="I9" s="854"/>
      <c r="J9" s="854"/>
      <c r="K9" s="853">
        <v>50719.35</v>
      </c>
      <c r="L9" s="854"/>
      <c r="M9" s="854"/>
      <c r="N9" s="853">
        <v>40536.54</v>
      </c>
      <c r="O9" s="854"/>
      <c r="P9" s="854"/>
      <c r="Q9" s="853"/>
      <c r="R9" s="854"/>
      <c r="S9" s="854"/>
      <c r="T9" s="853"/>
      <c r="U9" s="854"/>
      <c r="V9" s="854"/>
      <c r="W9" s="853"/>
      <c r="X9" s="854"/>
      <c r="Y9" s="854"/>
      <c r="Z9" s="853"/>
      <c r="AA9" s="854"/>
      <c r="AB9" s="855"/>
    </row>
    <row r="10" spans="1:28" ht="14.45" customHeight="1" thickBot="1" x14ac:dyDescent="0.25"/>
    <row r="11" spans="1:28" ht="14.45" customHeight="1" x14ac:dyDescent="0.25">
      <c r="A11" s="846" t="s">
        <v>615</v>
      </c>
      <c r="B11" s="847">
        <v>889705.6399999999</v>
      </c>
      <c r="C11" s="848"/>
      <c r="D11" s="848"/>
      <c r="E11" s="847">
        <v>841576.31000000029</v>
      </c>
      <c r="F11" s="848"/>
      <c r="G11" s="848"/>
      <c r="H11" s="847">
        <v>846822.11999999965</v>
      </c>
      <c r="I11" s="848"/>
      <c r="J11" s="849"/>
    </row>
    <row r="12" spans="1:28" ht="14.45" customHeight="1" x14ac:dyDescent="0.25">
      <c r="A12" s="856" t="s">
        <v>3299</v>
      </c>
      <c r="B12" s="850">
        <v>152833.33000000002</v>
      </c>
      <c r="C12" s="851"/>
      <c r="D12" s="851"/>
      <c r="E12" s="850">
        <v>80086.66</v>
      </c>
      <c r="F12" s="851"/>
      <c r="G12" s="851"/>
      <c r="H12" s="850">
        <v>17238.34</v>
      </c>
      <c r="I12" s="851"/>
      <c r="J12" s="852"/>
    </row>
    <row r="13" spans="1:28" ht="14.45" customHeight="1" x14ac:dyDescent="0.25">
      <c r="A13" s="856" t="s">
        <v>3300</v>
      </c>
      <c r="B13" s="850">
        <v>736872.30999999994</v>
      </c>
      <c r="C13" s="851"/>
      <c r="D13" s="851"/>
      <c r="E13" s="850">
        <v>761489.65000000026</v>
      </c>
      <c r="F13" s="851"/>
      <c r="G13" s="851"/>
      <c r="H13" s="850">
        <v>829583.77999999968</v>
      </c>
      <c r="I13" s="851"/>
      <c r="J13" s="852"/>
    </row>
    <row r="14" spans="1:28" ht="14.45" customHeight="1" x14ac:dyDescent="0.25">
      <c r="A14" s="858" t="s">
        <v>618</v>
      </c>
      <c r="B14" s="859"/>
      <c r="C14" s="860"/>
      <c r="D14" s="860"/>
      <c r="E14" s="859">
        <v>0</v>
      </c>
      <c r="F14" s="860"/>
      <c r="G14" s="860"/>
      <c r="H14" s="859">
        <v>0</v>
      </c>
      <c r="I14" s="860"/>
      <c r="J14" s="861"/>
    </row>
    <row r="15" spans="1:28" ht="14.45" customHeight="1" thickBot="1" x14ac:dyDescent="0.3">
      <c r="A15" s="857" t="s">
        <v>3299</v>
      </c>
      <c r="B15" s="853"/>
      <c r="C15" s="854"/>
      <c r="D15" s="854"/>
      <c r="E15" s="853">
        <v>0</v>
      </c>
      <c r="F15" s="854"/>
      <c r="G15" s="854"/>
      <c r="H15" s="853">
        <v>0</v>
      </c>
      <c r="I15" s="854"/>
      <c r="J15" s="855"/>
    </row>
    <row r="16" spans="1:28" ht="14.45" customHeight="1" x14ac:dyDescent="0.2">
      <c r="A16" s="786" t="s">
        <v>295</v>
      </c>
    </row>
    <row r="17" spans="1:1" ht="14.45" customHeight="1" x14ac:dyDescent="0.2">
      <c r="A17" s="787" t="s">
        <v>1821</v>
      </c>
    </row>
    <row r="18" spans="1:1" ht="14.45" customHeight="1" x14ac:dyDescent="0.2">
      <c r="A18" s="786" t="s">
        <v>3301</v>
      </c>
    </row>
    <row r="19" spans="1:1" ht="14.45" customHeight="1" x14ac:dyDescent="0.2">
      <c r="A19" s="786" t="s">
        <v>3302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8E155DA2-AB95-4CF3-BBF9-571B57DBF30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3306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6040</v>
      </c>
      <c r="C3" s="403">
        <f t="shared" si="0"/>
        <v>5130</v>
      </c>
      <c r="D3" s="437">
        <f t="shared" si="0"/>
        <v>6024</v>
      </c>
      <c r="E3" s="345">
        <f t="shared" si="0"/>
        <v>889705.64000000013</v>
      </c>
      <c r="F3" s="343">
        <f t="shared" si="0"/>
        <v>841576.30999999982</v>
      </c>
      <c r="G3" s="404">
        <f t="shared" si="0"/>
        <v>846822.12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62">
        <v>2021</v>
      </c>
      <c r="E5" s="842">
        <v>2019</v>
      </c>
      <c r="F5" s="843">
        <v>2020</v>
      </c>
      <c r="G5" s="862">
        <v>2021</v>
      </c>
    </row>
    <row r="6" spans="1:7" ht="14.45" customHeight="1" x14ac:dyDescent="0.2">
      <c r="A6" s="835" t="s">
        <v>3299</v>
      </c>
      <c r="B6" s="225">
        <v>370</v>
      </c>
      <c r="C6" s="225">
        <v>282</v>
      </c>
      <c r="D6" s="225">
        <v>189</v>
      </c>
      <c r="E6" s="863">
        <v>152833.33000000002</v>
      </c>
      <c r="F6" s="863">
        <v>80086.66</v>
      </c>
      <c r="G6" s="864">
        <v>17238.34</v>
      </c>
    </row>
    <row r="7" spans="1:7" ht="14.45" customHeight="1" x14ac:dyDescent="0.2">
      <c r="A7" s="836" t="s">
        <v>1823</v>
      </c>
      <c r="B7" s="831">
        <v>72</v>
      </c>
      <c r="C7" s="831">
        <v>39</v>
      </c>
      <c r="D7" s="831">
        <v>59</v>
      </c>
      <c r="E7" s="865">
        <v>12197.33</v>
      </c>
      <c r="F7" s="865">
        <v>7338</v>
      </c>
      <c r="G7" s="866">
        <v>10191.790000000001</v>
      </c>
    </row>
    <row r="8" spans="1:7" ht="14.45" customHeight="1" x14ac:dyDescent="0.2">
      <c r="A8" s="836" t="s">
        <v>1824</v>
      </c>
      <c r="B8" s="831">
        <v>695</v>
      </c>
      <c r="C8" s="831">
        <v>607</v>
      </c>
      <c r="D8" s="831">
        <v>579</v>
      </c>
      <c r="E8" s="865">
        <v>67693.650000000009</v>
      </c>
      <c r="F8" s="865">
        <v>105560</v>
      </c>
      <c r="G8" s="866">
        <v>62399.67</v>
      </c>
    </row>
    <row r="9" spans="1:7" ht="14.45" customHeight="1" x14ac:dyDescent="0.2">
      <c r="A9" s="836" t="s">
        <v>1825</v>
      </c>
      <c r="B9" s="831">
        <v>377</v>
      </c>
      <c r="C9" s="831">
        <v>438</v>
      </c>
      <c r="D9" s="831">
        <v>406</v>
      </c>
      <c r="E9" s="865">
        <v>42767.009999999995</v>
      </c>
      <c r="F9" s="865">
        <v>59590.67</v>
      </c>
      <c r="G9" s="866">
        <v>57574.229999999996</v>
      </c>
    </row>
    <row r="10" spans="1:7" ht="14.45" customHeight="1" x14ac:dyDescent="0.2">
      <c r="A10" s="836" t="s">
        <v>1826</v>
      </c>
      <c r="B10" s="831">
        <v>236</v>
      </c>
      <c r="C10" s="831">
        <v>82</v>
      </c>
      <c r="D10" s="831">
        <v>137</v>
      </c>
      <c r="E10" s="865">
        <v>46616.67</v>
      </c>
      <c r="F10" s="865">
        <v>16724.989999999998</v>
      </c>
      <c r="G10" s="866">
        <v>24692.21</v>
      </c>
    </row>
    <row r="11" spans="1:7" ht="14.45" customHeight="1" x14ac:dyDescent="0.2">
      <c r="A11" s="836" t="s">
        <v>1827</v>
      </c>
      <c r="B11" s="831">
        <v>521</v>
      </c>
      <c r="C11" s="831">
        <v>457</v>
      </c>
      <c r="D11" s="831">
        <v>563</v>
      </c>
      <c r="E11" s="865">
        <v>36282.660000000003</v>
      </c>
      <c r="F11" s="865">
        <v>72400.679999999993</v>
      </c>
      <c r="G11" s="866">
        <v>91372.99</v>
      </c>
    </row>
    <row r="12" spans="1:7" ht="14.45" customHeight="1" x14ac:dyDescent="0.2">
      <c r="A12" s="836" t="s">
        <v>1828</v>
      </c>
      <c r="B12" s="831">
        <v>828</v>
      </c>
      <c r="C12" s="831">
        <v>689</v>
      </c>
      <c r="D12" s="831">
        <v>751</v>
      </c>
      <c r="E12" s="865">
        <v>157695.99</v>
      </c>
      <c r="F12" s="865">
        <v>135644.66999999998</v>
      </c>
      <c r="G12" s="866">
        <v>111371.68</v>
      </c>
    </row>
    <row r="13" spans="1:7" ht="14.45" customHeight="1" x14ac:dyDescent="0.2">
      <c r="A13" s="836" t="s">
        <v>1829</v>
      </c>
      <c r="B13" s="831">
        <v>1095</v>
      </c>
      <c r="C13" s="831">
        <v>806</v>
      </c>
      <c r="D13" s="831">
        <v>957</v>
      </c>
      <c r="E13" s="865">
        <v>171180.66999999998</v>
      </c>
      <c r="F13" s="865">
        <v>152310.99</v>
      </c>
      <c r="G13" s="866">
        <v>156369</v>
      </c>
    </row>
    <row r="14" spans="1:7" ht="14.45" customHeight="1" x14ac:dyDescent="0.2">
      <c r="A14" s="836" t="s">
        <v>1830</v>
      </c>
      <c r="B14" s="831">
        <v>565</v>
      </c>
      <c r="C14" s="831">
        <v>390</v>
      </c>
      <c r="D14" s="831">
        <v>639</v>
      </c>
      <c r="E14" s="865">
        <v>50330.320000000007</v>
      </c>
      <c r="F14" s="865">
        <v>51890.679999999993</v>
      </c>
      <c r="G14" s="866">
        <v>73646.890000000014</v>
      </c>
    </row>
    <row r="15" spans="1:7" ht="14.45" customHeight="1" x14ac:dyDescent="0.2">
      <c r="A15" s="836" t="s">
        <v>1831</v>
      </c>
      <c r="B15" s="831"/>
      <c r="C15" s="831">
        <v>18</v>
      </c>
      <c r="D15" s="831">
        <v>123</v>
      </c>
      <c r="E15" s="865"/>
      <c r="F15" s="865">
        <v>1919.33</v>
      </c>
      <c r="G15" s="866">
        <v>13621.210000000001</v>
      </c>
    </row>
    <row r="16" spans="1:7" ht="14.45" customHeight="1" x14ac:dyDescent="0.2">
      <c r="A16" s="836" t="s">
        <v>1832</v>
      </c>
      <c r="B16" s="831">
        <v>500</v>
      </c>
      <c r="C16" s="831">
        <v>522</v>
      </c>
      <c r="D16" s="831">
        <v>572</v>
      </c>
      <c r="E16" s="865">
        <v>54271.33</v>
      </c>
      <c r="F16" s="865">
        <v>72434.990000000005</v>
      </c>
      <c r="G16" s="866">
        <v>75304.33</v>
      </c>
    </row>
    <row r="17" spans="1:7" ht="14.45" customHeight="1" x14ac:dyDescent="0.2">
      <c r="A17" s="836" t="s">
        <v>3303</v>
      </c>
      <c r="B17" s="831"/>
      <c r="C17" s="831"/>
      <c r="D17" s="831">
        <v>1</v>
      </c>
      <c r="E17" s="865"/>
      <c r="F17" s="865"/>
      <c r="G17" s="866">
        <v>40</v>
      </c>
    </row>
    <row r="18" spans="1:7" ht="14.45" customHeight="1" x14ac:dyDescent="0.2">
      <c r="A18" s="836" t="s">
        <v>3304</v>
      </c>
      <c r="B18" s="831"/>
      <c r="C18" s="831">
        <v>19</v>
      </c>
      <c r="D18" s="831">
        <v>2</v>
      </c>
      <c r="E18" s="865"/>
      <c r="F18" s="865">
        <v>3749</v>
      </c>
      <c r="G18" s="866">
        <v>182.56</v>
      </c>
    </row>
    <row r="19" spans="1:7" ht="14.45" customHeight="1" x14ac:dyDescent="0.2">
      <c r="A19" s="836" t="s">
        <v>1833</v>
      </c>
      <c r="B19" s="831">
        <v>393</v>
      </c>
      <c r="C19" s="831">
        <v>413</v>
      </c>
      <c r="D19" s="831">
        <v>323</v>
      </c>
      <c r="E19" s="865">
        <v>48660</v>
      </c>
      <c r="F19" s="865">
        <v>34828.660000000003</v>
      </c>
      <c r="G19" s="866">
        <v>39846.67</v>
      </c>
    </row>
    <row r="20" spans="1:7" ht="14.45" customHeight="1" x14ac:dyDescent="0.2">
      <c r="A20" s="836" t="s">
        <v>3305</v>
      </c>
      <c r="B20" s="831">
        <v>19</v>
      </c>
      <c r="C20" s="831"/>
      <c r="D20" s="831">
        <v>93</v>
      </c>
      <c r="E20" s="865">
        <v>2840</v>
      </c>
      <c r="F20" s="865"/>
      <c r="G20" s="866">
        <v>16631.440000000002</v>
      </c>
    </row>
    <row r="21" spans="1:7" ht="14.45" customHeight="1" thickBot="1" x14ac:dyDescent="0.25">
      <c r="A21" s="869" t="s">
        <v>1834</v>
      </c>
      <c r="B21" s="833">
        <v>369</v>
      </c>
      <c r="C21" s="833">
        <v>368</v>
      </c>
      <c r="D21" s="833">
        <v>630</v>
      </c>
      <c r="E21" s="867">
        <v>46336.68</v>
      </c>
      <c r="F21" s="867">
        <v>47096.99</v>
      </c>
      <c r="G21" s="868">
        <v>96339.11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1821</v>
      </c>
    </row>
    <row r="24" spans="1:7" ht="14.45" customHeight="1" x14ac:dyDescent="0.2">
      <c r="A24" s="786" t="s">
        <v>3301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72F1545-BE4D-414E-9C0E-EB887575823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3364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6058</v>
      </c>
      <c r="H3" s="208">
        <f t="shared" si="0"/>
        <v>942770.55999999994</v>
      </c>
      <c r="I3" s="78"/>
      <c r="J3" s="78"/>
      <c r="K3" s="208">
        <f t="shared" si="0"/>
        <v>5155.3</v>
      </c>
      <c r="L3" s="208">
        <f t="shared" si="0"/>
        <v>888562.71</v>
      </c>
      <c r="M3" s="78"/>
      <c r="N3" s="78"/>
      <c r="O3" s="208">
        <f t="shared" si="0"/>
        <v>6054.7</v>
      </c>
      <c r="P3" s="208">
        <f t="shared" si="0"/>
        <v>856998.3600000001</v>
      </c>
      <c r="Q3" s="79">
        <f>IF(L3=0,0,P3/L3)</f>
        <v>0.96447707106682445</v>
      </c>
      <c r="R3" s="209">
        <f>IF(O3=0,0,P3/O3)</f>
        <v>141.54266272482536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/>
      <c r="B6" s="807" t="s">
        <v>3307</v>
      </c>
      <c r="C6" s="807" t="s">
        <v>618</v>
      </c>
      <c r="D6" s="807" t="s">
        <v>3308</v>
      </c>
      <c r="E6" s="807" t="s">
        <v>3309</v>
      </c>
      <c r="F6" s="807" t="s">
        <v>3310</v>
      </c>
      <c r="G6" s="225"/>
      <c r="H6" s="225"/>
      <c r="I6" s="807"/>
      <c r="J6" s="807"/>
      <c r="K6" s="225">
        <v>6</v>
      </c>
      <c r="L6" s="225">
        <v>0</v>
      </c>
      <c r="M6" s="807"/>
      <c r="N6" s="807">
        <v>0</v>
      </c>
      <c r="O6" s="225">
        <v>6</v>
      </c>
      <c r="P6" s="225">
        <v>0</v>
      </c>
      <c r="Q6" s="812"/>
      <c r="R6" s="830">
        <v>0</v>
      </c>
    </row>
    <row r="7" spans="1:18" ht="14.45" customHeight="1" x14ac:dyDescent="0.2">
      <c r="A7" s="821" t="s">
        <v>595</v>
      </c>
      <c r="B7" s="822" t="s">
        <v>3311</v>
      </c>
      <c r="C7" s="822" t="s">
        <v>615</v>
      </c>
      <c r="D7" s="822" t="s">
        <v>3312</v>
      </c>
      <c r="E7" s="822" t="s">
        <v>3313</v>
      </c>
      <c r="F7" s="822" t="s">
        <v>802</v>
      </c>
      <c r="G7" s="831">
        <v>7.2</v>
      </c>
      <c r="H7" s="831">
        <v>501.84</v>
      </c>
      <c r="I7" s="822"/>
      <c r="J7" s="822">
        <v>69.699999999999989</v>
      </c>
      <c r="K7" s="831">
        <v>3.7000000000000006</v>
      </c>
      <c r="L7" s="831">
        <v>257.89</v>
      </c>
      <c r="M7" s="822"/>
      <c r="N7" s="822">
        <v>69.699999999999989</v>
      </c>
      <c r="O7" s="831">
        <v>0.4</v>
      </c>
      <c r="P7" s="831">
        <v>27.88</v>
      </c>
      <c r="Q7" s="827"/>
      <c r="R7" s="832">
        <v>69.699999999999989</v>
      </c>
    </row>
    <row r="8" spans="1:18" ht="14.45" customHeight="1" x14ac:dyDescent="0.2">
      <c r="A8" s="821" t="s">
        <v>595</v>
      </c>
      <c r="B8" s="822" t="s">
        <v>3311</v>
      </c>
      <c r="C8" s="822" t="s">
        <v>615</v>
      </c>
      <c r="D8" s="822" t="s">
        <v>3312</v>
      </c>
      <c r="E8" s="822" t="s">
        <v>3314</v>
      </c>
      <c r="F8" s="822" t="s">
        <v>1083</v>
      </c>
      <c r="G8" s="831">
        <v>6.3000000000000007</v>
      </c>
      <c r="H8" s="831">
        <v>1795.99</v>
      </c>
      <c r="I8" s="822"/>
      <c r="J8" s="822">
        <v>285.07777777777773</v>
      </c>
      <c r="K8" s="831">
        <v>16.200000000000003</v>
      </c>
      <c r="L8" s="831">
        <v>5956.7400000000007</v>
      </c>
      <c r="M8" s="822"/>
      <c r="N8" s="822">
        <v>367.7</v>
      </c>
      <c r="O8" s="831">
        <v>26.799999999999994</v>
      </c>
      <c r="P8" s="831">
        <v>9854.36</v>
      </c>
      <c r="Q8" s="827"/>
      <c r="R8" s="832">
        <v>367.7000000000001</v>
      </c>
    </row>
    <row r="9" spans="1:18" ht="14.45" customHeight="1" x14ac:dyDescent="0.2">
      <c r="A9" s="821" t="s">
        <v>595</v>
      </c>
      <c r="B9" s="822" t="s">
        <v>3311</v>
      </c>
      <c r="C9" s="822" t="s">
        <v>615</v>
      </c>
      <c r="D9" s="822" t="s">
        <v>3312</v>
      </c>
      <c r="E9" s="822" t="s">
        <v>3314</v>
      </c>
      <c r="F9" s="822"/>
      <c r="G9" s="831"/>
      <c r="H9" s="831"/>
      <c r="I9" s="822"/>
      <c r="J9" s="822"/>
      <c r="K9" s="831">
        <v>0</v>
      </c>
      <c r="L9" s="831">
        <v>0</v>
      </c>
      <c r="M9" s="822"/>
      <c r="N9" s="822"/>
      <c r="O9" s="831"/>
      <c r="P9" s="831"/>
      <c r="Q9" s="827"/>
      <c r="R9" s="832"/>
    </row>
    <row r="10" spans="1:18" ht="14.45" customHeight="1" x14ac:dyDescent="0.2">
      <c r="A10" s="821" t="s">
        <v>595</v>
      </c>
      <c r="B10" s="822" t="s">
        <v>3311</v>
      </c>
      <c r="C10" s="822" t="s">
        <v>615</v>
      </c>
      <c r="D10" s="822" t="s">
        <v>3312</v>
      </c>
      <c r="E10" s="822" t="s">
        <v>3315</v>
      </c>
      <c r="F10" s="822" t="s">
        <v>1081</v>
      </c>
      <c r="G10" s="831">
        <v>0.70000000000000007</v>
      </c>
      <c r="H10" s="831">
        <v>47.74</v>
      </c>
      <c r="I10" s="822"/>
      <c r="J10" s="822">
        <v>68.2</v>
      </c>
      <c r="K10" s="831">
        <v>2.8000000000000003</v>
      </c>
      <c r="L10" s="831">
        <v>235.23000000000002</v>
      </c>
      <c r="M10" s="822"/>
      <c r="N10" s="822">
        <v>84.010714285714286</v>
      </c>
      <c r="O10" s="831">
        <v>3.5000000000000009</v>
      </c>
      <c r="P10" s="831">
        <v>294</v>
      </c>
      <c r="Q10" s="827"/>
      <c r="R10" s="832">
        <v>83.999999999999972</v>
      </c>
    </row>
    <row r="11" spans="1:18" ht="14.45" customHeight="1" x14ac:dyDescent="0.2">
      <c r="A11" s="821" t="s">
        <v>595</v>
      </c>
      <c r="B11" s="822" t="s">
        <v>3311</v>
      </c>
      <c r="C11" s="822" t="s">
        <v>615</v>
      </c>
      <c r="D11" s="822" t="s">
        <v>3312</v>
      </c>
      <c r="E11" s="822" t="s">
        <v>3316</v>
      </c>
      <c r="F11" s="822" t="s">
        <v>3317</v>
      </c>
      <c r="G11" s="831"/>
      <c r="H11" s="831"/>
      <c r="I11" s="822"/>
      <c r="J11" s="822"/>
      <c r="K11" s="831">
        <v>0</v>
      </c>
      <c r="L11" s="831">
        <v>0</v>
      </c>
      <c r="M11" s="822"/>
      <c r="N11" s="822"/>
      <c r="O11" s="831"/>
      <c r="P11" s="831"/>
      <c r="Q11" s="827"/>
      <c r="R11" s="832"/>
    </row>
    <row r="12" spans="1:18" ht="14.45" customHeight="1" x14ac:dyDescent="0.2">
      <c r="A12" s="821" t="s">
        <v>595</v>
      </c>
      <c r="B12" s="822" t="s">
        <v>3311</v>
      </c>
      <c r="C12" s="822" t="s">
        <v>615</v>
      </c>
      <c r="D12" s="822" t="s">
        <v>3308</v>
      </c>
      <c r="E12" s="822" t="s">
        <v>3318</v>
      </c>
      <c r="F12" s="822" t="s">
        <v>3319</v>
      </c>
      <c r="G12" s="831">
        <v>46</v>
      </c>
      <c r="H12" s="831">
        <v>3864</v>
      </c>
      <c r="I12" s="822"/>
      <c r="J12" s="822">
        <v>84</v>
      </c>
      <c r="K12" s="831">
        <v>60</v>
      </c>
      <c r="L12" s="831">
        <v>5100</v>
      </c>
      <c r="M12" s="822"/>
      <c r="N12" s="822">
        <v>85</v>
      </c>
      <c r="O12" s="831">
        <v>26</v>
      </c>
      <c r="P12" s="831">
        <v>2314</v>
      </c>
      <c r="Q12" s="827"/>
      <c r="R12" s="832">
        <v>89</v>
      </c>
    </row>
    <row r="13" spans="1:18" ht="14.45" customHeight="1" x14ac:dyDescent="0.2">
      <c r="A13" s="821" t="s">
        <v>595</v>
      </c>
      <c r="B13" s="822" t="s">
        <v>3311</v>
      </c>
      <c r="C13" s="822" t="s">
        <v>615</v>
      </c>
      <c r="D13" s="822" t="s">
        <v>3308</v>
      </c>
      <c r="E13" s="822" t="s">
        <v>3320</v>
      </c>
      <c r="F13" s="822" t="s">
        <v>3321</v>
      </c>
      <c r="G13" s="831">
        <v>360</v>
      </c>
      <c r="H13" s="831">
        <v>13680</v>
      </c>
      <c r="I13" s="822"/>
      <c r="J13" s="822">
        <v>38</v>
      </c>
      <c r="K13" s="831">
        <v>179</v>
      </c>
      <c r="L13" s="831">
        <v>6802</v>
      </c>
      <c r="M13" s="822"/>
      <c r="N13" s="822">
        <v>38</v>
      </c>
      <c r="O13" s="831">
        <v>137</v>
      </c>
      <c r="P13" s="831">
        <v>5480</v>
      </c>
      <c r="Q13" s="827"/>
      <c r="R13" s="832">
        <v>40</v>
      </c>
    </row>
    <row r="14" spans="1:18" ht="14.45" customHeight="1" x14ac:dyDescent="0.2">
      <c r="A14" s="821" t="s">
        <v>595</v>
      </c>
      <c r="B14" s="822" t="s">
        <v>3311</v>
      </c>
      <c r="C14" s="822" t="s">
        <v>615</v>
      </c>
      <c r="D14" s="822" t="s">
        <v>3308</v>
      </c>
      <c r="E14" s="822" t="s">
        <v>3322</v>
      </c>
      <c r="F14" s="822" t="s">
        <v>3323</v>
      </c>
      <c r="G14" s="831"/>
      <c r="H14" s="831"/>
      <c r="I14" s="822"/>
      <c r="J14" s="822"/>
      <c r="K14" s="831"/>
      <c r="L14" s="831"/>
      <c r="M14" s="822"/>
      <c r="N14" s="822"/>
      <c r="O14" s="831">
        <v>2</v>
      </c>
      <c r="P14" s="831">
        <v>254</v>
      </c>
      <c r="Q14" s="827"/>
      <c r="R14" s="832">
        <v>127</v>
      </c>
    </row>
    <row r="15" spans="1:18" ht="14.45" customHeight="1" x14ac:dyDescent="0.2">
      <c r="A15" s="821" t="s">
        <v>595</v>
      </c>
      <c r="B15" s="822" t="s">
        <v>3311</v>
      </c>
      <c r="C15" s="822" t="s">
        <v>615</v>
      </c>
      <c r="D15" s="822" t="s">
        <v>3308</v>
      </c>
      <c r="E15" s="822" t="s">
        <v>3324</v>
      </c>
      <c r="F15" s="822" t="s">
        <v>3325</v>
      </c>
      <c r="G15" s="831">
        <v>7</v>
      </c>
      <c r="H15" s="831">
        <v>917</v>
      </c>
      <c r="I15" s="822"/>
      <c r="J15" s="822">
        <v>131</v>
      </c>
      <c r="K15" s="831">
        <v>20</v>
      </c>
      <c r="L15" s="831">
        <v>2640</v>
      </c>
      <c r="M15" s="822"/>
      <c r="N15" s="822">
        <v>132</v>
      </c>
      <c r="O15" s="831">
        <v>28</v>
      </c>
      <c r="P15" s="831">
        <v>3920</v>
      </c>
      <c r="Q15" s="827"/>
      <c r="R15" s="832">
        <v>140</v>
      </c>
    </row>
    <row r="16" spans="1:18" ht="14.45" customHeight="1" x14ac:dyDescent="0.2">
      <c r="A16" s="821" t="s">
        <v>595</v>
      </c>
      <c r="B16" s="822" t="s">
        <v>3311</v>
      </c>
      <c r="C16" s="822" t="s">
        <v>615</v>
      </c>
      <c r="D16" s="822" t="s">
        <v>3308</v>
      </c>
      <c r="E16" s="822" t="s">
        <v>3326</v>
      </c>
      <c r="F16" s="822" t="s">
        <v>3327</v>
      </c>
      <c r="G16" s="831">
        <v>1013</v>
      </c>
      <c r="H16" s="831">
        <v>127638</v>
      </c>
      <c r="I16" s="822"/>
      <c r="J16" s="822">
        <v>126</v>
      </c>
      <c r="K16" s="831">
        <v>661</v>
      </c>
      <c r="L16" s="831">
        <v>83947</v>
      </c>
      <c r="M16" s="822"/>
      <c r="N16" s="822">
        <v>127</v>
      </c>
      <c r="O16" s="831">
        <v>918</v>
      </c>
      <c r="P16" s="831">
        <v>125766</v>
      </c>
      <c r="Q16" s="827"/>
      <c r="R16" s="832">
        <v>137</v>
      </c>
    </row>
    <row r="17" spans="1:18" ht="14.45" customHeight="1" x14ac:dyDescent="0.2">
      <c r="A17" s="821" t="s">
        <v>595</v>
      </c>
      <c r="B17" s="822" t="s">
        <v>3311</v>
      </c>
      <c r="C17" s="822" t="s">
        <v>615</v>
      </c>
      <c r="D17" s="822" t="s">
        <v>3308</v>
      </c>
      <c r="E17" s="822" t="s">
        <v>3328</v>
      </c>
      <c r="F17" s="822" t="s">
        <v>3329</v>
      </c>
      <c r="G17" s="831"/>
      <c r="H17" s="831"/>
      <c r="I17" s="822"/>
      <c r="J17" s="822"/>
      <c r="K17" s="831"/>
      <c r="L17" s="831"/>
      <c r="M17" s="822"/>
      <c r="N17" s="822"/>
      <c r="O17" s="831">
        <v>1</v>
      </c>
      <c r="P17" s="831">
        <v>559</v>
      </c>
      <c r="Q17" s="827"/>
      <c r="R17" s="832">
        <v>559</v>
      </c>
    </row>
    <row r="18" spans="1:18" ht="14.45" customHeight="1" x14ac:dyDescent="0.2">
      <c r="A18" s="821" t="s">
        <v>595</v>
      </c>
      <c r="B18" s="822" t="s">
        <v>3311</v>
      </c>
      <c r="C18" s="822" t="s">
        <v>615</v>
      </c>
      <c r="D18" s="822" t="s">
        <v>3308</v>
      </c>
      <c r="E18" s="822" t="s">
        <v>3330</v>
      </c>
      <c r="F18" s="822" t="s">
        <v>3331</v>
      </c>
      <c r="G18" s="831">
        <v>72</v>
      </c>
      <c r="H18" s="831">
        <v>121464</v>
      </c>
      <c r="I18" s="822"/>
      <c r="J18" s="822">
        <v>1687</v>
      </c>
      <c r="K18" s="831">
        <v>36</v>
      </c>
      <c r="L18" s="831">
        <v>60948</v>
      </c>
      <c r="M18" s="822"/>
      <c r="N18" s="822">
        <v>1693</v>
      </c>
      <c r="O18" s="831">
        <v>3</v>
      </c>
      <c r="P18" s="831">
        <v>5232</v>
      </c>
      <c r="Q18" s="827"/>
      <c r="R18" s="832">
        <v>1744</v>
      </c>
    </row>
    <row r="19" spans="1:18" ht="14.45" customHeight="1" x14ac:dyDescent="0.2">
      <c r="A19" s="821" t="s">
        <v>595</v>
      </c>
      <c r="B19" s="822" t="s">
        <v>3311</v>
      </c>
      <c r="C19" s="822" t="s">
        <v>615</v>
      </c>
      <c r="D19" s="822" t="s">
        <v>3308</v>
      </c>
      <c r="E19" s="822" t="s">
        <v>3332</v>
      </c>
      <c r="F19" s="822" t="s">
        <v>3333</v>
      </c>
      <c r="G19" s="831">
        <v>7</v>
      </c>
      <c r="H19" s="831">
        <v>0</v>
      </c>
      <c r="I19" s="822"/>
      <c r="J19" s="822">
        <v>0</v>
      </c>
      <c r="K19" s="831">
        <v>9</v>
      </c>
      <c r="L19" s="831">
        <v>0</v>
      </c>
      <c r="M19" s="822"/>
      <c r="N19" s="822">
        <v>0</v>
      </c>
      <c r="O19" s="831"/>
      <c r="P19" s="831"/>
      <c r="Q19" s="827"/>
      <c r="R19" s="832"/>
    </row>
    <row r="20" spans="1:18" ht="14.45" customHeight="1" x14ac:dyDescent="0.2">
      <c r="A20" s="821" t="s">
        <v>595</v>
      </c>
      <c r="B20" s="822" t="s">
        <v>3311</v>
      </c>
      <c r="C20" s="822" t="s">
        <v>615</v>
      </c>
      <c r="D20" s="822" t="s">
        <v>3308</v>
      </c>
      <c r="E20" s="822" t="s">
        <v>3334</v>
      </c>
      <c r="F20" s="822" t="s">
        <v>3335</v>
      </c>
      <c r="G20" s="831">
        <v>2528</v>
      </c>
      <c r="H20" s="831">
        <v>84266.64</v>
      </c>
      <c r="I20" s="822"/>
      <c r="J20" s="822">
        <v>33.333322784810129</v>
      </c>
      <c r="K20" s="831">
        <v>2167</v>
      </c>
      <c r="L20" s="831">
        <v>72233.310000000012</v>
      </c>
      <c r="M20" s="822"/>
      <c r="N20" s="822">
        <v>33.333322565759119</v>
      </c>
      <c r="O20" s="831">
        <v>2674</v>
      </c>
      <c r="P20" s="831">
        <v>121815.56000000001</v>
      </c>
      <c r="Q20" s="827"/>
      <c r="R20" s="832">
        <v>45.555557217651462</v>
      </c>
    </row>
    <row r="21" spans="1:18" ht="14.45" customHeight="1" x14ac:dyDescent="0.2">
      <c r="A21" s="821" t="s">
        <v>595</v>
      </c>
      <c r="B21" s="822" t="s">
        <v>3311</v>
      </c>
      <c r="C21" s="822" t="s">
        <v>615</v>
      </c>
      <c r="D21" s="822" t="s">
        <v>3308</v>
      </c>
      <c r="E21" s="822" t="s">
        <v>3336</v>
      </c>
      <c r="F21" s="822" t="s">
        <v>3337</v>
      </c>
      <c r="G21" s="831">
        <v>1192</v>
      </c>
      <c r="H21" s="831">
        <v>302768</v>
      </c>
      <c r="I21" s="822"/>
      <c r="J21" s="822">
        <v>254</v>
      </c>
      <c r="K21" s="831">
        <v>713</v>
      </c>
      <c r="L21" s="831">
        <v>181815</v>
      </c>
      <c r="M21" s="822"/>
      <c r="N21" s="822">
        <v>255</v>
      </c>
      <c r="O21" s="831">
        <v>1853</v>
      </c>
      <c r="P21" s="831">
        <v>509575</v>
      </c>
      <c r="Q21" s="827"/>
      <c r="R21" s="832">
        <v>275</v>
      </c>
    </row>
    <row r="22" spans="1:18" ht="14.45" customHeight="1" x14ac:dyDescent="0.2">
      <c r="A22" s="821" t="s">
        <v>595</v>
      </c>
      <c r="B22" s="822" t="s">
        <v>3311</v>
      </c>
      <c r="C22" s="822" t="s">
        <v>615</v>
      </c>
      <c r="D22" s="822" t="s">
        <v>3308</v>
      </c>
      <c r="E22" s="822" t="s">
        <v>3338</v>
      </c>
      <c r="F22" s="822" t="s">
        <v>3339</v>
      </c>
      <c r="G22" s="831">
        <v>77</v>
      </c>
      <c r="H22" s="831">
        <v>8932</v>
      </c>
      <c r="I22" s="822"/>
      <c r="J22" s="822">
        <v>116</v>
      </c>
      <c r="K22" s="831">
        <v>85</v>
      </c>
      <c r="L22" s="831">
        <v>9945</v>
      </c>
      <c r="M22" s="822"/>
      <c r="N22" s="822">
        <v>117</v>
      </c>
      <c r="O22" s="831">
        <v>67</v>
      </c>
      <c r="P22" s="831">
        <v>8509</v>
      </c>
      <c r="Q22" s="827"/>
      <c r="R22" s="832">
        <v>127</v>
      </c>
    </row>
    <row r="23" spans="1:18" ht="14.45" customHeight="1" x14ac:dyDescent="0.2">
      <c r="A23" s="821" t="s">
        <v>595</v>
      </c>
      <c r="B23" s="822" t="s">
        <v>3311</v>
      </c>
      <c r="C23" s="822" t="s">
        <v>615</v>
      </c>
      <c r="D23" s="822" t="s">
        <v>3308</v>
      </c>
      <c r="E23" s="822" t="s">
        <v>3340</v>
      </c>
      <c r="F23" s="822" t="s">
        <v>3341</v>
      </c>
      <c r="G23" s="831">
        <v>73</v>
      </c>
      <c r="H23" s="831">
        <v>6351</v>
      </c>
      <c r="I23" s="822"/>
      <c r="J23" s="822">
        <v>87</v>
      </c>
      <c r="K23" s="831">
        <v>37</v>
      </c>
      <c r="L23" s="831">
        <v>3256</v>
      </c>
      <c r="M23" s="822"/>
      <c r="N23" s="822">
        <v>88</v>
      </c>
      <c r="O23" s="831">
        <v>4</v>
      </c>
      <c r="P23" s="831">
        <v>372</v>
      </c>
      <c r="Q23" s="827"/>
      <c r="R23" s="832">
        <v>93</v>
      </c>
    </row>
    <row r="24" spans="1:18" ht="14.45" customHeight="1" x14ac:dyDescent="0.2">
      <c r="A24" s="821" t="s">
        <v>595</v>
      </c>
      <c r="B24" s="822" t="s">
        <v>3311</v>
      </c>
      <c r="C24" s="822" t="s">
        <v>615</v>
      </c>
      <c r="D24" s="822" t="s">
        <v>3308</v>
      </c>
      <c r="E24" s="822" t="s">
        <v>3342</v>
      </c>
      <c r="F24" s="822" t="s">
        <v>3343</v>
      </c>
      <c r="G24" s="831">
        <v>11</v>
      </c>
      <c r="H24" s="831">
        <v>363</v>
      </c>
      <c r="I24" s="822"/>
      <c r="J24" s="822">
        <v>33</v>
      </c>
      <c r="K24" s="831"/>
      <c r="L24" s="831"/>
      <c r="M24" s="822"/>
      <c r="N24" s="822"/>
      <c r="O24" s="831">
        <v>1</v>
      </c>
      <c r="P24" s="831">
        <v>34</v>
      </c>
      <c r="Q24" s="827"/>
      <c r="R24" s="832">
        <v>34</v>
      </c>
    </row>
    <row r="25" spans="1:18" ht="14.45" customHeight="1" x14ac:dyDescent="0.2">
      <c r="A25" s="821" t="s">
        <v>595</v>
      </c>
      <c r="B25" s="822" t="s">
        <v>3311</v>
      </c>
      <c r="C25" s="822" t="s">
        <v>615</v>
      </c>
      <c r="D25" s="822" t="s">
        <v>3308</v>
      </c>
      <c r="E25" s="822" t="s">
        <v>3344</v>
      </c>
      <c r="F25" s="822" t="s">
        <v>3345</v>
      </c>
      <c r="G25" s="831">
        <v>6</v>
      </c>
      <c r="H25" s="831">
        <v>366</v>
      </c>
      <c r="I25" s="822"/>
      <c r="J25" s="822">
        <v>61</v>
      </c>
      <c r="K25" s="831">
        <v>2</v>
      </c>
      <c r="L25" s="831">
        <v>124</v>
      </c>
      <c r="M25" s="822"/>
      <c r="N25" s="822">
        <v>62</v>
      </c>
      <c r="O25" s="831">
        <v>134</v>
      </c>
      <c r="P25" s="831">
        <v>8844</v>
      </c>
      <c r="Q25" s="827"/>
      <c r="R25" s="832">
        <v>66</v>
      </c>
    </row>
    <row r="26" spans="1:18" ht="14.45" customHeight="1" x14ac:dyDescent="0.2">
      <c r="A26" s="821" t="s">
        <v>595</v>
      </c>
      <c r="B26" s="822" t="s">
        <v>3311</v>
      </c>
      <c r="C26" s="822" t="s">
        <v>615</v>
      </c>
      <c r="D26" s="822" t="s">
        <v>3308</v>
      </c>
      <c r="E26" s="822" t="s">
        <v>3346</v>
      </c>
      <c r="F26" s="822" t="s">
        <v>3347</v>
      </c>
      <c r="G26" s="831">
        <v>13</v>
      </c>
      <c r="H26" s="831">
        <v>1508</v>
      </c>
      <c r="I26" s="822"/>
      <c r="J26" s="822">
        <v>116</v>
      </c>
      <c r="K26" s="831"/>
      <c r="L26" s="831"/>
      <c r="M26" s="822"/>
      <c r="N26" s="822"/>
      <c r="O26" s="831"/>
      <c r="P26" s="831"/>
      <c r="Q26" s="827"/>
      <c r="R26" s="832"/>
    </row>
    <row r="27" spans="1:18" ht="14.45" customHeight="1" x14ac:dyDescent="0.2">
      <c r="A27" s="821" t="s">
        <v>595</v>
      </c>
      <c r="B27" s="822" t="s">
        <v>3311</v>
      </c>
      <c r="C27" s="822" t="s">
        <v>615</v>
      </c>
      <c r="D27" s="822" t="s">
        <v>3308</v>
      </c>
      <c r="E27" s="822" t="s">
        <v>3348</v>
      </c>
      <c r="F27" s="822" t="s">
        <v>3349</v>
      </c>
      <c r="G27" s="831">
        <v>25</v>
      </c>
      <c r="H27" s="831">
        <v>9400</v>
      </c>
      <c r="I27" s="822"/>
      <c r="J27" s="822">
        <v>376</v>
      </c>
      <c r="K27" s="831">
        <v>29</v>
      </c>
      <c r="L27" s="831">
        <v>10933</v>
      </c>
      <c r="M27" s="822"/>
      <c r="N27" s="822">
        <v>377</v>
      </c>
      <c r="O27" s="831">
        <v>22</v>
      </c>
      <c r="P27" s="831">
        <v>8536</v>
      </c>
      <c r="Q27" s="827"/>
      <c r="R27" s="832">
        <v>388</v>
      </c>
    </row>
    <row r="28" spans="1:18" ht="14.45" customHeight="1" x14ac:dyDescent="0.2">
      <c r="A28" s="821" t="s">
        <v>595</v>
      </c>
      <c r="B28" s="822" t="s">
        <v>3311</v>
      </c>
      <c r="C28" s="822" t="s">
        <v>615</v>
      </c>
      <c r="D28" s="822" t="s">
        <v>3308</v>
      </c>
      <c r="E28" s="822" t="s">
        <v>3350</v>
      </c>
      <c r="F28" s="822" t="s">
        <v>3351</v>
      </c>
      <c r="G28" s="831">
        <v>514</v>
      </c>
      <c r="H28" s="831">
        <v>193264</v>
      </c>
      <c r="I28" s="822"/>
      <c r="J28" s="822">
        <v>376</v>
      </c>
      <c r="K28" s="831">
        <v>1029</v>
      </c>
      <c r="L28" s="831">
        <v>389991</v>
      </c>
      <c r="M28" s="822"/>
      <c r="N28" s="822">
        <v>379</v>
      </c>
      <c r="O28" s="831">
        <v>80</v>
      </c>
      <c r="P28" s="831">
        <v>32640</v>
      </c>
      <c r="Q28" s="827"/>
      <c r="R28" s="832">
        <v>408</v>
      </c>
    </row>
    <row r="29" spans="1:18" ht="14.45" customHeight="1" x14ac:dyDescent="0.2">
      <c r="A29" s="821" t="s">
        <v>595</v>
      </c>
      <c r="B29" s="822" t="s">
        <v>3311</v>
      </c>
      <c r="C29" s="822" t="s">
        <v>615</v>
      </c>
      <c r="D29" s="822" t="s">
        <v>3308</v>
      </c>
      <c r="E29" s="822" t="s">
        <v>3352</v>
      </c>
      <c r="F29" s="822" t="s">
        <v>3353</v>
      </c>
      <c r="G29" s="831">
        <v>14</v>
      </c>
      <c r="H29" s="831">
        <v>0</v>
      </c>
      <c r="I29" s="822"/>
      <c r="J29" s="822">
        <v>0</v>
      </c>
      <c r="K29" s="831">
        <v>27</v>
      </c>
      <c r="L29" s="831">
        <v>0</v>
      </c>
      <c r="M29" s="822"/>
      <c r="N29" s="822">
        <v>0</v>
      </c>
      <c r="O29" s="831">
        <v>3</v>
      </c>
      <c r="P29" s="831">
        <v>0</v>
      </c>
      <c r="Q29" s="827"/>
      <c r="R29" s="832">
        <v>0</v>
      </c>
    </row>
    <row r="30" spans="1:18" ht="14.45" customHeight="1" x14ac:dyDescent="0.2">
      <c r="A30" s="821" t="s">
        <v>595</v>
      </c>
      <c r="B30" s="822" t="s">
        <v>3311</v>
      </c>
      <c r="C30" s="822" t="s">
        <v>615</v>
      </c>
      <c r="D30" s="822" t="s">
        <v>3308</v>
      </c>
      <c r="E30" s="822" t="s">
        <v>3354</v>
      </c>
      <c r="F30" s="822" t="s">
        <v>3355</v>
      </c>
      <c r="G30" s="831"/>
      <c r="H30" s="831"/>
      <c r="I30" s="822"/>
      <c r="J30" s="822"/>
      <c r="K30" s="831"/>
      <c r="L30" s="831"/>
      <c r="M30" s="822"/>
      <c r="N30" s="822"/>
      <c r="O30" s="831">
        <v>1</v>
      </c>
      <c r="P30" s="831">
        <v>2602</v>
      </c>
      <c r="Q30" s="827"/>
      <c r="R30" s="832">
        <v>2602</v>
      </c>
    </row>
    <row r="31" spans="1:18" ht="14.45" customHeight="1" x14ac:dyDescent="0.2">
      <c r="A31" s="821" t="s">
        <v>595</v>
      </c>
      <c r="B31" s="822" t="s">
        <v>3356</v>
      </c>
      <c r="C31" s="822" t="s">
        <v>615</v>
      </c>
      <c r="D31" s="822" t="s">
        <v>3312</v>
      </c>
      <c r="E31" s="822" t="s">
        <v>3316</v>
      </c>
      <c r="F31" s="822" t="s">
        <v>3317</v>
      </c>
      <c r="G31" s="831">
        <v>3.2</v>
      </c>
      <c r="H31" s="831">
        <v>40575.479999999996</v>
      </c>
      <c r="I31" s="822"/>
      <c r="J31" s="822">
        <v>12679.837499999998</v>
      </c>
      <c r="K31" s="831">
        <v>2.6</v>
      </c>
      <c r="L31" s="831">
        <v>40536.54</v>
      </c>
      <c r="M31" s="822"/>
      <c r="N31" s="822">
        <v>15590.976923076923</v>
      </c>
      <c r="O31" s="831"/>
      <c r="P31" s="831"/>
      <c r="Q31" s="827"/>
      <c r="R31" s="832"/>
    </row>
    <row r="32" spans="1:18" ht="14.45" customHeight="1" x14ac:dyDescent="0.2">
      <c r="A32" s="821" t="s">
        <v>595</v>
      </c>
      <c r="B32" s="822" t="s">
        <v>3356</v>
      </c>
      <c r="C32" s="822" t="s">
        <v>615</v>
      </c>
      <c r="D32" s="822" t="s">
        <v>3312</v>
      </c>
      <c r="E32" s="822" t="s">
        <v>3357</v>
      </c>
      <c r="F32" s="822" t="s">
        <v>3317</v>
      </c>
      <c r="G32" s="831">
        <v>0.6</v>
      </c>
      <c r="H32" s="831">
        <v>10143.870000000001</v>
      </c>
      <c r="I32" s="822"/>
      <c r="J32" s="822">
        <v>16906.45</v>
      </c>
      <c r="K32" s="831"/>
      <c r="L32" s="831"/>
      <c r="M32" s="822"/>
      <c r="N32" s="822"/>
      <c r="O32" s="831"/>
      <c r="P32" s="831"/>
      <c r="Q32" s="827"/>
      <c r="R32" s="832"/>
    </row>
    <row r="33" spans="1:18" ht="14.45" customHeight="1" x14ac:dyDescent="0.2">
      <c r="A33" s="821" t="s">
        <v>595</v>
      </c>
      <c r="B33" s="822" t="s">
        <v>3356</v>
      </c>
      <c r="C33" s="822" t="s">
        <v>615</v>
      </c>
      <c r="D33" s="822" t="s">
        <v>3308</v>
      </c>
      <c r="E33" s="822" t="s">
        <v>3320</v>
      </c>
      <c r="F33" s="822" t="s">
        <v>3321</v>
      </c>
      <c r="G33" s="831">
        <v>1</v>
      </c>
      <c r="H33" s="831">
        <v>38</v>
      </c>
      <c r="I33" s="822"/>
      <c r="J33" s="822">
        <v>38</v>
      </c>
      <c r="K33" s="831"/>
      <c r="L33" s="831"/>
      <c r="M33" s="822"/>
      <c r="N33" s="822"/>
      <c r="O33" s="831">
        <v>11</v>
      </c>
      <c r="P33" s="831">
        <v>440</v>
      </c>
      <c r="Q33" s="827"/>
      <c r="R33" s="832">
        <v>40</v>
      </c>
    </row>
    <row r="34" spans="1:18" ht="14.45" customHeight="1" x14ac:dyDescent="0.2">
      <c r="A34" s="821" t="s">
        <v>595</v>
      </c>
      <c r="B34" s="822" t="s">
        <v>3356</v>
      </c>
      <c r="C34" s="822" t="s">
        <v>615</v>
      </c>
      <c r="D34" s="822" t="s">
        <v>3308</v>
      </c>
      <c r="E34" s="822" t="s">
        <v>3358</v>
      </c>
      <c r="F34" s="822" t="s">
        <v>3359</v>
      </c>
      <c r="G34" s="831">
        <v>10</v>
      </c>
      <c r="H34" s="831">
        <v>2540</v>
      </c>
      <c r="I34" s="822"/>
      <c r="J34" s="822">
        <v>254</v>
      </c>
      <c r="K34" s="831">
        <v>13</v>
      </c>
      <c r="L34" s="831">
        <v>3315</v>
      </c>
      <c r="M34" s="822"/>
      <c r="N34" s="822">
        <v>255</v>
      </c>
      <c r="O34" s="831">
        <v>3</v>
      </c>
      <c r="P34" s="831">
        <v>825</v>
      </c>
      <c r="Q34" s="827"/>
      <c r="R34" s="832">
        <v>275</v>
      </c>
    </row>
    <row r="35" spans="1:18" ht="14.45" customHeight="1" x14ac:dyDescent="0.2">
      <c r="A35" s="821" t="s">
        <v>595</v>
      </c>
      <c r="B35" s="822" t="s">
        <v>3356</v>
      </c>
      <c r="C35" s="822" t="s">
        <v>615</v>
      </c>
      <c r="D35" s="822" t="s">
        <v>3308</v>
      </c>
      <c r="E35" s="822" t="s">
        <v>3360</v>
      </c>
      <c r="F35" s="822" t="s">
        <v>3361</v>
      </c>
      <c r="G35" s="831">
        <v>46</v>
      </c>
      <c r="H35" s="831">
        <v>5796</v>
      </c>
      <c r="I35" s="822"/>
      <c r="J35" s="822">
        <v>126</v>
      </c>
      <c r="K35" s="831">
        <v>33</v>
      </c>
      <c r="L35" s="831">
        <v>4191</v>
      </c>
      <c r="M35" s="822"/>
      <c r="N35" s="822">
        <v>127</v>
      </c>
      <c r="O35" s="831">
        <v>32</v>
      </c>
      <c r="P35" s="831">
        <v>4384</v>
      </c>
      <c r="Q35" s="827"/>
      <c r="R35" s="832">
        <v>137</v>
      </c>
    </row>
    <row r="36" spans="1:18" ht="14.45" customHeight="1" x14ac:dyDescent="0.2">
      <c r="A36" s="821" t="s">
        <v>595</v>
      </c>
      <c r="B36" s="822" t="s">
        <v>3356</v>
      </c>
      <c r="C36" s="822" t="s">
        <v>615</v>
      </c>
      <c r="D36" s="822" t="s">
        <v>3308</v>
      </c>
      <c r="E36" s="822" t="s">
        <v>3362</v>
      </c>
      <c r="F36" s="822" t="s">
        <v>3363</v>
      </c>
      <c r="G36" s="831">
        <v>25</v>
      </c>
      <c r="H36" s="831">
        <v>6550</v>
      </c>
      <c r="I36" s="822"/>
      <c r="J36" s="822">
        <v>262</v>
      </c>
      <c r="K36" s="831">
        <v>24</v>
      </c>
      <c r="L36" s="831">
        <v>6336</v>
      </c>
      <c r="M36" s="822"/>
      <c r="N36" s="822">
        <v>264</v>
      </c>
      <c r="O36" s="831">
        <v>17</v>
      </c>
      <c r="P36" s="831">
        <v>4675</v>
      </c>
      <c r="Q36" s="827"/>
      <c r="R36" s="832">
        <v>275</v>
      </c>
    </row>
    <row r="37" spans="1:18" ht="14.45" customHeight="1" thickBot="1" x14ac:dyDescent="0.25">
      <c r="A37" s="813" t="s">
        <v>595</v>
      </c>
      <c r="B37" s="814" t="s">
        <v>3356</v>
      </c>
      <c r="C37" s="814" t="s">
        <v>615</v>
      </c>
      <c r="D37" s="814" t="s">
        <v>3308</v>
      </c>
      <c r="E37" s="814" t="s">
        <v>3334</v>
      </c>
      <c r="F37" s="814" t="s">
        <v>3335</v>
      </c>
      <c r="G37" s="833"/>
      <c r="H37" s="833"/>
      <c r="I37" s="814"/>
      <c r="J37" s="814"/>
      <c r="K37" s="833"/>
      <c r="L37" s="833"/>
      <c r="M37" s="814"/>
      <c r="N37" s="814"/>
      <c r="O37" s="833">
        <v>1</v>
      </c>
      <c r="P37" s="833">
        <v>45.56</v>
      </c>
      <c r="Q37" s="819"/>
      <c r="R37" s="834">
        <v>45.56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7852A67-D7B5-4369-9D67-09382EC0014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8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3365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6058.0000000000009</v>
      </c>
      <c r="I3" s="208">
        <f t="shared" si="0"/>
        <v>942770.55999999971</v>
      </c>
      <c r="J3" s="78"/>
      <c r="K3" s="78"/>
      <c r="L3" s="208">
        <f t="shared" si="0"/>
        <v>5155.2999999999993</v>
      </c>
      <c r="M3" s="208">
        <f t="shared" si="0"/>
        <v>888562.7100000002</v>
      </c>
      <c r="N3" s="78"/>
      <c r="O3" s="78"/>
      <c r="P3" s="208">
        <f t="shared" si="0"/>
        <v>6054.7</v>
      </c>
      <c r="Q3" s="208">
        <f t="shared" si="0"/>
        <v>856998.3600000001</v>
      </c>
      <c r="R3" s="79">
        <f>IF(M3=0,0,Q3/M3)</f>
        <v>0.96447707106682423</v>
      </c>
      <c r="S3" s="209">
        <f>IF(P3=0,0,Q3/P3)</f>
        <v>141.54266272482536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/>
      <c r="B6" s="807" t="s">
        <v>3307</v>
      </c>
      <c r="C6" s="807" t="s">
        <v>618</v>
      </c>
      <c r="D6" s="807" t="s">
        <v>3299</v>
      </c>
      <c r="E6" s="807" t="s">
        <v>3308</v>
      </c>
      <c r="F6" s="807" t="s">
        <v>3309</v>
      </c>
      <c r="G6" s="807" t="s">
        <v>3310</v>
      </c>
      <c r="H6" s="225"/>
      <c r="I6" s="225"/>
      <c r="J6" s="807"/>
      <c r="K6" s="807"/>
      <c r="L6" s="225">
        <v>6</v>
      </c>
      <c r="M6" s="225">
        <v>0</v>
      </c>
      <c r="N6" s="807"/>
      <c r="O6" s="807">
        <v>0</v>
      </c>
      <c r="P6" s="225">
        <v>6</v>
      </c>
      <c r="Q6" s="225">
        <v>0</v>
      </c>
      <c r="R6" s="812"/>
      <c r="S6" s="830">
        <v>0</v>
      </c>
    </row>
    <row r="7" spans="1:19" ht="14.45" customHeight="1" x14ac:dyDescent="0.2">
      <c r="A7" s="821" t="s">
        <v>595</v>
      </c>
      <c r="B7" s="822" t="s">
        <v>3311</v>
      </c>
      <c r="C7" s="822" t="s">
        <v>615</v>
      </c>
      <c r="D7" s="822" t="s">
        <v>3299</v>
      </c>
      <c r="E7" s="822" t="s">
        <v>3312</v>
      </c>
      <c r="F7" s="822" t="s">
        <v>3313</v>
      </c>
      <c r="G7" s="822" t="s">
        <v>802</v>
      </c>
      <c r="H7" s="831">
        <v>6.3999999999999995</v>
      </c>
      <c r="I7" s="831">
        <v>446.08</v>
      </c>
      <c r="J7" s="822"/>
      <c r="K7" s="822">
        <v>69.7</v>
      </c>
      <c r="L7" s="831">
        <v>1.5000000000000002</v>
      </c>
      <c r="M7" s="831">
        <v>104.55</v>
      </c>
      <c r="N7" s="822"/>
      <c r="O7" s="822">
        <v>69.699999999999989</v>
      </c>
      <c r="P7" s="831">
        <v>0.1</v>
      </c>
      <c r="Q7" s="831">
        <v>6.97</v>
      </c>
      <c r="R7" s="827"/>
      <c r="S7" s="832">
        <v>69.699999999999989</v>
      </c>
    </row>
    <row r="8" spans="1:19" ht="14.45" customHeight="1" x14ac:dyDescent="0.2">
      <c r="A8" s="821" t="s">
        <v>595</v>
      </c>
      <c r="B8" s="822" t="s">
        <v>3311</v>
      </c>
      <c r="C8" s="822" t="s">
        <v>615</v>
      </c>
      <c r="D8" s="822" t="s">
        <v>3299</v>
      </c>
      <c r="E8" s="822" t="s">
        <v>3312</v>
      </c>
      <c r="F8" s="822" t="s">
        <v>3314</v>
      </c>
      <c r="G8" s="822" t="s">
        <v>1083</v>
      </c>
      <c r="H8" s="831"/>
      <c r="I8" s="831"/>
      <c r="J8" s="822"/>
      <c r="K8" s="822"/>
      <c r="L8" s="831">
        <v>2.7</v>
      </c>
      <c r="M8" s="831">
        <v>992.79</v>
      </c>
      <c r="N8" s="822"/>
      <c r="O8" s="822">
        <v>367.7</v>
      </c>
      <c r="P8" s="831">
        <v>0.2</v>
      </c>
      <c r="Q8" s="831">
        <v>73.540000000000006</v>
      </c>
      <c r="R8" s="827"/>
      <c r="S8" s="832">
        <v>367.7</v>
      </c>
    </row>
    <row r="9" spans="1:19" ht="14.45" customHeight="1" x14ac:dyDescent="0.2">
      <c r="A9" s="821" t="s">
        <v>595</v>
      </c>
      <c r="B9" s="822" t="s">
        <v>3311</v>
      </c>
      <c r="C9" s="822" t="s">
        <v>615</v>
      </c>
      <c r="D9" s="822" t="s">
        <v>3299</v>
      </c>
      <c r="E9" s="822" t="s">
        <v>3312</v>
      </c>
      <c r="F9" s="822" t="s">
        <v>3315</v>
      </c>
      <c r="G9" s="822" t="s">
        <v>1081</v>
      </c>
      <c r="H9" s="831">
        <v>0.1</v>
      </c>
      <c r="I9" s="831">
        <v>6.82</v>
      </c>
      <c r="J9" s="822"/>
      <c r="K9" s="822">
        <v>68.2</v>
      </c>
      <c r="L9" s="831">
        <v>0.30000000000000004</v>
      </c>
      <c r="M9" s="831">
        <v>25.200000000000003</v>
      </c>
      <c r="N9" s="822"/>
      <c r="O9" s="822">
        <v>84</v>
      </c>
      <c r="P9" s="831"/>
      <c r="Q9" s="831"/>
      <c r="R9" s="827"/>
      <c r="S9" s="832"/>
    </row>
    <row r="10" spans="1:19" ht="14.45" customHeight="1" x14ac:dyDescent="0.2">
      <c r="A10" s="821" t="s">
        <v>595</v>
      </c>
      <c r="B10" s="822" t="s">
        <v>3311</v>
      </c>
      <c r="C10" s="822" t="s">
        <v>615</v>
      </c>
      <c r="D10" s="822" t="s">
        <v>3299</v>
      </c>
      <c r="E10" s="822" t="s">
        <v>3308</v>
      </c>
      <c r="F10" s="822" t="s">
        <v>3318</v>
      </c>
      <c r="G10" s="822" t="s">
        <v>3319</v>
      </c>
      <c r="H10" s="831">
        <v>8</v>
      </c>
      <c r="I10" s="831">
        <v>672</v>
      </c>
      <c r="J10" s="822"/>
      <c r="K10" s="822">
        <v>84</v>
      </c>
      <c r="L10" s="831">
        <v>5</v>
      </c>
      <c r="M10" s="831">
        <v>425</v>
      </c>
      <c r="N10" s="822"/>
      <c r="O10" s="822">
        <v>85</v>
      </c>
      <c r="P10" s="831"/>
      <c r="Q10" s="831"/>
      <c r="R10" s="827"/>
      <c r="S10" s="832"/>
    </row>
    <row r="11" spans="1:19" ht="14.45" customHeight="1" x14ac:dyDescent="0.2">
      <c r="A11" s="821" t="s">
        <v>595</v>
      </c>
      <c r="B11" s="822" t="s">
        <v>3311</v>
      </c>
      <c r="C11" s="822" t="s">
        <v>615</v>
      </c>
      <c r="D11" s="822" t="s">
        <v>3299</v>
      </c>
      <c r="E11" s="822" t="s">
        <v>3308</v>
      </c>
      <c r="F11" s="822" t="s">
        <v>3320</v>
      </c>
      <c r="G11" s="822" t="s">
        <v>3321</v>
      </c>
      <c r="H11" s="831">
        <v>5</v>
      </c>
      <c r="I11" s="831">
        <v>190</v>
      </c>
      <c r="J11" s="822"/>
      <c r="K11" s="822">
        <v>38</v>
      </c>
      <c r="L11" s="831">
        <v>54</v>
      </c>
      <c r="M11" s="831">
        <v>2052</v>
      </c>
      <c r="N11" s="822"/>
      <c r="O11" s="822">
        <v>38</v>
      </c>
      <c r="P11" s="831">
        <v>2</v>
      </c>
      <c r="Q11" s="831">
        <v>80</v>
      </c>
      <c r="R11" s="827"/>
      <c r="S11" s="832">
        <v>40</v>
      </c>
    </row>
    <row r="12" spans="1:19" ht="14.45" customHeight="1" x14ac:dyDescent="0.2">
      <c r="A12" s="821" t="s">
        <v>595</v>
      </c>
      <c r="B12" s="822" t="s">
        <v>3311</v>
      </c>
      <c r="C12" s="822" t="s">
        <v>615</v>
      </c>
      <c r="D12" s="822" t="s">
        <v>3299</v>
      </c>
      <c r="E12" s="822" t="s">
        <v>3308</v>
      </c>
      <c r="F12" s="822" t="s">
        <v>3324</v>
      </c>
      <c r="G12" s="822" t="s">
        <v>3325</v>
      </c>
      <c r="H12" s="831"/>
      <c r="I12" s="831"/>
      <c r="J12" s="822"/>
      <c r="K12" s="822"/>
      <c r="L12" s="831">
        <v>3</v>
      </c>
      <c r="M12" s="831">
        <v>396</v>
      </c>
      <c r="N12" s="822"/>
      <c r="O12" s="822">
        <v>132</v>
      </c>
      <c r="P12" s="831"/>
      <c r="Q12" s="831"/>
      <c r="R12" s="827"/>
      <c r="S12" s="832"/>
    </row>
    <row r="13" spans="1:19" ht="14.45" customHeight="1" x14ac:dyDescent="0.2">
      <c r="A13" s="821" t="s">
        <v>595</v>
      </c>
      <c r="B13" s="822" t="s">
        <v>3311</v>
      </c>
      <c r="C13" s="822" t="s">
        <v>615</v>
      </c>
      <c r="D13" s="822" t="s">
        <v>3299</v>
      </c>
      <c r="E13" s="822" t="s">
        <v>3308</v>
      </c>
      <c r="F13" s="822" t="s">
        <v>3326</v>
      </c>
      <c r="G13" s="822" t="s">
        <v>3327</v>
      </c>
      <c r="H13" s="831">
        <v>26</v>
      </c>
      <c r="I13" s="831">
        <v>3276</v>
      </c>
      <c r="J13" s="822"/>
      <c r="K13" s="822">
        <v>126</v>
      </c>
      <c r="L13" s="831">
        <v>8</v>
      </c>
      <c r="M13" s="831">
        <v>1016</v>
      </c>
      <c r="N13" s="822"/>
      <c r="O13" s="822">
        <v>127</v>
      </c>
      <c r="P13" s="831">
        <v>6</v>
      </c>
      <c r="Q13" s="831">
        <v>822</v>
      </c>
      <c r="R13" s="827"/>
      <c r="S13" s="832">
        <v>137</v>
      </c>
    </row>
    <row r="14" spans="1:19" ht="14.45" customHeight="1" x14ac:dyDescent="0.2">
      <c r="A14" s="821" t="s">
        <v>595</v>
      </c>
      <c r="B14" s="822" t="s">
        <v>3311</v>
      </c>
      <c r="C14" s="822" t="s">
        <v>615</v>
      </c>
      <c r="D14" s="822" t="s">
        <v>3299</v>
      </c>
      <c r="E14" s="822" t="s">
        <v>3308</v>
      </c>
      <c r="F14" s="822" t="s">
        <v>3330</v>
      </c>
      <c r="G14" s="822" t="s">
        <v>3331</v>
      </c>
      <c r="H14" s="831">
        <v>72</v>
      </c>
      <c r="I14" s="831">
        <v>121464</v>
      </c>
      <c r="J14" s="822"/>
      <c r="K14" s="822">
        <v>1687</v>
      </c>
      <c r="L14" s="831">
        <v>35</v>
      </c>
      <c r="M14" s="831">
        <v>59255</v>
      </c>
      <c r="N14" s="822"/>
      <c r="O14" s="822">
        <v>1693</v>
      </c>
      <c r="P14" s="831">
        <v>2</v>
      </c>
      <c r="Q14" s="831">
        <v>3488</v>
      </c>
      <c r="R14" s="827"/>
      <c r="S14" s="832">
        <v>1744</v>
      </c>
    </row>
    <row r="15" spans="1:19" ht="14.45" customHeight="1" x14ac:dyDescent="0.2">
      <c r="A15" s="821" t="s">
        <v>595</v>
      </c>
      <c r="B15" s="822" t="s">
        <v>3311</v>
      </c>
      <c r="C15" s="822" t="s">
        <v>615</v>
      </c>
      <c r="D15" s="822" t="s">
        <v>3299</v>
      </c>
      <c r="E15" s="822" t="s">
        <v>3308</v>
      </c>
      <c r="F15" s="822" t="s">
        <v>3332</v>
      </c>
      <c r="G15" s="822" t="s">
        <v>3333</v>
      </c>
      <c r="H15" s="831">
        <v>7</v>
      </c>
      <c r="I15" s="831">
        <v>0</v>
      </c>
      <c r="J15" s="822"/>
      <c r="K15" s="822">
        <v>0</v>
      </c>
      <c r="L15" s="831">
        <v>9</v>
      </c>
      <c r="M15" s="831">
        <v>0</v>
      </c>
      <c r="N15" s="822"/>
      <c r="O15" s="822">
        <v>0</v>
      </c>
      <c r="P15" s="831"/>
      <c r="Q15" s="831"/>
      <c r="R15" s="827"/>
      <c r="S15" s="832"/>
    </row>
    <row r="16" spans="1:19" ht="14.45" customHeight="1" x14ac:dyDescent="0.2">
      <c r="A16" s="821" t="s">
        <v>595</v>
      </c>
      <c r="B16" s="822" t="s">
        <v>3311</v>
      </c>
      <c r="C16" s="822" t="s">
        <v>615</v>
      </c>
      <c r="D16" s="822" t="s">
        <v>3299</v>
      </c>
      <c r="E16" s="822" t="s">
        <v>3308</v>
      </c>
      <c r="F16" s="822" t="s">
        <v>3334</v>
      </c>
      <c r="G16" s="822" t="s">
        <v>3335</v>
      </c>
      <c r="H16" s="831">
        <v>79</v>
      </c>
      <c r="I16" s="831">
        <v>2633.33</v>
      </c>
      <c r="J16" s="822"/>
      <c r="K16" s="822">
        <v>33.333291139240508</v>
      </c>
      <c r="L16" s="831">
        <v>41</v>
      </c>
      <c r="M16" s="831">
        <v>1366.66</v>
      </c>
      <c r="N16" s="822"/>
      <c r="O16" s="822">
        <v>33.33317073170732</v>
      </c>
      <c r="P16" s="831">
        <v>6</v>
      </c>
      <c r="Q16" s="831">
        <v>273.33999999999997</v>
      </c>
      <c r="R16" s="827"/>
      <c r="S16" s="832">
        <v>45.556666666666665</v>
      </c>
    </row>
    <row r="17" spans="1:19" ht="14.45" customHeight="1" x14ac:dyDescent="0.2">
      <c r="A17" s="821" t="s">
        <v>595</v>
      </c>
      <c r="B17" s="822" t="s">
        <v>3311</v>
      </c>
      <c r="C17" s="822" t="s">
        <v>615</v>
      </c>
      <c r="D17" s="822" t="s">
        <v>3299</v>
      </c>
      <c r="E17" s="822" t="s">
        <v>3308</v>
      </c>
      <c r="F17" s="822" t="s">
        <v>3336</v>
      </c>
      <c r="G17" s="822" t="s">
        <v>3337</v>
      </c>
      <c r="H17" s="831">
        <v>61</v>
      </c>
      <c r="I17" s="831">
        <v>15494</v>
      </c>
      <c r="J17" s="822"/>
      <c r="K17" s="822">
        <v>254</v>
      </c>
      <c r="L17" s="831">
        <v>34</v>
      </c>
      <c r="M17" s="831">
        <v>8670</v>
      </c>
      <c r="N17" s="822"/>
      <c r="O17" s="822">
        <v>255</v>
      </c>
      <c r="P17" s="831">
        <v>3</v>
      </c>
      <c r="Q17" s="831">
        <v>825</v>
      </c>
      <c r="R17" s="827"/>
      <c r="S17" s="832">
        <v>275</v>
      </c>
    </row>
    <row r="18" spans="1:19" ht="14.45" customHeight="1" x14ac:dyDescent="0.2">
      <c r="A18" s="821" t="s">
        <v>595</v>
      </c>
      <c r="B18" s="822" t="s">
        <v>3311</v>
      </c>
      <c r="C18" s="822" t="s">
        <v>615</v>
      </c>
      <c r="D18" s="822" t="s">
        <v>3299</v>
      </c>
      <c r="E18" s="822" t="s">
        <v>3308</v>
      </c>
      <c r="F18" s="822" t="s">
        <v>3338</v>
      </c>
      <c r="G18" s="822" t="s">
        <v>3339</v>
      </c>
      <c r="H18" s="831">
        <v>11</v>
      </c>
      <c r="I18" s="831">
        <v>1276</v>
      </c>
      <c r="J18" s="822"/>
      <c r="K18" s="822">
        <v>116</v>
      </c>
      <c r="L18" s="831">
        <v>23</v>
      </c>
      <c r="M18" s="831">
        <v>2691</v>
      </c>
      <c r="N18" s="822"/>
      <c r="O18" s="822">
        <v>117</v>
      </c>
      <c r="P18" s="831">
        <v>15</v>
      </c>
      <c r="Q18" s="831">
        <v>1905</v>
      </c>
      <c r="R18" s="827"/>
      <c r="S18" s="832">
        <v>127</v>
      </c>
    </row>
    <row r="19" spans="1:19" ht="14.45" customHeight="1" x14ac:dyDescent="0.2">
      <c r="A19" s="821" t="s">
        <v>595</v>
      </c>
      <c r="B19" s="822" t="s">
        <v>3311</v>
      </c>
      <c r="C19" s="822" t="s">
        <v>615</v>
      </c>
      <c r="D19" s="822" t="s">
        <v>3299</v>
      </c>
      <c r="E19" s="822" t="s">
        <v>3308</v>
      </c>
      <c r="F19" s="822" t="s">
        <v>3340</v>
      </c>
      <c r="G19" s="822" t="s">
        <v>3341</v>
      </c>
      <c r="H19" s="831">
        <v>73</v>
      </c>
      <c r="I19" s="831">
        <v>6351</v>
      </c>
      <c r="J19" s="822"/>
      <c r="K19" s="822">
        <v>87</v>
      </c>
      <c r="L19" s="831">
        <v>35</v>
      </c>
      <c r="M19" s="831">
        <v>3080</v>
      </c>
      <c r="N19" s="822"/>
      <c r="O19" s="822">
        <v>88</v>
      </c>
      <c r="P19" s="831">
        <v>3</v>
      </c>
      <c r="Q19" s="831">
        <v>279</v>
      </c>
      <c r="R19" s="827"/>
      <c r="S19" s="832">
        <v>93</v>
      </c>
    </row>
    <row r="20" spans="1:19" ht="14.45" customHeight="1" x14ac:dyDescent="0.2">
      <c r="A20" s="821" t="s">
        <v>595</v>
      </c>
      <c r="B20" s="822" t="s">
        <v>3311</v>
      </c>
      <c r="C20" s="822" t="s">
        <v>615</v>
      </c>
      <c r="D20" s="822" t="s">
        <v>3299</v>
      </c>
      <c r="E20" s="822" t="s">
        <v>3308</v>
      </c>
      <c r="F20" s="822" t="s">
        <v>3342</v>
      </c>
      <c r="G20" s="822" t="s">
        <v>3343</v>
      </c>
      <c r="H20" s="831">
        <v>8</v>
      </c>
      <c r="I20" s="831">
        <v>264</v>
      </c>
      <c r="J20" s="822"/>
      <c r="K20" s="822">
        <v>33</v>
      </c>
      <c r="L20" s="831"/>
      <c r="M20" s="831"/>
      <c r="N20" s="822"/>
      <c r="O20" s="822"/>
      <c r="P20" s="831"/>
      <c r="Q20" s="831"/>
      <c r="R20" s="827"/>
      <c r="S20" s="832"/>
    </row>
    <row r="21" spans="1:19" ht="14.45" customHeight="1" x14ac:dyDescent="0.2">
      <c r="A21" s="821" t="s">
        <v>595</v>
      </c>
      <c r="B21" s="822" t="s">
        <v>3311</v>
      </c>
      <c r="C21" s="822" t="s">
        <v>615</v>
      </c>
      <c r="D21" s="822" t="s">
        <v>3299</v>
      </c>
      <c r="E21" s="822" t="s">
        <v>3308</v>
      </c>
      <c r="F21" s="822" t="s">
        <v>3344</v>
      </c>
      <c r="G21" s="822" t="s">
        <v>3345</v>
      </c>
      <c r="H21" s="831">
        <v>1</v>
      </c>
      <c r="I21" s="831">
        <v>61</v>
      </c>
      <c r="J21" s="822"/>
      <c r="K21" s="822">
        <v>61</v>
      </c>
      <c r="L21" s="831"/>
      <c r="M21" s="831"/>
      <c r="N21" s="822"/>
      <c r="O21" s="822"/>
      <c r="P21" s="831">
        <v>133</v>
      </c>
      <c r="Q21" s="831">
        <v>8778</v>
      </c>
      <c r="R21" s="827"/>
      <c r="S21" s="832">
        <v>66</v>
      </c>
    </row>
    <row r="22" spans="1:19" ht="14.45" customHeight="1" x14ac:dyDescent="0.2">
      <c r="A22" s="821" t="s">
        <v>595</v>
      </c>
      <c r="B22" s="822" t="s">
        <v>3311</v>
      </c>
      <c r="C22" s="822" t="s">
        <v>615</v>
      </c>
      <c r="D22" s="822" t="s">
        <v>3299</v>
      </c>
      <c r="E22" s="822" t="s">
        <v>3308</v>
      </c>
      <c r="F22" s="822" t="s">
        <v>3348</v>
      </c>
      <c r="G22" s="822" t="s">
        <v>3349</v>
      </c>
      <c r="H22" s="831">
        <v>1</v>
      </c>
      <c r="I22" s="831">
        <v>376</v>
      </c>
      <c r="J22" s="822"/>
      <c r="K22" s="822">
        <v>376</v>
      </c>
      <c r="L22" s="831">
        <v>1</v>
      </c>
      <c r="M22" s="831">
        <v>377</v>
      </c>
      <c r="N22" s="822"/>
      <c r="O22" s="822">
        <v>377</v>
      </c>
      <c r="P22" s="831">
        <v>1</v>
      </c>
      <c r="Q22" s="831">
        <v>388</v>
      </c>
      <c r="R22" s="827"/>
      <c r="S22" s="832">
        <v>388</v>
      </c>
    </row>
    <row r="23" spans="1:19" ht="14.45" customHeight="1" x14ac:dyDescent="0.2">
      <c r="A23" s="821" t="s">
        <v>595</v>
      </c>
      <c r="B23" s="822" t="s">
        <v>3311</v>
      </c>
      <c r="C23" s="822" t="s">
        <v>615</v>
      </c>
      <c r="D23" s="822" t="s">
        <v>3299</v>
      </c>
      <c r="E23" s="822" t="s">
        <v>3308</v>
      </c>
      <c r="F23" s="822" t="s">
        <v>3350</v>
      </c>
      <c r="G23" s="822" t="s">
        <v>3351</v>
      </c>
      <c r="H23" s="831"/>
      <c r="I23" s="831"/>
      <c r="J23" s="822"/>
      <c r="K23" s="822"/>
      <c r="L23" s="831">
        <v>2</v>
      </c>
      <c r="M23" s="831">
        <v>758</v>
      </c>
      <c r="N23" s="822"/>
      <c r="O23" s="822">
        <v>379</v>
      </c>
      <c r="P23" s="831"/>
      <c r="Q23" s="831"/>
      <c r="R23" s="827"/>
      <c r="S23" s="832"/>
    </row>
    <row r="24" spans="1:19" ht="14.45" customHeight="1" x14ac:dyDescent="0.2">
      <c r="A24" s="821" t="s">
        <v>595</v>
      </c>
      <c r="B24" s="822" t="s">
        <v>3311</v>
      </c>
      <c r="C24" s="822" t="s">
        <v>615</v>
      </c>
      <c r="D24" s="822" t="s">
        <v>3299</v>
      </c>
      <c r="E24" s="822" t="s">
        <v>3308</v>
      </c>
      <c r="F24" s="822" t="s">
        <v>3352</v>
      </c>
      <c r="G24" s="822" t="s">
        <v>3353</v>
      </c>
      <c r="H24" s="831">
        <v>14</v>
      </c>
      <c r="I24" s="831">
        <v>0</v>
      </c>
      <c r="J24" s="822"/>
      <c r="K24" s="822">
        <v>0</v>
      </c>
      <c r="L24" s="831">
        <v>26</v>
      </c>
      <c r="M24" s="831">
        <v>0</v>
      </c>
      <c r="N24" s="822"/>
      <c r="O24" s="822">
        <v>0</v>
      </c>
      <c r="P24" s="831">
        <v>2</v>
      </c>
      <c r="Q24" s="831">
        <v>0</v>
      </c>
      <c r="R24" s="827"/>
      <c r="S24" s="832">
        <v>0</v>
      </c>
    </row>
    <row r="25" spans="1:19" ht="14.45" customHeight="1" x14ac:dyDescent="0.2">
      <c r="A25" s="821" t="s">
        <v>595</v>
      </c>
      <c r="B25" s="822" t="s">
        <v>3311</v>
      </c>
      <c r="C25" s="822" t="s">
        <v>615</v>
      </c>
      <c r="D25" s="822" t="s">
        <v>1823</v>
      </c>
      <c r="E25" s="822" t="s">
        <v>3312</v>
      </c>
      <c r="F25" s="822" t="s">
        <v>3313</v>
      </c>
      <c r="G25" s="822" t="s">
        <v>802</v>
      </c>
      <c r="H25" s="831">
        <v>0.30000000000000004</v>
      </c>
      <c r="I25" s="831">
        <v>20.91</v>
      </c>
      <c r="J25" s="822"/>
      <c r="K25" s="822">
        <v>69.699999999999989</v>
      </c>
      <c r="L25" s="831"/>
      <c r="M25" s="831"/>
      <c r="N25" s="822"/>
      <c r="O25" s="822"/>
      <c r="P25" s="831"/>
      <c r="Q25" s="831"/>
      <c r="R25" s="827"/>
      <c r="S25" s="832"/>
    </row>
    <row r="26" spans="1:19" ht="14.45" customHeight="1" x14ac:dyDescent="0.2">
      <c r="A26" s="821" t="s">
        <v>595</v>
      </c>
      <c r="B26" s="822" t="s">
        <v>3311</v>
      </c>
      <c r="C26" s="822" t="s">
        <v>615</v>
      </c>
      <c r="D26" s="822" t="s">
        <v>1823</v>
      </c>
      <c r="E26" s="822" t="s">
        <v>3308</v>
      </c>
      <c r="F26" s="822" t="s">
        <v>3320</v>
      </c>
      <c r="G26" s="822" t="s">
        <v>3321</v>
      </c>
      <c r="H26" s="831">
        <v>0</v>
      </c>
      <c r="I26" s="831">
        <v>0</v>
      </c>
      <c r="J26" s="822"/>
      <c r="K26" s="822"/>
      <c r="L26" s="831"/>
      <c r="M26" s="831"/>
      <c r="N26" s="822"/>
      <c r="O26" s="822"/>
      <c r="P26" s="831">
        <v>1</v>
      </c>
      <c r="Q26" s="831">
        <v>40</v>
      </c>
      <c r="R26" s="827"/>
      <c r="S26" s="832">
        <v>40</v>
      </c>
    </row>
    <row r="27" spans="1:19" ht="14.45" customHeight="1" x14ac:dyDescent="0.2">
      <c r="A27" s="821" t="s">
        <v>595</v>
      </c>
      <c r="B27" s="822" t="s">
        <v>3311</v>
      </c>
      <c r="C27" s="822" t="s">
        <v>615</v>
      </c>
      <c r="D27" s="822" t="s">
        <v>1823</v>
      </c>
      <c r="E27" s="822" t="s">
        <v>3308</v>
      </c>
      <c r="F27" s="822" t="s">
        <v>3326</v>
      </c>
      <c r="G27" s="822" t="s">
        <v>3327</v>
      </c>
      <c r="H27" s="831">
        <v>4</v>
      </c>
      <c r="I27" s="831">
        <v>504</v>
      </c>
      <c r="J27" s="822"/>
      <c r="K27" s="822">
        <v>126</v>
      </c>
      <c r="L27" s="831"/>
      <c r="M27" s="831"/>
      <c r="N27" s="822"/>
      <c r="O27" s="822"/>
      <c r="P27" s="831">
        <v>2</v>
      </c>
      <c r="Q27" s="831">
        <v>274</v>
      </c>
      <c r="R27" s="827"/>
      <c r="S27" s="832">
        <v>137</v>
      </c>
    </row>
    <row r="28" spans="1:19" ht="14.45" customHeight="1" x14ac:dyDescent="0.2">
      <c r="A28" s="821" t="s">
        <v>595</v>
      </c>
      <c r="B28" s="822" t="s">
        <v>3311</v>
      </c>
      <c r="C28" s="822" t="s">
        <v>615</v>
      </c>
      <c r="D28" s="822" t="s">
        <v>1823</v>
      </c>
      <c r="E28" s="822" t="s">
        <v>3308</v>
      </c>
      <c r="F28" s="822" t="s">
        <v>3334</v>
      </c>
      <c r="G28" s="822" t="s">
        <v>3335</v>
      </c>
      <c r="H28" s="831">
        <v>4</v>
      </c>
      <c r="I28" s="831">
        <v>133.32999999999998</v>
      </c>
      <c r="J28" s="822"/>
      <c r="K28" s="822">
        <v>33.332499999999996</v>
      </c>
      <c r="L28" s="831"/>
      <c r="M28" s="831"/>
      <c r="N28" s="822"/>
      <c r="O28" s="822"/>
      <c r="P28" s="831">
        <v>4</v>
      </c>
      <c r="Q28" s="831">
        <v>182.23000000000002</v>
      </c>
      <c r="R28" s="827"/>
      <c r="S28" s="832">
        <v>45.557500000000005</v>
      </c>
    </row>
    <row r="29" spans="1:19" ht="14.45" customHeight="1" x14ac:dyDescent="0.2">
      <c r="A29" s="821" t="s">
        <v>595</v>
      </c>
      <c r="B29" s="822" t="s">
        <v>3311</v>
      </c>
      <c r="C29" s="822" t="s">
        <v>615</v>
      </c>
      <c r="D29" s="822" t="s">
        <v>1823</v>
      </c>
      <c r="E29" s="822" t="s">
        <v>3308</v>
      </c>
      <c r="F29" s="822" t="s">
        <v>3336</v>
      </c>
      <c r="G29" s="822" t="s">
        <v>3337</v>
      </c>
      <c r="H29" s="831">
        <v>1</v>
      </c>
      <c r="I29" s="831">
        <v>254</v>
      </c>
      <c r="J29" s="822"/>
      <c r="K29" s="822">
        <v>254</v>
      </c>
      <c r="L29" s="831"/>
      <c r="M29" s="831"/>
      <c r="N29" s="822"/>
      <c r="O29" s="822"/>
      <c r="P29" s="831">
        <v>2</v>
      </c>
      <c r="Q29" s="831">
        <v>550</v>
      </c>
      <c r="R29" s="827"/>
      <c r="S29" s="832">
        <v>275</v>
      </c>
    </row>
    <row r="30" spans="1:19" ht="14.45" customHeight="1" x14ac:dyDescent="0.2">
      <c r="A30" s="821" t="s">
        <v>595</v>
      </c>
      <c r="B30" s="822" t="s">
        <v>3311</v>
      </c>
      <c r="C30" s="822" t="s">
        <v>615</v>
      </c>
      <c r="D30" s="822" t="s">
        <v>1824</v>
      </c>
      <c r="E30" s="822" t="s">
        <v>3312</v>
      </c>
      <c r="F30" s="822" t="s">
        <v>3314</v>
      </c>
      <c r="G30" s="822" t="s">
        <v>1083</v>
      </c>
      <c r="H30" s="831"/>
      <c r="I30" s="831"/>
      <c r="J30" s="822"/>
      <c r="K30" s="822"/>
      <c r="L30" s="831"/>
      <c r="M30" s="831"/>
      <c r="N30" s="822"/>
      <c r="O30" s="822"/>
      <c r="P30" s="831">
        <v>0.4</v>
      </c>
      <c r="Q30" s="831">
        <v>147.08000000000001</v>
      </c>
      <c r="R30" s="827"/>
      <c r="S30" s="832">
        <v>367.7</v>
      </c>
    </row>
    <row r="31" spans="1:19" ht="14.45" customHeight="1" x14ac:dyDescent="0.2">
      <c r="A31" s="821" t="s">
        <v>595</v>
      </c>
      <c r="B31" s="822" t="s">
        <v>3311</v>
      </c>
      <c r="C31" s="822" t="s">
        <v>615</v>
      </c>
      <c r="D31" s="822" t="s">
        <v>1824</v>
      </c>
      <c r="E31" s="822" t="s">
        <v>3312</v>
      </c>
      <c r="F31" s="822" t="s">
        <v>3315</v>
      </c>
      <c r="G31" s="822" t="s">
        <v>1081</v>
      </c>
      <c r="H31" s="831"/>
      <c r="I31" s="831"/>
      <c r="J31" s="822"/>
      <c r="K31" s="822"/>
      <c r="L31" s="831"/>
      <c r="M31" s="831"/>
      <c r="N31" s="822"/>
      <c r="O31" s="822"/>
      <c r="P31" s="831">
        <v>0.1</v>
      </c>
      <c r="Q31" s="831">
        <v>8.4</v>
      </c>
      <c r="R31" s="827"/>
      <c r="S31" s="832">
        <v>84</v>
      </c>
    </row>
    <row r="32" spans="1:19" ht="14.45" customHeight="1" x14ac:dyDescent="0.2">
      <c r="A32" s="821" t="s">
        <v>595</v>
      </c>
      <c r="B32" s="822" t="s">
        <v>3311</v>
      </c>
      <c r="C32" s="822" t="s">
        <v>615</v>
      </c>
      <c r="D32" s="822" t="s">
        <v>1824</v>
      </c>
      <c r="E32" s="822" t="s">
        <v>3312</v>
      </c>
      <c r="F32" s="822" t="s">
        <v>3316</v>
      </c>
      <c r="G32" s="822" t="s">
        <v>3317</v>
      </c>
      <c r="H32" s="831"/>
      <c r="I32" s="831"/>
      <c r="J32" s="822"/>
      <c r="K32" s="822"/>
      <c r="L32" s="831">
        <v>0</v>
      </c>
      <c r="M32" s="831">
        <v>0</v>
      </c>
      <c r="N32" s="822"/>
      <c r="O32" s="822"/>
      <c r="P32" s="831"/>
      <c r="Q32" s="831"/>
      <c r="R32" s="827"/>
      <c r="S32" s="832"/>
    </row>
    <row r="33" spans="1:19" ht="14.45" customHeight="1" x14ac:dyDescent="0.2">
      <c r="A33" s="821" t="s">
        <v>595</v>
      </c>
      <c r="B33" s="822" t="s">
        <v>3311</v>
      </c>
      <c r="C33" s="822" t="s">
        <v>615</v>
      </c>
      <c r="D33" s="822" t="s">
        <v>1824</v>
      </c>
      <c r="E33" s="822" t="s">
        <v>3308</v>
      </c>
      <c r="F33" s="822" t="s">
        <v>3318</v>
      </c>
      <c r="G33" s="822" t="s">
        <v>3319</v>
      </c>
      <c r="H33" s="831">
        <v>3</v>
      </c>
      <c r="I33" s="831">
        <v>252</v>
      </c>
      <c r="J33" s="822"/>
      <c r="K33" s="822">
        <v>84</v>
      </c>
      <c r="L33" s="831">
        <v>19</v>
      </c>
      <c r="M33" s="831">
        <v>1615</v>
      </c>
      <c r="N33" s="822"/>
      <c r="O33" s="822">
        <v>85</v>
      </c>
      <c r="P33" s="831">
        <v>3</v>
      </c>
      <c r="Q33" s="831">
        <v>267</v>
      </c>
      <c r="R33" s="827"/>
      <c r="S33" s="832">
        <v>89</v>
      </c>
    </row>
    <row r="34" spans="1:19" ht="14.45" customHeight="1" x14ac:dyDescent="0.2">
      <c r="A34" s="821" t="s">
        <v>595</v>
      </c>
      <c r="B34" s="822" t="s">
        <v>3311</v>
      </c>
      <c r="C34" s="822" t="s">
        <v>615</v>
      </c>
      <c r="D34" s="822" t="s">
        <v>1824</v>
      </c>
      <c r="E34" s="822" t="s">
        <v>3308</v>
      </c>
      <c r="F34" s="822" t="s">
        <v>3322</v>
      </c>
      <c r="G34" s="822" t="s">
        <v>3323</v>
      </c>
      <c r="H34" s="831"/>
      <c r="I34" s="831"/>
      <c r="J34" s="822"/>
      <c r="K34" s="822"/>
      <c r="L34" s="831"/>
      <c r="M34" s="831"/>
      <c r="N34" s="822"/>
      <c r="O34" s="822"/>
      <c r="P34" s="831">
        <v>1</v>
      </c>
      <c r="Q34" s="831">
        <v>127</v>
      </c>
      <c r="R34" s="827"/>
      <c r="S34" s="832">
        <v>127</v>
      </c>
    </row>
    <row r="35" spans="1:19" ht="14.45" customHeight="1" x14ac:dyDescent="0.2">
      <c r="A35" s="821" t="s">
        <v>595</v>
      </c>
      <c r="B35" s="822" t="s">
        <v>3311</v>
      </c>
      <c r="C35" s="822" t="s">
        <v>615</v>
      </c>
      <c r="D35" s="822" t="s">
        <v>1824</v>
      </c>
      <c r="E35" s="822" t="s">
        <v>3308</v>
      </c>
      <c r="F35" s="822" t="s">
        <v>3326</v>
      </c>
      <c r="G35" s="822" t="s">
        <v>3327</v>
      </c>
      <c r="H35" s="831">
        <v>257</v>
      </c>
      <c r="I35" s="831">
        <v>32382</v>
      </c>
      <c r="J35" s="822"/>
      <c r="K35" s="822">
        <v>126</v>
      </c>
      <c r="L35" s="831">
        <v>14</v>
      </c>
      <c r="M35" s="831">
        <v>1778</v>
      </c>
      <c r="N35" s="822"/>
      <c r="O35" s="822">
        <v>127</v>
      </c>
      <c r="P35" s="831">
        <v>233</v>
      </c>
      <c r="Q35" s="831">
        <v>31921</v>
      </c>
      <c r="R35" s="827"/>
      <c r="S35" s="832">
        <v>137</v>
      </c>
    </row>
    <row r="36" spans="1:19" ht="14.45" customHeight="1" x14ac:dyDescent="0.2">
      <c r="A36" s="821" t="s">
        <v>595</v>
      </c>
      <c r="B36" s="822" t="s">
        <v>3311</v>
      </c>
      <c r="C36" s="822" t="s">
        <v>615</v>
      </c>
      <c r="D36" s="822" t="s">
        <v>1824</v>
      </c>
      <c r="E36" s="822" t="s">
        <v>3308</v>
      </c>
      <c r="F36" s="822" t="s">
        <v>3334</v>
      </c>
      <c r="G36" s="822" t="s">
        <v>3335</v>
      </c>
      <c r="H36" s="831">
        <v>338</v>
      </c>
      <c r="I36" s="831">
        <v>11266.65</v>
      </c>
      <c r="J36" s="822"/>
      <c r="K36" s="822">
        <v>33.333284023668639</v>
      </c>
      <c r="L36" s="831">
        <v>270</v>
      </c>
      <c r="M36" s="831">
        <v>9000</v>
      </c>
      <c r="N36" s="822"/>
      <c r="O36" s="822">
        <v>33.333333333333336</v>
      </c>
      <c r="P36" s="831">
        <v>282</v>
      </c>
      <c r="Q36" s="831">
        <v>12846.669999999998</v>
      </c>
      <c r="R36" s="827"/>
      <c r="S36" s="832">
        <v>45.555567375886518</v>
      </c>
    </row>
    <row r="37" spans="1:19" ht="14.45" customHeight="1" x14ac:dyDescent="0.2">
      <c r="A37" s="821" t="s">
        <v>595</v>
      </c>
      <c r="B37" s="822" t="s">
        <v>3311</v>
      </c>
      <c r="C37" s="822" t="s">
        <v>615</v>
      </c>
      <c r="D37" s="822" t="s">
        <v>1824</v>
      </c>
      <c r="E37" s="822" t="s">
        <v>3308</v>
      </c>
      <c r="F37" s="822" t="s">
        <v>3336</v>
      </c>
      <c r="G37" s="822" t="s">
        <v>3337</v>
      </c>
      <c r="H37" s="831">
        <v>85</v>
      </c>
      <c r="I37" s="831">
        <v>21590</v>
      </c>
      <c r="J37" s="822"/>
      <c r="K37" s="822">
        <v>254</v>
      </c>
      <c r="L37" s="831">
        <v>144</v>
      </c>
      <c r="M37" s="831">
        <v>36720</v>
      </c>
      <c r="N37" s="822"/>
      <c r="O37" s="822">
        <v>255</v>
      </c>
      <c r="P37" s="831">
        <v>49</v>
      </c>
      <c r="Q37" s="831">
        <v>13475</v>
      </c>
      <c r="R37" s="827"/>
      <c r="S37" s="832">
        <v>275</v>
      </c>
    </row>
    <row r="38" spans="1:19" ht="14.45" customHeight="1" x14ac:dyDescent="0.2">
      <c r="A38" s="821" t="s">
        <v>595</v>
      </c>
      <c r="B38" s="822" t="s">
        <v>3311</v>
      </c>
      <c r="C38" s="822" t="s">
        <v>615</v>
      </c>
      <c r="D38" s="822" t="s">
        <v>1824</v>
      </c>
      <c r="E38" s="822" t="s">
        <v>3308</v>
      </c>
      <c r="F38" s="822" t="s">
        <v>3338</v>
      </c>
      <c r="G38" s="822" t="s">
        <v>3339</v>
      </c>
      <c r="H38" s="831">
        <v>1</v>
      </c>
      <c r="I38" s="831">
        <v>116</v>
      </c>
      <c r="J38" s="822"/>
      <c r="K38" s="822">
        <v>116</v>
      </c>
      <c r="L38" s="831">
        <v>5</v>
      </c>
      <c r="M38" s="831">
        <v>585</v>
      </c>
      <c r="N38" s="822"/>
      <c r="O38" s="822">
        <v>117</v>
      </c>
      <c r="P38" s="831">
        <v>1</v>
      </c>
      <c r="Q38" s="831">
        <v>127</v>
      </c>
      <c r="R38" s="827"/>
      <c r="S38" s="832">
        <v>127</v>
      </c>
    </row>
    <row r="39" spans="1:19" ht="14.45" customHeight="1" x14ac:dyDescent="0.2">
      <c r="A39" s="821" t="s">
        <v>595</v>
      </c>
      <c r="B39" s="822" t="s">
        <v>3311</v>
      </c>
      <c r="C39" s="822" t="s">
        <v>615</v>
      </c>
      <c r="D39" s="822" t="s">
        <v>1824</v>
      </c>
      <c r="E39" s="822" t="s">
        <v>3308</v>
      </c>
      <c r="F39" s="822" t="s">
        <v>3342</v>
      </c>
      <c r="G39" s="822" t="s">
        <v>3343</v>
      </c>
      <c r="H39" s="831">
        <v>1</v>
      </c>
      <c r="I39" s="831">
        <v>33</v>
      </c>
      <c r="J39" s="822"/>
      <c r="K39" s="822">
        <v>33</v>
      </c>
      <c r="L39" s="831"/>
      <c r="M39" s="831"/>
      <c r="N39" s="822"/>
      <c r="O39" s="822"/>
      <c r="P39" s="831"/>
      <c r="Q39" s="831"/>
      <c r="R39" s="827"/>
      <c r="S39" s="832"/>
    </row>
    <row r="40" spans="1:19" ht="14.45" customHeight="1" x14ac:dyDescent="0.2">
      <c r="A40" s="821" t="s">
        <v>595</v>
      </c>
      <c r="B40" s="822" t="s">
        <v>3311</v>
      </c>
      <c r="C40" s="822" t="s">
        <v>615</v>
      </c>
      <c r="D40" s="822" t="s">
        <v>1824</v>
      </c>
      <c r="E40" s="822" t="s">
        <v>3308</v>
      </c>
      <c r="F40" s="822" t="s">
        <v>3344</v>
      </c>
      <c r="G40" s="822" t="s">
        <v>3345</v>
      </c>
      <c r="H40" s="831"/>
      <c r="I40" s="831"/>
      <c r="J40" s="822"/>
      <c r="K40" s="822"/>
      <c r="L40" s="831">
        <v>1</v>
      </c>
      <c r="M40" s="831">
        <v>62</v>
      </c>
      <c r="N40" s="822"/>
      <c r="O40" s="822">
        <v>62</v>
      </c>
      <c r="P40" s="831"/>
      <c r="Q40" s="831"/>
      <c r="R40" s="827"/>
      <c r="S40" s="832"/>
    </row>
    <row r="41" spans="1:19" ht="14.45" customHeight="1" x14ac:dyDescent="0.2">
      <c r="A41" s="821" t="s">
        <v>595</v>
      </c>
      <c r="B41" s="822" t="s">
        <v>3311</v>
      </c>
      <c r="C41" s="822" t="s">
        <v>615</v>
      </c>
      <c r="D41" s="822" t="s">
        <v>1824</v>
      </c>
      <c r="E41" s="822" t="s">
        <v>3308</v>
      </c>
      <c r="F41" s="822" t="s">
        <v>3348</v>
      </c>
      <c r="G41" s="822" t="s">
        <v>3349</v>
      </c>
      <c r="H41" s="831">
        <v>1</v>
      </c>
      <c r="I41" s="831">
        <v>376</v>
      </c>
      <c r="J41" s="822"/>
      <c r="K41" s="822">
        <v>376</v>
      </c>
      <c r="L41" s="831">
        <v>7</v>
      </c>
      <c r="M41" s="831">
        <v>2639</v>
      </c>
      <c r="N41" s="822"/>
      <c r="O41" s="822">
        <v>377</v>
      </c>
      <c r="P41" s="831">
        <v>2</v>
      </c>
      <c r="Q41" s="831">
        <v>776</v>
      </c>
      <c r="R41" s="827"/>
      <c r="S41" s="832">
        <v>388</v>
      </c>
    </row>
    <row r="42" spans="1:19" ht="14.45" customHeight="1" x14ac:dyDescent="0.2">
      <c r="A42" s="821" t="s">
        <v>595</v>
      </c>
      <c r="B42" s="822" t="s">
        <v>3311</v>
      </c>
      <c r="C42" s="822" t="s">
        <v>615</v>
      </c>
      <c r="D42" s="822" t="s">
        <v>1824</v>
      </c>
      <c r="E42" s="822" t="s">
        <v>3308</v>
      </c>
      <c r="F42" s="822" t="s">
        <v>3350</v>
      </c>
      <c r="G42" s="822" t="s">
        <v>3351</v>
      </c>
      <c r="H42" s="831"/>
      <c r="I42" s="831"/>
      <c r="J42" s="822"/>
      <c r="K42" s="822"/>
      <c r="L42" s="831">
        <v>131</v>
      </c>
      <c r="M42" s="831">
        <v>49649</v>
      </c>
      <c r="N42" s="822"/>
      <c r="O42" s="822">
        <v>379</v>
      </c>
      <c r="P42" s="831">
        <v>6</v>
      </c>
      <c r="Q42" s="831">
        <v>2448</v>
      </c>
      <c r="R42" s="827"/>
      <c r="S42" s="832">
        <v>408</v>
      </c>
    </row>
    <row r="43" spans="1:19" ht="14.45" customHeight="1" x14ac:dyDescent="0.2">
      <c r="A43" s="821" t="s">
        <v>595</v>
      </c>
      <c r="B43" s="822" t="s">
        <v>3311</v>
      </c>
      <c r="C43" s="822" t="s">
        <v>615</v>
      </c>
      <c r="D43" s="822" t="s">
        <v>1825</v>
      </c>
      <c r="E43" s="822" t="s">
        <v>3312</v>
      </c>
      <c r="F43" s="822" t="s">
        <v>3313</v>
      </c>
      <c r="G43" s="822" t="s">
        <v>802</v>
      </c>
      <c r="H43" s="831"/>
      <c r="I43" s="831"/>
      <c r="J43" s="822"/>
      <c r="K43" s="822"/>
      <c r="L43" s="831">
        <v>0.1</v>
      </c>
      <c r="M43" s="831">
        <v>6.97</v>
      </c>
      <c r="N43" s="822"/>
      <c r="O43" s="822">
        <v>69.699999999999989</v>
      </c>
      <c r="P43" s="831"/>
      <c r="Q43" s="831"/>
      <c r="R43" s="827"/>
      <c r="S43" s="832"/>
    </row>
    <row r="44" spans="1:19" ht="14.45" customHeight="1" x14ac:dyDescent="0.2">
      <c r="A44" s="821" t="s">
        <v>595</v>
      </c>
      <c r="B44" s="822" t="s">
        <v>3311</v>
      </c>
      <c r="C44" s="822" t="s">
        <v>615</v>
      </c>
      <c r="D44" s="822" t="s">
        <v>1825</v>
      </c>
      <c r="E44" s="822" t="s">
        <v>3312</v>
      </c>
      <c r="F44" s="822" t="s">
        <v>3314</v>
      </c>
      <c r="G44" s="822" t="s">
        <v>1083</v>
      </c>
      <c r="H44" s="831"/>
      <c r="I44" s="831"/>
      <c r="J44" s="822"/>
      <c r="K44" s="822"/>
      <c r="L44" s="831">
        <v>1.8</v>
      </c>
      <c r="M44" s="831">
        <v>661.86</v>
      </c>
      <c r="N44" s="822"/>
      <c r="O44" s="822">
        <v>367.7</v>
      </c>
      <c r="P44" s="831"/>
      <c r="Q44" s="831"/>
      <c r="R44" s="827"/>
      <c r="S44" s="832"/>
    </row>
    <row r="45" spans="1:19" ht="14.45" customHeight="1" x14ac:dyDescent="0.2">
      <c r="A45" s="821" t="s">
        <v>595</v>
      </c>
      <c r="B45" s="822" t="s">
        <v>3311</v>
      </c>
      <c r="C45" s="822" t="s">
        <v>615</v>
      </c>
      <c r="D45" s="822" t="s">
        <v>1825</v>
      </c>
      <c r="E45" s="822" t="s">
        <v>3312</v>
      </c>
      <c r="F45" s="822" t="s">
        <v>3315</v>
      </c>
      <c r="G45" s="822" t="s">
        <v>1081</v>
      </c>
      <c r="H45" s="831"/>
      <c r="I45" s="831"/>
      <c r="J45" s="822"/>
      <c r="K45" s="822"/>
      <c r="L45" s="831">
        <v>0.2</v>
      </c>
      <c r="M45" s="831">
        <v>16.8</v>
      </c>
      <c r="N45" s="822"/>
      <c r="O45" s="822">
        <v>84</v>
      </c>
      <c r="P45" s="831"/>
      <c r="Q45" s="831"/>
      <c r="R45" s="827"/>
      <c r="S45" s="832"/>
    </row>
    <row r="46" spans="1:19" ht="14.45" customHeight="1" x14ac:dyDescent="0.2">
      <c r="A46" s="821" t="s">
        <v>595</v>
      </c>
      <c r="B46" s="822" t="s">
        <v>3311</v>
      </c>
      <c r="C46" s="822" t="s">
        <v>615</v>
      </c>
      <c r="D46" s="822" t="s">
        <v>1825</v>
      </c>
      <c r="E46" s="822" t="s">
        <v>3308</v>
      </c>
      <c r="F46" s="822" t="s">
        <v>3318</v>
      </c>
      <c r="G46" s="822" t="s">
        <v>3319</v>
      </c>
      <c r="H46" s="831">
        <v>1</v>
      </c>
      <c r="I46" s="831">
        <v>84</v>
      </c>
      <c r="J46" s="822"/>
      <c r="K46" s="822">
        <v>84</v>
      </c>
      <c r="L46" s="831">
        <v>2</v>
      </c>
      <c r="M46" s="831">
        <v>170</v>
      </c>
      <c r="N46" s="822"/>
      <c r="O46" s="822">
        <v>85</v>
      </c>
      <c r="P46" s="831"/>
      <c r="Q46" s="831"/>
      <c r="R46" s="827"/>
      <c r="S46" s="832"/>
    </row>
    <row r="47" spans="1:19" ht="14.45" customHeight="1" x14ac:dyDescent="0.2">
      <c r="A47" s="821" t="s">
        <v>595</v>
      </c>
      <c r="B47" s="822" t="s">
        <v>3311</v>
      </c>
      <c r="C47" s="822" t="s">
        <v>615</v>
      </c>
      <c r="D47" s="822" t="s">
        <v>1825</v>
      </c>
      <c r="E47" s="822" t="s">
        <v>3308</v>
      </c>
      <c r="F47" s="822" t="s">
        <v>3320</v>
      </c>
      <c r="G47" s="822" t="s">
        <v>3321</v>
      </c>
      <c r="H47" s="831">
        <v>2</v>
      </c>
      <c r="I47" s="831">
        <v>76</v>
      </c>
      <c r="J47" s="822"/>
      <c r="K47" s="822">
        <v>38</v>
      </c>
      <c r="L47" s="831"/>
      <c r="M47" s="831"/>
      <c r="N47" s="822"/>
      <c r="O47" s="822"/>
      <c r="P47" s="831"/>
      <c r="Q47" s="831"/>
      <c r="R47" s="827"/>
      <c r="S47" s="832"/>
    </row>
    <row r="48" spans="1:19" ht="14.45" customHeight="1" x14ac:dyDescent="0.2">
      <c r="A48" s="821" t="s">
        <v>595</v>
      </c>
      <c r="B48" s="822" t="s">
        <v>3311</v>
      </c>
      <c r="C48" s="822" t="s">
        <v>615</v>
      </c>
      <c r="D48" s="822" t="s">
        <v>1825</v>
      </c>
      <c r="E48" s="822" t="s">
        <v>3308</v>
      </c>
      <c r="F48" s="822" t="s">
        <v>3324</v>
      </c>
      <c r="G48" s="822" t="s">
        <v>3325</v>
      </c>
      <c r="H48" s="831"/>
      <c r="I48" s="831"/>
      <c r="J48" s="822"/>
      <c r="K48" s="822"/>
      <c r="L48" s="831">
        <v>2</v>
      </c>
      <c r="M48" s="831">
        <v>264</v>
      </c>
      <c r="N48" s="822"/>
      <c r="O48" s="822">
        <v>132</v>
      </c>
      <c r="P48" s="831"/>
      <c r="Q48" s="831"/>
      <c r="R48" s="827"/>
      <c r="S48" s="832"/>
    </row>
    <row r="49" spans="1:19" ht="14.45" customHeight="1" x14ac:dyDescent="0.2">
      <c r="A49" s="821" t="s">
        <v>595</v>
      </c>
      <c r="B49" s="822" t="s">
        <v>3311</v>
      </c>
      <c r="C49" s="822" t="s">
        <v>615</v>
      </c>
      <c r="D49" s="822" t="s">
        <v>1825</v>
      </c>
      <c r="E49" s="822" t="s">
        <v>3308</v>
      </c>
      <c r="F49" s="822" t="s">
        <v>3326</v>
      </c>
      <c r="G49" s="822" t="s">
        <v>3327</v>
      </c>
      <c r="H49" s="831">
        <v>91</v>
      </c>
      <c r="I49" s="831">
        <v>11466</v>
      </c>
      <c r="J49" s="822"/>
      <c r="K49" s="822">
        <v>126</v>
      </c>
      <c r="L49" s="831">
        <v>76</v>
      </c>
      <c r="M49" s="831">
        <v>9652</v>
      </c>
      <c r="N49" s="822"/>
      <c r="O49" s="822">
        <v>127</v>
      </c>
      <c r="P49" s="831">
        <v>56</v>
      </c>
      <c r="Q49" s="831">
        <v>7672</v>
      </c>
      <c r="R49" s="827"/>
      <c r="S49" s="832">
        <v>137</v>
      </c>
    </row>
    <row r="50" spans="1:19" ht="14.45" customHeight="1" x14ac:dyDescent="0.2">
      <c r="A50" s="821" t="s">
        <v>595</v>
      </c>
      <c r="B50" s="822" t="s">
        <v>3311</v>
      </c>
      <c r="C50" s="822" t="s">
        <v>615</v>
      </c>
      <c r="D50" s="822" t="s">
        <v>1825</v>
      </c>
      <c r="E50" s="822" t="s">
        <v>3308</v>
      </c>
      <c r="F50" s="822" t="s">
        <v>3334</v>
      </c>
      <c r="G50" s="822" t="s">
        <v>3335</v>
      </c>
      <c r="H50" s="831">
        <v>183</v>
      </c>
      <c r="I50" s="831">
        <v>6100.01</v>
      </c>
      <c r="J50" s="822"/>
      <c r="K50" s="822">
        <v>33.333387978142078</v>
      </c>
      <c r="L50" s="831">
        <v>212</v>
      </c>
      <c r="M50" s="831">
        <v>7066.67</v>
      </c>
      <c r="N50" s="822"/>
      <c r="O50" s="822">
        <v>33.333349056603772</v>
      </c>
      <c r="P50" s="831">
        <v>202</v>
      </c>
      <c r="Q50" s="831">
        <v>9202.23</v>
      </c>
      <c r="R50" s="827"/>
      <c r="S50" s="832">
        <v>45.555594059405941</v>
      </c>
    </row>
    <row r="51" spans="1:19" ht="14.45" customHeight="1" x14ac:dyDescent="0.2">
      <c r="A51" s="821" t="s">
        <v>595</v>
      </c>
      <c r="B51" s="822" t="s">
        <v>3311</v>
      </c>
      <c r="C51" s="822" t="s">
        <v>615</v>
      </c>
      <c r="D51" s="822" t="s">
        <v>1825</v>
      </c>
      <c r="E51" s="822" t="s">
        <v>3308</v>
      </c>
      <c r="F51" s="822" t="s">
        <v>3336</v>
      </c>
      <c r="G51" s="822" t="s">
        <v>3337</v>
      </c>
      <c r="H51" s="831">
        <v>98</v>
      </c>
      <c r="I51" s="831">
        <v>24892</v>
      </c>
      <c r="J51" s="822"/>
      <c r="K51" s="822">
        <v>254</v>
      </c>
      <c r="L51" s="831">
        <v>104</v>
      </c>
      <c r="M51" s="831">
        <v>26520</v>
      </c>
      <c r="N51" s="822"/>
      <c r="O51" s="822">
        <v>255</v>
      </c>
      <c r="P51" s="831">
        <v>148</v>
      </c>
      <c r="Q51" s="831">
        <v>40700</v>
      </c>
      <c r="R51" s="827"/>
      <c r="S51" s="832">
        <v>275</v>
      </c>
    </row>
    <row r="52" spans="1:19" ht="14.45" customHeight="1" x14ac:dyDescent="0.2">
      <c r="A52" s="821" t="s">
        <v>595</v>
      </c>
      <c r="B52" s="822" t="s">
        <v>3311</v>
      </c>
      <c r="C52" s="822" t="s">
        <v>615</v>
      </c>
      <c r="D52" s="822" t="s">
        <v>1825</v>
      </c>
      <c r="E52" s="822" t="s">
        <v>3308</v>
      </c>
      <c r="F52" s="822" t="s">
        <v>3338</v>
      </c>
      <c r="G52" s="822" t="s">
        <v>3339</v>
      </c>
      <c r="H52" s="831">
        <v>1</v>
      </c>
      <c r="I52" s="831">
        <v>116</v>
      </c>
      <c r="J52" s="822"/>
      <c r="K52" s="822">
        <v>116</v>
      </c>
      <c r="L52" s="831"/>
      <c r="M52" s="831"/>
      <c r="N52" s="822"/>
      <c r="O52" s="822"/>
      <c r="P52" s="831"/>
      <c r="Q52" s="831"/>
      <c r="R52" s="827"/>
      <c r="S52" s="832"/>
    </row>
    <row r="53" spans="1:19" ht="14.45" customHeight="1" x14ac:dyDescent="0.2">
      <c r="A53" s="821" t="s">
        <v>595</v>
      </c>
      <c r="B53" s="822" t="s">
        <v>3311</v>
      </c>
      <c r="C53" s="822" t="s">
        <v>615</v>
      </c>
      <c r="D53" s="822" t="s">
        <v>1825</v>
      </c>
      <c r="E53" s="822" t="s">
        <v>3308</v>
      </c>
      <c r="F53" s="822" t="s">
        <v>3342</v>
      </c>
      <c r="G53" s="822" t="s">
        <v>3343</v>
      </c>
      <c r="H53" s="831">
        <v>1</v>
      </c>
      <c r="I53" s="831">
        <v>33</v>
      </c>
      <c r="J53" s="822"/>
      <c r="K53" s="822">
        <v>33</v>
      </c>
      <c r="L53" s="831"/>
      <c r="M53" s="831"/>
      <c r="N53" s="822"/>
      <c r="O53" s="822"/>
      <c r="P53" s="831"/>
      <c r="Q53" s="831"/>
      <c r="R53" s="827"/>
      <c r="S53" s="832"/>
    </row>
    <row r="54" spans="1:19" ht="14.45" customHeight="1" x14ac:dyDescent="0.2">
      <c r="A54" s="821" t="s">
        <v>595</v>
      </c>
      <c r="B54" s="822" t="s">
        <v>3311</v>
      </c>
      <c r="C54" s="822" t="s">
        <v>615</v>
      </c>
      <c r="D54" s="822" t="s">
        <v>1825</v>
      </c>
      <c r="E54" s="822" t="s">
        <v>3308</v>
      </c>
      <c r="F54" s="822" t="s">
        <v>3350</v>
      </c>
      <c r="G54" s="822" t="s">
        <v>3351</v>
      </c>
      <c r="H54" s="831"/>
      <c r="I54" s="831"/>
      <c r="J54" s="822"/>
      <c r="K54" s="822"/>
      <c r="L54" s="831">
        <v>42</v>
      </c>
      <c r="M54" s="831">
        <v>15918</v>
      </c>
      <c r="N54" s="822"/>
      <c r="O54" s="822">
        <v>379</v>
      </c>
      <c r="P54" s="831"/>
      <c r="Q54" s="831"/>
      <c r="R54" s="827"/>
      <c r="S54" s="832"/>
    </row>
    <row r="55" spans="1:19" ht="14.45" customHeight="1" x14ac:dyDescent="0.2">
      <c r="A55" s="821" t="s">
        <v>595</v>
      </c>
      <c r="B55" s="822" t="s">
        <v>3311</v>
      </c>
      <c r="C55" s="822" t="s">
        <v>615</v>
      </c>
      <c r="D55" s="822" t="s">
        <v>1826</v>
      </c>
      <c r="E55" s="822" t="s">
        <v>3312</v>
      </c>
      <c r="F55" s="822" t="s">
        <v>3313</v>
      </c>
      <c r="G55" s="822" t="s">
        <v>802</v>
      </c>
      <c r="H55" s="831">
        <v>0.5</v>
      </c>
      <c r="I55" s="831">
        <v>34.85</v>
      </c>
      <c r="J55" s="822"/>
      <c r="K55" s="822">
        <v>69.7</v>
      </c>
      <c r="L55" s="831"/>
      <c r="M55" s="831"/>
      <c r="N55" s="822"/>
      <c r="O55" s="822"/>
      <c r="P55" s="831"/>
      <c r="Q55" s="831"/>
      <c r="R55" s="827"/>
      <c r="S55" s="832"/>
    </row>
    <row r="56" spans="1:19" ht="14.45" customHeight="1" x14ac:dyDescent="0.2">
      <c r="A56" s="821" t="s">
        <v>595</v>
      </c>
      <c r="B56" s="822" t="s">
        <v>3311</v>
      </c>
      <c r="C56" s="822" t="s">
        <v>615</v>
      </c>
      <c r="D56" s="822" t="s">
        <v>1826</v>
      </c>
      <c r="E56" s="822" t="s">
        <v>3312</v>
      </c>
      <c r="F56" s="822" t="s">
        <v>3314</v>
      </c>
      <c r="G56" s="822" t="s">
        <v>1083</v>
      </c>
      <c r="H56" s="831">
        <v>4.5</v>
      </c>
      <c r="I56" s="831">
        <v>1282.8499999999999</v>
      </c>
      <c r="J56" s="822"/>
      <c r="K56" s="822">
        <v>285.07777777777778</v>
      </c>
      <c r="L56" s="831"/>
      <c r="M56" s="831"/>
      <c r="N56" s="822"/>
      <c r="O56" s="822"/>
      <c r="P56" s="831">
        <v>1.8</v>
      </c>
      <c r="Q56" s="831">
        <v>661.86</v>
      </c>
      <c r="R56" s="827"/>
      <c r="S56" s="832">
        <v>367.7</v>
      </c>
    </row>
    <row r="57" spans="1:19" ht="14.45" customHeight="1" x14ac:dyDescent="0.2">
      <c r="A57" s="821" t="s">
        <v>595</v>
      </c>
      <c r="B57" s="822" t="s">
        <v>3311</v>
      </c>
      <c r="C57" s="822" t="s">
        <v>615</v>
      </c>
      <c r="D57" s="822" t="s">
        <v>1826</v>
      </c>
      <c r="E57" s="822" t="s">
        <v>3312</v>
      </c>
      <c r="F57" s="822" t="s">
        <v>3315</v>
      </c>
      <c r="G57" s="822" t="s">
        <v>1081</v>
      </c>
      <c r="H57" s="831">
        <v>0.5</v>
      </c>
      <c r="I57" s="831">
        <v>34.1</v>
      </c>
      <c r="J57" s="822"/>
      <c r="K57" s="822">
        <v>68.2</v>
      </c>
      <c r="L57" s="831"/>
      <c r="M57" s="831"/>
      <c r="N57" s="822"/>
      <c r="O57" s="822"/>
      <c r="P57" s="831">
        <v>0.30000000000000004</v>
      </c>
      <c r="Q57" s="831">
        <v>25.200000000000003</v>
      </c>
      <c r="R57" s="827"/>
      <c r="S57" s="832">
        <v>84</v>
      </c>
    </row>
    <row r="58" spans="1:19" ht="14.45" customHeight="1" x14ac:dyDescent="0.2">
      <c r="A58" s="821" t="s">
        <v>595</v>
      </c>
      <c r="B58" s="822" t="s">
        <v>3311</v>
      </c>
      <c r="C58" s="822" t="s">
        <v>615</v>
      </c>
      <c r="D58" s="822" t="s">
        <v>1826</v>
      </c>
      <c r="E58" s="822" t="s">
        <v>3308</v>
      </c>
      <c r="F58" s="822" t="s">
        <v>3324</v>
      </c>
      <c r="G58" s="822" t="s">
        <v>3325</v>
      </c>
      <c r="H58" s="831">
        <v>5</v>
      </c>
      <c r="I58" s="831">
        <v>655</v>
      </c>
      <c r="J58" s="822"/>
      <c r="K58" s="822">
        <v>131</v>
      </c>
      <c r="L58" s="831"/>
      <c r="M58" s="831"/>
      <c r="N58" s="822"/>
      <c r="O58" s="822"/>
      <c r="P58" s="831">
        <v>2</v>
      </c>
      <c r="Q58" s="831">
        <v>280</v>
      </c>
      <c r="R58" s="827"/>
      <c r="S58" s="832">
        <v>140</v>
      </c>
    </row>
    <row r="59" spans="1:19" ht="14.45" customHeight="1" x14ac:dyDescent="0.2">
      <c r="A59" s="821" t="s">
        <v>595</v>
      </c>
      <c r="B59" s="822" t="s">
        <v>3311</v>
      </c>
      <c r="C59" s="822" t="s">
        <v>615</v>
      </c>
      <c r="D59" s="822" t="s">
        <v>1826</v>
      </c>
      <c r="E59" s="822" t="s">
        <v>3308</v>
      </c>
      <c r="F59" s="822" t="s">
        <v>3326</v>
      </c>
      <c r="G59" s="822" t="s">
        <v>3327</v>
      </c>
      <c r="H59" s="831"/>
      <c r="I59" s="831"/>
      <c r="J59" s="822"/>
      <c r="K59" s="822"/>
      <c r="L59" s="831">
        <v>1</v>
      </c>
      <c r="M59" s="831">
        <v>127</v>
      </c>
      <c r="N59" s="822"/>
      <c r="O59" s="822">
        <v>127</v>
      </c>
      <c r="P59" s="831"/>
      <c r="Q59" s="831"/>
      <c r="R59" s="827"/>
      <c r="S59" s="832"/>
    </row>
    <row r="60" spans="1:19" ht="14.45" customHeight="1" x14ac:dyDescent="0.2">
      <c r="A60" s="821" t="s">
        <v>595</v>
      </c>
      <c r="B60" s="822" t="s">
        <v>3311</v>
      </c>
      <c r="C60" s="822" t="s">
        <v>615</v>
      </c>
      <c r="D60" s="822" t="s">
        <v>1826</v>
      </c>
      <c r="E60" s="822" t="s">
        <v>3308</v>
      </c>
      <c r="F60" s="822" t="s">
        <v>3334</v>
      </c>
      <c r="G60" s="822" t="s">
        <v>3335</v>
      </c>
      <c r="H60" s="831">
        <v>113</v>
      </c>
      <c r="I60" s="831">
        <v>3766.67</v>
      </c>
      <c r="J60" s="822"/>
      <c r="K60" s="822">
        <v>33.333362831858409</v>
      </c>
      <c r="L60" s="831">
        <v>39</v>
      </c>
      <c r="M60" s="831">
        <v>1299.99</v>
      </c>
      <c r="N60" s="822"/>
      <c r="O60" s="822">
        <v>33.333076923076923</v>
      </c>
      <c r="P60" s="831">
        <v>67</v>
      </c>
      <c r="Q60" s="831">
        <v>3052.21</v>
      </c>
      <c r="R60" s="827"/>
      <c r="S60" s="832">
        <v>45.555373134328356</v>
      </c>
    </row>
    <row r="61" spans="1:19" ht="14.45" customHeight="1" x14ac:dyDescent="0.2">
      <c r="A61" s="821" t="s">
        <v>595</v>
      </c>
      <c r="B61" s="822" t="s">
        <v>3311</v>
      </c>
      <c r="C61" s="822" t="s">
        <v>615</v>
      </c>
      <c r="D61" s="822" t="s">
        <v>1826</v>
      </c>
      <c r="E61" s="822" t="s">
        <v>3308</v>
      </c>
      <c r="F61" s="822" t="s">
        <v>3336</v>
      </c>
      <c r="G61" s="822" t="s">
        <v>3337</v>
      </c>
      <c r="H61" s="831">
        <v>15</v>
      </c>
      <c r="I61" s="831">
        <v>3810</v>
      </c>
      <c r="J61" s="822"/>
      <c r="K61" s="822">
        <v>254</v>
      </c>
      <c r="L61" s="831">
        <v>5</v>
      </c>
      <c r="M61" s="831">
        <v>1275</v>
      </c>
      <c r="N61" s="822"/>
      <c r="O61" s="822">
        <v>255</v>
      </c>
      <c r="P61" s="831">
        <v>48</v>
      </c>
      <c r="Q61" s="831">
        <v>13200</v>
      </c>
      <c r="R61" s="827"/>
      <c r="S61" s="832">
        <v>275</v>
      </c>
    </row>
    <row r="62" spans="1:19" ht="14.45" customHeight="1" x14ac:dyDescent="0.2">
      <c r="A62" s="821" t="s">
        <v>595</v>
      </c>
      <c r="B62" s="822" t="s">
        <v>3311</v>
      </c>
      <c r="C62" s="822" t="s">
        <v>615</v>
      </c>
      <c r="D62" s="822" t="s">
        <v>1826</v>
      </c>
      <c r="E62" s="822" t="s">
        <v>3308</v>
      </c>
      <c r="F62" s="822" t="s">
        <v>3342</v>
      </c>
      <c r="G62" s="822" t="s">
        <v>3343</v>
      </c>
      <c r="H62" s="831">
        <v>1</v>
      </c>
      <c r="I62" s="831">
        <v>33</v>
      </c>
      <c r="J62" s="822"/>
      <c r="K62" s="822">
        <v>33</v>
      </c>
      <c r="L62" s="831"/>
      <c r="M62" s="831"/>
      <c r="N62" s="822"/>
      <c r="O62" s="822"/>
      <c r="P62" s="831"/>
      <c r="Q62" s="831"/>
      <c r="R62" s="827"/>
      <c r="S62" s="832"/>
    </row>
    <row r="63" spans="1:19" ht="14.45" customHeight="1" x14ac:dyDescent="0.2">
      <c r="A63" s="821" t="s">
        <v>595</v>
      </c>
      <c r="B63" s="822" t="s">
        <v>3311</v>
      </c>
      <c r="C63" s="822" t="s">
        <v>615</v>
      </c>
      <c r="D63" s="822" t="s">
        <v>1826</v>
      </c>
      <c r="E63" s="822" t="s">
        <v>3308</v>
      </c>
      <c r="F63" s="822" t="s">
        <v>3350</v>
      </c>
      <c r="G63" s="822" t="s">
        <v>3351</v>
      </c>
      <c r="H63" s="831">
        <v>102</v>
      </c>
      <c r="I63" s="831">
        <v>38352</v>
      </c>
      <c r="J63" s="822"/>
      <c r="K63" s="822">
        <v>376</v>
      </c>
      <c r="L63" s="831">
        <v>37</v>
      </c>
      <c r="M63" s="831">
        <v>14023</v>
      </c>
      <c r="N63" s="822"/>
      <c r="O63" s="822">
        <v>379</v>
      </c>
      <c r="P63" s="831">
        <v>20</v>
      </c>
      <c r="Q63" s="831">
        <v>8160</v>
      </c>
      <c r="R63" s="827"/>
      <c r="S63" s="832">
        <v>408</v>
      </c>
    </row>
    <row r="64" spans="1:19" ht="14.45" customHeight="1" x14ac:dyDescent="0.2">
      <c r="A64" s="821" t="s">
        <v>595</v>
      </c>
      <c r="B64" s="822" t="s">
        <v>3311</v>
      </c>
      <c r="C64" s="822" t="s">
        <v>615</v>
      </c>
      <c r="D64" s="822" t="s">
        <v>1827</v>
      </c>
      <c r="E64" s="822" t="s">
        <v>3308</v>
      </c>
      <c r="F64" s="822" t="s">
        <v>3318</v>
      </c>
      <c r="G64" s="822" t="s">
        <v>3319</v>
      </c>
      <c r="H64" s="831">
        <v>3</v>
      </c>
      <c r="I64" s="831">
        <v>252</v>
      </c>
      <c r="J64" s="822"/>
      <c r="K64" s="822">
        <v>84</v>
      </c>
      <c r="L64" s="831">
        <v>2</v>
      </c>
      <c r="M64" s="831">
        <v>170</v>
      </c>
      <c r="N64" s="822"/>
      <c r="O64" s="822">
        <v>85</v>
      </c>
      <c r="P64" s="831">
        <v>1</v>
      </c>
      <c r="Q64" s="831">
        <v>89</v>
      </c>
      <c r="R64" s="827"/>
      <c r="S64" s="832">
        <v>89</v>
      </c>
    </row>
    <row r="65" spans="1:19" ht="14.45" customHeight="1" x14ac:dyDescent="0.2">
      <c r="A65" s="821" t="s">
        <v>595</v>
      </c>
      <c r="B65" s="822" t="s">
        <v>3311</v>
      </c>
      <c r="C65" s="822" t="s">
        <v>615</v>
      </c>
      <c r="D65" s="822" t="s">
        <v>1827</v>
      </c>
      <c r="E65" s="822" t="s">
        <v>3308</v>
      </c>
      <c r="F65" s="822" t="s">
        <v>3320</v>
      </c>
      <c r="G65" s="822" t="s">
        <v>3321</v>
      </c>
      <c r="H65" s="831">
        <v>131</v>
      </c>
      <c r="I65" s="831">
        <v>4978</v>
      </c>
      <c r="J65" s="822"/>
      <c r="K65" s="822">
        <v>38</v>
      </c>
      <c r="L65" s="831">
        <v>42</v>
      </c>
      <c r="M65" s="831">
        <v>1596</v>
      </c>
      <c r="N65" s="822"/>
      <c r="O65" s="822">
        <v>38</v>
      </c>
      <c r="P65" s="831">
        <v>4</v>
      </c>
      <c r="Q65" s="831">
        <v>160</v>
      </c>
      <c r="R65" s="827"/>
      <c r="S65" s="832">
        <v>40</v>
      </c>
    </row>
    <row r="66" spans="1:19" ht="14.45" customHeight="1" x14ac:dyDescent="0.2">
      <c r="A66" s="821" t="s">
        <v>595</v>
      </c>
      <c r="B66" s="822" t="s">
        <v>3311</v>
      </c>
      <c r="C66" s="822" t="s">
        <v>615</v>
      </c>
      <c r="D66" s="822" t="s">
        <v>1827</v>
      </c>
      <c r="E66" s="822" t="s">
        <v>3308</v>
      </c>
      <c r="F66" s="822" t="s">
        <v>3326</v>
      </c>
      <c r="G66" s="822" t="s">
        <v>3327</v>
      </c>
      <c r="H66" s="831">
        <v>195</v>
      </c>
      <c r="I66" s="831">
        <v>24570</v>
      </c>
      <c r="J66" s="822"/>
      <c r="K66" s="822">
        <v>126</v>
      </c>
      <c r="L66" s="831">
        <v>68</v>
      </c>
      <c r="M66" s="831">
        <v>8636</v>
      </c>
      <c r="N66" s="822"/>
      <c r="O66" s="822">
        <v>127</v>
      </c>
      <c r="P66" s="831">
        <v>4</v>
      </c>
      <c r="Q66" s="831">
        <v>548</v>
      </c>
      <c r="R66" s="827"/>
      <c r="S66" s="832">
        <v>137</v>
      </c>
    </row>
    <row r="67" spans="1:19" ht="14.45" customHeight="1" x14ac:dyDescent="0.2">
      <c r="A67" s="821" t="s">
        <v>595</v>
      </c>
      <c r="B67" s="822" t="s">
        <v>3311</v>
      </c>
      <c r="C67" s="822" t="s">
        <v>615</v>
      </c>
      <c r="D67" s="822" t="s">
        <v>1827</v>
      </c>
      <c r="E67" s="822" t="s">
        <v>3308</v>
      </c>
      <c r="F67" s="822" t="s">
        <v>3328</v>
      </c>
      <c r="G67" s="822" t="s">
        <v>3329</v>
      </c>
      <c r="H67" s="831"/>
      <c r="I67" s="831"/>
      <c r="J67" s="822"/>
      <c r="K67" s="822"/>
      <c r="L67" s="831"/>
      <c r="M67" s="831"/>
      <c r="N67" s="822"/>
      <c r="O67" s="822"/>
      <c r="P67" s="831">
        <v>1</v>
      </c>
      <c r="Q67" s="831">
        <v>559</v>
      </c>
      <c r="R67" s="827"/>
      <c r="S67" s="832">
        <v>559</v>
      </c>
    </row>
    <row r="68" spans="1:19" ht="14.45" customHeight="1" x14ac:dyDescent="0.2">
      <c r="A68" s="821" t="s">
        <v>595</v>
      </c>
      <c r="B68" s="822" t="s">
        <v>3311</v>
      </c>
      <c r="C68" s="822" t="s">
        <v>615</v>
      </c>
      <c r="D68" s="822" t="s">
        <v>1827</v>
      </c>
      <c r="E68" s="822" t="s">
        <v>3308</v>
      </c>
      <c r="F68" s="822" t="s">
        <v>3334</v>
      </c>
      <c r="G68" s="822" t="s">
        <v>3335</v>
      </c>
      <c r="H68" s="831">
        <v>191</v>
      </c>
      <c r="I68" s="831">
        <v>6366.66</v>
      </c>
      <c r="J68" s="822"/>
      <c r="K68" s="822">
        <v>33.33329842931937</v>
      </c>
      <c r="L68" s="831">
        <v>194</v>
      </c>
      <c r="M68" s="831">
        <v>6466.68</v>
      </c>
      <c r="N68" s="822"/>
      <c r="O68" s="822">
        <v>33.333402061855672</v>
      </c>
      <c r="P68" s="831">
        <v>270</v>
      </c>
      <c r="Q68" s="831">
        <v>12299.99</v>
      </c>
      <c r="R68" s="827"/>
      <c r="S68" s="832">
        <v>45.555518518518518</v>
      </c>
    </row>
    <row r="69" spans="1:19" ht="14.45" customHeight="1" x14ac:dyDescent="0.2">
      <c r="A69" s="821" t="s">
        <v>595</v>
      </c>
      <c r="B69" s="822" t="s">
        <v>3311</v>
      </c>
      <c r="C69" s="822" t="s">
        <v>615</v>
      </c>
      <c r="D69" s="822" t="s">
        <v>1827</v>
      </c>
      <c r="E69" s="822" t="s">
        <v>3308</v>
      </c>
      <c r="F69" s="822" t="s">
        <v>3336</v>
      </c>
      <c r="G69" s="822" t="s">
        <v>3337</v>
      </c>
      <c r="H69" s="831"/>
      <c r="I69" s="831"/>
      <c r="J69" s="822"/>
      <c r="K69" s="822"/>
      <c r="L69" s="831">
        <v>9</v>
      </c>
      <c r="M69" s="831">
        <v>2295</v>
      </c>
      <c r="N69" s="822"/>
      <c r="O69" s="822">
        <v>255</v>
      </c>
      <c r="P69" s="831">
        <v>281</v>
      </c>
      <c r="Q69" s="831">
        <v>77275</v>
      </c>
      <c r="R69" s="827"/>
      <c r="S69" s="832">
        <v>275</v>
      </c>
    </row>
    <row r="70" spans="1:19" ht="14.45" customHeight="1" x14ac:dyDescent="0.2">
      <c r="A70" s="821" t="s">
        <v>595</v>
      </c>
      <c r="B70" s="822" t="s">
        <v>3311</v>
      </c>
      <c r="C70" s="822" t="s">
        <v>615</v>
      </c>
      <c r="D70" s="822" t="s">
        <v>1827</v>
      </c>
      <c r="E70" s="822" t="s">
        <v>3308</v>
      </c>
      <c r="F70" s="822" t="s">
        <v>3338</v>
      </c>
      <c r="G70" s="822" t="s">
        <v>3339</v>
      </c>
      <c r="H70" s="831">
        <v>1</v>
      </c>
      <c r="I70" s="831">
        <v>116</v>
      </c>
      <c r="J70" s="822"/>
      <c r="K70" s="822">
        <v>116</v>
      </c>
      <c r="L70" s="831">
        <v>1</v>
      </c>
      <c r="M70" s="831">
        <v>117</v>
      </c>
      <c r="N70" s="822"/>
      <c r="O70" s="822">
        <v>117</v>
      </c>
      <c r="P70" s="831"/>
      <c r="Q70" s="831"/>
      <c r="R70" s="827"/>
      <c r="S70" s="832"/>
    </row>
    <row r="71" spans="1:19" ht="14.45" customHeight="1" x14ac:dyDescent="0.2">
      <c r="A71" s="821" t="s">
        <v>595</v>
      </c>
      <c r="B71" s="822" t="s">
        <v>3311</v>
      </c>
      <c r="C71" s="822" t="s">
        <v>615</v>
      </c>
      <c r="D71" s="822" t="s">
        <v>1827</v>
      </c>
      <c r="E71" s="822" t="s">
        <v>3308</v>
      </c>
      <c r="F71" s="822" t="s">
        <v>3342</v>
      </c>
      <c r="G71" s="822" t="s">
        <v>3343</v>
      </c>
      <c r="H71" s="831"/>
      <c r="I71" s="831"/>
      <c r="J71" s="822"/>
      <c r="K71" s="822"/>
      <c r="L71" s="831"/>
      <c r="M71" s="831"/>
      <c r="N71" s="822"/>
      <c r="O71" s="822"/>
      <c r="P71" s="831">
        <v>1</v>
      </c>
      <c r="Q71" s="831">
        <v>34</v>
      </c>
      <c r="R71" s="827"/>
      <c r="S71" s="832">
        <v>34</v>
      </c>
    </row>
    <row r="72" spans="1:19" ht="14.45" customHeight="1" x14ac:dyDescent="0.2">
      <c r="A72" s="821" t="s">
        <v>595</v>
      </c>
      <c r="B72" s="822" t="s">
        <v>3311</v>
      </c>
      <c r="C72" s="822" t="s">
        <v>615</v>
      </c>
      <c r="D72" s="822" t="s">
        <v>1827</v>
      </c>
      <c r="E72" s="822" t="s">
        <v>3308</v>
      </c>
      <c r="F72" s="822" t="s">
        <v>3344</v>
      </c>
      <c r="G72" s="822" t="s">
        <v>3345</v>
      </c>
      <c r="H72" s="831"/>
      <c r="I72" s="831"/>
      <c r="J72" s="822"/>
      <c r="K72" s="822"/>
      <c r="L72" s="831">
        <v>1</v>
      </c>
      <c r="M72" s="831">
        <v>62</v>
      </c>
      <c r="N72" s="822"/>
      <c r="O72" s="822">
        <v>62</v>
      </c>
      <c r="P72" s="831"/>
      <c r="Q72" s="831"/>
      <c r="R72" s="827"/>
      <c r="S72" s="832"/>
    </row>
    <row r="73" spans="1:19" ht="14.45" customHeight="1" x14ac:dyDescent="0.2">
      <c r="A73" s="821" t="s">
        <v>595</v>
      </c>
      <c r="B73" s="822" t="s">
        <v>3311</v>
      </c>
      <c r="C73" s="822" t="s">
        <v>615</v>
      </c>
      <c r="D73" s="822" t="s">
        <v>1827</v>
      </c>
      <c r="E73" s="822" t="s">
        <v>3308</v>
      </c>
      <c r="F73" s="822" t="s">
        <v>3348</v>
      </c>
      <c r="G73" s="822" t="s">
        <v>3349</v>
      </c>
      <c r="H73" s="831"/>
      <c r="I73" s="831"/>
      <c r="J73" s="822"/>
      <c r="K73" s="822"/>
      <c r="L73" s="831">
        <v>1</v>
      </c>
      <c r="M73" s="831">
        <v>377</v>
      </c>
      <c r="N73" s="822"/>
      <c r="O73" s="822">
        <v>377</v>
      </c>
      <c r="P73" s="831"/>
      <c r="Q73" s="831"/>
      <c r="R73" s="827"/>
      <c r="S73" s="832"/>
    </row>
    <row r="74" spans="1:19" ht="14.45" customHeight="1" x14ac:dyDescent="0.2">
      <c r="A74" s="821" t="s">
        <v>595</v>
      </c>
      <c r="B74" s="822" t="s">
        <v>3311</v>
      </c>
      <c r="C74" s="822" t="s">
        <v>615</v>
      </c>
      <c r="D74" s="822" t="s">
        <v>1827</v>
      </c>
      <c r="E74" s="822" t="s">
        <v>3308</v>
      </c>
      <c r="F74" s="822" t="s">
        <v>3350</v>
      </c>
      <c r="G74" s="822" t="s">
        <v>3351</v>
      </c>
      <c r="H74" s="831"/>
      <c r="I74" s="831"/>
      <c r="J74" s="822"/>
      <c r="K74" s="822"/>
      <c r="L74" s="831">
        <v>139</v>
      </c>
      <c r="M74" s="831">
        <v>52681</v>
      </c>
      <c r="N74" s="822"/>
      <c r="O74" s="822">
        <v>379</v>
      </c>
      <c r="P74" s="831">
        <v>1</v>
      </c>
      <c r="Q74" s="831">
        <v>408</v>
      </c>
      <c r="R74" s="827"/>
      <c r="S74" s="832">
        <v>408</v>
      </c>
    </row>
    <row r="75" spans="1:19" ht="14.45" customHeight="1" x14ac:dyDescent="0.2">
      <c r="A75" s="821" t="s">
        <v>595</v>
      </c>
      <c r="B75" s="822" t="s">
        <v>3311</v>
      </c>
      <c r="C75" s="822" t="s">
        <v>615</v>
      </c>
      <c r="D75" s="822" t="s">
        <v>1828</v>
      </c>
      <c r="E75" s="822" t="s">
        <v>3308</v>
      </c>
      <c r="F75" s="822" t="s">
        <v>3318</v>
      </c>
      <c r="G75" s="822" t="s">
        <v>3319</v>
      </c>
      <c r="H75" s="831">
        <v>10</v>
      </c>
      <c r="I75" s="831">
        <v>840</v>
      </c>
      <c r="J75" s="822"/>
      <c r="K75" s="822">
        <v>84</v>
      </c>
      <c r="L75" s="831">
        <v>8</v>
      </c>
      <c r="M75" s="831">
        <v>680</v>
      </c>
      <c r="N75" s="822"/>
      <c r="O75" s="822">
        <v>85</v>
      </c>
      <c r="P75" s="831">
        <v>7</v>
      </c>
      <c r="Q75" s="831">
        <v>623</v>
      </c>
      <c r="R75" s="827"/>
      <c r="S75" s="832">
        <v>89</v>
      </c>
    </row>
    <row r="76" spans="1:19" ht="14.45" customHeight="1" x14ac:dyDescent="0.2">
      <c r="A76" s="821" t="s">
        <v>595</v>
      </c>
      <c r="B76" s="822" t="s">
        <v>3311</v>
      </c>
      <c r="C76" s="822" t="s">
        <v>615</v>
      </c>
      <c r="D76" s="822" t="s">
        <v>1828</v>
      </c>
      <c r="E76" s="822" t="s">
        <v>3308</v>
      </c>
      <c r="F76" s="822" t="s">
        <v>3320</v>
      </c>
      <c r="G76" s="822" t="s">
        <v>3321</v>
      </c>
      <c r="H76" s="831">
        <v>4</v>
      </c>
      <c r="I76" s="831">
        <v>152</v>
      </c>
      <c r="J76" s="822"/>
      <c r="K76" s="822">
        <v>38</v>
      </c>
      <c r="L76" s="831"/>
      <c r="M76" s="831"/>
      <c r="N76" s="822"/>
      <c r="O76" s="822"/>
      <c r="P76" s="831"/>
      <c r="Q76" s="831"/>
      <c r="R76" s="827"/>
      <c r="S76" s="832"/>
    </row>
    <row r="77" spans="1:19" ht="14.45" customHeight="1" x14ac:dyDescent="0.2">
      <c r="A77" s="821" t="s">
        <v>595</v>
      </c>
      <c r="B77" s="822" t="s">
        <v>3311</v>
      </c>
      <c r="C77" s="822" t="s">
        <v>615</v>
      </c>
      <c r="D77" s="822" t="s">
        <v>1828</v>
      </c>
      <c r="E77" s="822" t="s">
        <v>3308</v>
      </c>
      <c r="F77" s="822" t="s">
        <v>3326</v>
      </c>
      <c r="G77" s="822" t="s">
        <v>3327</v>
      </c>
      <c r="H77" s="831">
        <v>6</v>
      </c>
      <c r="I77" s="831">
        <v>756</v>
      </c>
      <c r="J77" s="822"/>
      <c r="K77" s="822">
        <v>126</v>
      </c>
      <c r="L77" s="831">
        <v>5</v>
      </c>
      <c r="M77" s="831">
        <v>635</v>
      </c>
      <c r="N77" s="822"/>
      <c r="O77" s="822">
        <v>127</v>
      </c>
      <c r="P77" s="831">
        <v>78</v>
      </c>
      <c r="Q77" s="831">
        <v>10686</v>
      </c>
      <c r="R77" s="827"/>
      <c r="S77" s="832">
        <v>137</v>
      </c>
    </row>
    <row r="78" spans="1:19" ht="14.45" customHeight="1" x14ac:dyDescent="0.2">
      <c r="A78" s="821" t="s">
        <v>595</v>
      </c>
      <c r="B78" s="822" t="s">
        <v>3311</v>
      </c>
      <c r="C78" s="822" t="s">
        <v>615</v>
      </c>
      <c r="D78" s="822" t="s">
        <v>1828</v>
      </c>
      <c r="E78" s="822" t="s">
        <v>3308</v>
      </c>
      <c r="F78" s="822" t="s">
        <v>3334</v>
      </c>
      <c r="G78" s="822" t="s">
        <v>3335</v>
      </c>
      <c r="H78" s="831">
        <v>396</v>
      </c>
      <c r="I78" s="831">
        <v>13199.99</v>
      </c>
      <c r="J78" s="822"/>
      <c r="K78" s="822">
        <v>33.333308080808081</v>
      </c>
      <c r="L78" s="831">
        <v>335</v>
      </c>
      <c r="M78" s="831">
        <v>11166.67</v>
      </c>
      <c r="N78" s="822"/>
      <c r="O78" s="822">
        <v>33.333343283582089</v>
      </c>
      <c r="P78" s="831">
        <v>363</v>
      </c>
      <c r="Q78" s="831">
        <v>16536.68</v>
      </c>
      <c r="R78" s="827"/>
      <c r="S78" s="832">
        <v>45.55559228650138</v>
      </c>
    </row>
    <row r="79" spans="1:19" ht="14.45" customHeight="1" x14ac:dyDescent="0.2">
      <c r="A79" s="821" t="s">
        <v>595</v>
      </c>
      <c r="B79" s="822" t="s">
        <v>3311</v>
      </c>
      <c r="C79" s="822" t="s">
        <v>615</v>
      </c>
      <c r="D79" s="822" t="s">
        <v>1828</v>
      </c>
      <c r="E79" s="822" t="s">
        <v>3308</v>
      </c>
      <c r="F79" s="822" t="s">
        <v>3336</v>
      </c>
      <c r="G79" s="822" t="s">
        <v>3337</v>
      </c>
      <c r="H79" s="831">
        <v>72</v>
      </c>
      <c r="I79" s="831">
        <v>18288</v>
      </c>
      <c r="J79" s="822"/>
      <c r="K79" s="822">
        <v>254</v>
      </c>
      <c r="L79" s="831">
        <v>49</v>
      </c>
      <c r="M79" s="831">
        <v>12495</v>
      </c>
      <c r="N79" s="822"/>
      <c r="O79" s="822">
        <v>255</v>
      </c>
      <c r="P79" s="831">
        <v>298</v>
      </c>
      <c r="Q79" s="831">
        <v>81950</v>
      </c>
      <c r="R79" s="827"/>
      <c r="S79" s="832">
        <v>275</v>
      </c>
    </row>
    <row r="80" spans="1:19" ht="14.45" customHeight="1" x14ac:dyDescent="0.2">
      <c r="A80" s="821" t="s">
        <v>595</v>
      </c>
      <c r="B80" s="822" t="s">
        <v>3311</v>
      </c>
      <c r="C80" s="822" t="s">
        <v>615</v>
      </c>
      <c r="D80" s="822" t="s">
        <v>1828</v>
      </c>
      <c r="E80" s="822" t="s">
        <v>3308</v>
      </c>
      <c r="F80" s="822" t="s">
        <v>3346</v>
      </c>
      <c r="G80" s="822" t="s">
        <v>3347</v>
      </c>
      <c r="H80" s="831">
        <v>13</v>
      </c>
      <c r="I80" s="831">
        <v>1508</v>
      </c>
      <c r="J80" s="822"/>
      <c r="K80" s="822">
        <v>116</v>
      </c>
      <c r="L80" s="831"/>
      <c r="M80" s="831"/>
      <c r="N80" s="822"/>
      <c r="O80" s="822"/>
      <c r="P80" s="831"/>
      <c r="Q80" s="831"/>
      <c r="R80" s="827"/>
      <c r="S80" s="832"/>
    </row>
    <row r="81" spans="1:19" ht="14.45" customHeight="1" x14ac:dyDescent="0.2">
      <c r="A81" s="821" t="s">
        <v>595</v>
      </c>
      <c r="B81" s="822" t="s">
        <v>3311</v>
      </c>
      <c r="C81" s="822" t="s">
        <v>615</v>
      </c>
      <c r="D81" s="822" t="s">
        <v>1828</v>
      </c>
      <c r="E81" s="822" t="s">
        <v>3308</v>
      </c>
      <c r="F81" s="822" t="s">
        <v>3348</v>
      </c>
      <c r="G81" s="822" t="s">
        <v>3349</v>
      </c>
      <c r="H81" s="831">
        <v>1</v>
      </c>
      <c r="I81" s="831">
        <v>376</v>
      </c>
      <c r="J81" s="822"/>
      <c r="K81" s="822">
        <v>376</v>
      </c>
      <c r="L81" s="831"/>
      <c r="M81" s="831"/>
      <c r="N81" s="822"/>
      <c r="O81" s="822"/>
      <c r="P81" s="831">
        <v>3</v>
      </c>
      <c r="Q81" s="831">
        <v>1164</v>
      </c>
      <c r="R81" s="827"/>
      <c r="S81" s="832">
        <v>388</v>
      </c>
    </row>
    <row r="82" spans="1:19" ht="14.45" customHeight="1" x14ac:dyDescent="0.2">
      <c r="A82" s="821" t="s">
        <v>595</v>
      </c>
      <c r="B82" s="822" t="s">
        <v>3311</v>
      </c>
      <c r="C82" s="822" t="s">
        <v>615</v>
      </c>
      <c r="D82" s="822" t="s">
        <v>1828</v>
      </c>
      <c r="E82" s="822" t="s">
        <v>3308</v>
      </c>
      <c r="F82" s="822" t="s">
        <v>3350</v>
      </c>
      <c r="G82" s="822" t="s">
        <v>3351</v>
      </c>
      <c r="H82" s="831">
        <v>326</v>
      </c>
      <c r="I82" s="831">
        <v>122576</v>
      </c>
      <c r="J82" s="822"/>
      <c r="K82" s="822">
        <v>376</v>
      </c>
      <c r="L82" s="831">
        <v>292</v>
      </c>
      <c r="M82" s="831">
        <v>110668</v>
      </c>
      <c r="N82" s="822"/>
      <c r="O82" s="822">
        <v>379</v>
      </c>
      <c r="P82" s="831"/>
      <c r="Q82" s="831"/>
      <c r="R82" s="827"/>
      <c r="S82" s="832"/>
    </row>
    <row r="83" spans="1:19" ht="14.45" customHeight="1" x14ac:dyDescent="0.2">
      <c r="A83" s="821" t="s">
        <v>595</v>
      </c>
      <c r="B83" s="822" t="s">
        <v>3311</v>
      </c>
      <c r="C83" s="822" t="s">
        <v>615</v>
      </c>
      <c r="D83" s="822" t="s">
        <v>1829</v>
      </c>
      <c r="E83" s="822" t="s">
        <v>3312</v>
      </c>
      <c r="F83" s="822" t="s">
        <v>3313</v>
      </c>
      <c r="G83" s="822" t="s">
        <v>802</v>
      </c>
      <c r="H83" s="831"/>
      <c r="I83" s="831"/>
      <c r="J83" s="822"/>
      <c r="K83" s="822"/>
      <c r="L83" s="831">
        <v>0.5</v>
      </c>
      <c r="M83" s="831">
        <v>34.85</v>
      </c>
      <c r="N83" s="822"/>
      <c r="O83" s="822">
        <v>69.7</v>
      </c>
      <c r="P83" s="831"/>
      <c r="Q83" s="831"/>
      <c r="R83" s="827"/>
      <c r="S83" s="832"/>
    </row>
    <row r="84" spans="1:19" ht="14.45" customHeight="1" x14ac:dyDescent="0.2">
      <c r="A84" s="821" t="s">
        <v>595</v>
      </c>
      <c r="B84" s="822" t="s">
        <v>3311</v>
      </c>
      <c r="C84" s="822" t="s">
        <v>615</v>
      </c>
      <c r="D84" s="822" t="s">
        <v>1829</v>
      </c>
      <c r="E84" s="822" t="s">
        <v>3312</v>
      </c>
      <c r="F84" s="822" t="s">
        <v>3314</v>
      </c>
      <c r="G84" s="822" t="s">
        <v>1083</v>
      </c>
      <c r="H84" s="831"/>
      <c r="I84" s="831"/>
      <c r="J84" s="822"/>
      <c r="K84" s="822"/>
      <c r="L84" s="831"/>
      <c r="M84" s="831"/>
      <c r="N84" s="822"/>
      <c r="O84" s="822"/>
      <c r="P84" s="831">
        <v>1.8</v>
      </c>
      <c r="Q84" s="831">
        <v>661.86</v>
      </c>
      <c r="R84" s="827"/>
      <c r="S84" s="832">
        <v>367.7</v>
      </c>
    </row>
    <row r="85" spans="1:19" ht="14.45" customHeight="1" x14ac:dyDescent="0.2">
      <c r="A85" s="821" t="s">
        <v>595</v>
      </c>
      <c r="B85" s="822" t="s">
        <v>3311</v>
      </c>
      <c r="C85" s="822" t="s">
        <v>615</v>
      </c>
      <c r="D85" s="822" t="s">
        <v>1829</v>
      </c>
      <c r="E85" s="822" t="s">
        <v>3312</v>
      </c>
      <c r="F85" s="822" t="s">
        <v>3315</v>
      </c>
      <c r="G85" s="822" t="s">
        <v>1081</v>
      </c>
      <c r="H85" s="831"/>
      <c r="I85" s="831"/>
      <c r="J85" s="822"/>
      <c r="K85" s="822"/>
      <c r="L85" s="831"/>
      <c r="M85" s="831"/>
      <c r="N85" s="822"/>
      <c r="O85" s="822"/>
      <c r="P85" s="831">
        <v>0.2</v>
      </c>
      <c r="Q85" s="831">
        <v>16.8</v>
      </c>
      <c r="R85" s="827"/>
      <c r="S85" s="832">
        <v>84</v>
      </c>
    </row>
    <row r="86" spans="1:19" ht="14.45" customHeight="1" x14ac:dyDescent="0.2">
      <c r="A86" s="821" t="s">
        <v>595</v>
      </c>
      <c r="B86" s="822" t="s">
        <v>3311</v>
      </c>
      <c r="C86" s="822" t="s">
        <v>615</v>
      </c>
      <c r="D86" s="822" t="s">
        <v>1829</v>
      </c>
      <c r="E86" s="822" t="s">
        <v>3308</v>
      </c>
      <c r="F86" s="822" t="s">
        <v>3318</v>
      </c>
      <c r="G86" s="822" t="s">
        <v>3319</v>
      </c>
      <c r="H86" s="831">
        <v>10</v>
      </c>
      <c r="I86" s="831">
        <v>840</v>
      </c>
      <c r="J86" s="822"/>
      <c r="K86" s="822">
        <v>84</v>
      </c>
      <c r="L86" s="831">
        <v>3</v>
      </c>
      <c r="M86" s="831">
        <v>255</v>
      </c>
      <c r="N86" s="822"/>
      <c r="O86" s="822">
        <v>85</v>
      </c>
      <c r="P86" s="831">
        <v>5</v>
      </c>
      <c r="Q86" s="831">
        <v>445</v>
      </c>
      <c r="R86" s="827"/>
      <c r="S86" s="832">
        <v>89</v>
      </c>
    </row>
    <row r="87" spans="1:19" ht="14.45" customHeight="1" x14ac:dyDescent="0.2">
      <c r="A87" s="821" t="s">
        <v>595</v>
      </c>
      <c r="B87" s="822" t="s">
        <v>3311</v>
      </c>
      <c r="C87" s="822" t="s">
        <v>615</v>
      </c>
      <c r="D87" s="822" t="s">
        <v>1829</v>
      </c>
      <c r="E87" s="822" t="s">
        <v>3308</v>
      </c>
      <c r="F87" s="822" t="s">
        <v>3320</v>
      </c>
      <c r="G87" s="822" t="s">
        <v>3321</v>
      </c>
      <c r="H87" s="831">
        <v>32</v>
      </c>
      <c r="I87" s="831">
        <v>1216</v>
      </c>
      <c r="J87" s="822"/>
      <c r="K87" s="822">
        <v>38</v>
      </c>
      <c r="L87" s="831"/>
      <c r="M87" s="831"/>
      <c r="N87" s="822"/>
      <c r="O87" s="822"/>
      <c r="P87" s="831"/>
      <c r="Q87" s="831"/>
      <c r="R87" s="827"/>
      <c r="S87" s="832"/>
    </row>
    <row r="88" spans="1:19" ht="14.45" customHeight="1" x14ac:dyDescent="0.2">
      <c r="A88" s="821" t="s">
        <v>595</v>
      </c>
      <c r="B88" s="822" t="s">
        <v>3311</v>
      </c>
      <c r="C88" s="822" t="s">
        <v>615</v>
      </c>
      <c r="D88" s="822" t="s">
        <v>1829</v>
      </c>
      <c r="E88" s="822" t="s">
        <v>3308</v>
      </c>
      <c r="F88" s="822" t="s">
        <v>3324</v>
      </c>
      <c r="G88" s="822" t="s">
        <v>3325</v>
      </c>
      <c r="H88" s="831"/>
      <c r="I88" s="831"/>
      <c r="J88" s="822"/>
      <c r="K88" s="822"/>
      <c r="L88" s="831"/>
      <c r="M88" s="831"/>
      <c r="N88" s="822"/>
      <c r="O88" s="822"/>
      <c r="P88" s="831">
        <v>2</v>
      </c>
      <c r="Q88" s="831">
        <v>280</v>
      </c>
      <c r="R88" s="827"/>
      <c r="S88" s="832">
        <v>140</v>
      </c>
    </row>
    <row r="89" spans="1:19" ht="14.45" customHeight="1" x14ac:dyDescent="0.2">
      <c r="A89" s="821" t="s">
        <v>595</v>
      </c>
      <c r="B89" s="822" t="s">
        <v>3311</v>
      </c>
      <c r="C89" s="822" t="s">
        <v>615</v>
      </c>
      <c r="D89" s="822" t="s">
        <v>1829</v>
      </c>
      <c r="E89" s="822" t="s">
        <v>3308</v>
      </c>
      <c r="F89" s="822" t="s">
        <v>3326</v>
      </c>
      <c r="G89" s="822" t="s">
        <v>3327</v>
      </c>
      <c r="H89" s="831">
        <v>1</v>
      </c>
      <c r="I89" s="831">
        <v>126</v>
      </c>
      <c r="J89" s="822"/>
      <c r="K89" s="822">
        <v>126</v>
      </c>
      <c r="L89" s="831">
        <v>1</v>
      </c>
      <c r="M89" s="831">
        <v>127</v>
      </c>
      <c r="N89" s="822"/>
      <c r="O89" s="822">
        <v>127</v>
      </c>
      <c r="P89" s="831">
        <v>64</v>
      </c>
      <c r="Q89" s="831">
        <v>8768</v>
      </c>
      <c r="R89" s="827"/>
      <c r="S89" s="832">
        <v>137</v>
      </c>
    </row>
    <row r="90" spans="1:19" ht="14.45" customHeight="1" x14ac:dyDescent="0.2">
      <c r="A90" s="821" t="s">
        <v>595</v>
      </c>
      <c r="B90" s="822" t="s">
        <v>3311</v>
      </c>
      <c r="C90" s="822" t="s">
        <v>615</v>
      </c>
      <c r="D90" s="822" t="s">
        <v>1829</v>
      </c>
      <c r="E90" s="822" t="s">
        <v>3308</v>
      </c>
      <c r="F90" s="822" t="s">
        <v>3334</v>
      </c>
      <c r="G90" s="822" t="s">
        <v>3335</v>
      </c>
      <c r="H90" s="831">
        <v>419</v>
      </c>
      <c r="I90" s="831">
        <v>13966.67</v>
      </c>
      <c r="J90" s="822"/>
      <c r="K90" s="822">
        <v>33.333341288782819</v>
      </c>
      <c r="L90" s="831">
        <v>303</v>
      </c>
      <c r="M90" s="831">
        <v>10099.99</v>
      </c>
      <c r="N90" s="822"/>
      <c r="O90" s="822">
        <v>33.333300330033005</v>
      </c>
      <c r="P90" s="831">
        <v>396</v>
      </c>
      <c r="Q90" s="831">
        <v>18040</v>
      </c>
      <c r="R90" s="827"/>
      <c r="S90" s="832">
        <v>45.555555555555557</v>
      </c>
    </row>
    <row r="91" spans="1:19" ht="14.45" customHeight="1" x14ac:dyDescent="0.2">
      <c r="A91" s="821" t="s">
        <v>595</v>
      </c>
      <c r="B91" s="822" t="s">
        <v>3311</v>
      </c>
      <c r="C91" s="822" t="s">
        <v>615</v>
      </c>
      <c r="D91" s="822" t="s">
        <v>1829</v>
      </c>
      <c r="E91" s="822" t="s">
        <v>3308</v>
      </c>
      <c r="F91" s="822" t="s">
        <v>3336</v>
      </c>
      <c r="G91" s="822" t="s">
        <v>3337</v>
      </c>
      <c r="H91" s="831">
        <v>548</v>
      </c>
      <c r="I91" s="831">
        <v>139192</v>
      </c>
      <c r="J91" s="822"/>
      <c r="K91" s="822">
        <v>254</v>
      </c>
      <c r="L91" s="831">
        <v>244</v>
      </c>
      <c r="M91" s="831">
        <v>62220</v>
      </c>
      <c r="N91" s="822"/>
      <c r="O91" s="822">
        <v>255</v>
      </c>
      <c r="P91" s="831">
        <v>424</v>
      </c>
      <c r="Q91" s="831">
        <v>116600</v>
      </c>
      <c r="R91" s="827"/>
      <c r="S91" s="832">
        <v>275</v>
      </c>
    </row>
    <row r="92" spans="1:19" ht="14.45" customHeight="1" x14ac:dyDescent="0.2">
      <c r="A92" s="821" t="s">
        <v>595</v>
      </c>
      <c r="B92" s="822" t="s">
        <v>3311</v>
      </c>
      <c r="C92" s="822" t="s">
        <v>615</v>
      </c>
      <c r="D92" s="822" t="s">
        <v>1829</v>
      </c>
      <c r="E92" s="822" t="s">
        <v>3308</v>
      </c>
      <c r="F92" s="822" t="s">
        <v>3338</v>
      </c>
      <c r="G92" s="822" t="s">
        <v>3339</v>
      </c>
      <c r="H92" s="831">
        <v>62</v>
      </c>
      <c r="I92" s="831">
        <v>7192</v>
      </c>
      <c r="J92" s="822"/>
      <c r="K92" s="822">
        <v>116</v>
      </c>
      <c r="L92" s="831">
        <v>56</v>
      </c>
      <c r="M92" s="831">
        <v>6552</v>
      </c>
      <c r="N92" s="822"/>
      <c r="O92" s="822">
        <v>117</v>
      </c>
      <c r="P92" s="831">
        <v>50</v>
      </c>
      <c r="Q92" s="831">
        <v>6350</v>
      </c>
      <c r="R92" s="827"/>
      <c r="S92" s="832">
        <v>127</v>
      </c>
    </row>
    <row r="93" spans="1:19" ht="14.45" customHeight="1" x14ac:dyDescent="0.2">
      <c r="A93" s="821" t="s">
        <v>595</v>
      </c>
      <c r="B93" s="822" t="s">
        <v>3311</v>
      </c>
      <c r="C93" s="822" t="s">
        <v>615</v>
      </c>
      <c r="D93" s="822" t="s">
        <v>1829</v>
      </c>
      <c r="E93" s="822" t="s">
        <v>3308</v>
      </c>
      <c r="F93" s="822" t="s">
        <v>3344</v>
      </c>
      <c r="G93" s="822" t="s">
        <v>3345</v>
      </c>
      <c r="H93" s="831"/>
      <c r="I93" s="831"/>
      <c r="J93" s="822"/>
      <c r="K93" s="822"/>
      <c r="L93" s="831"/>
      <c r="M93" s="831"/>
      <c r="N93" s="822"/>
      <c r="O93" s="822"/>
      <c r="P93" s="831">
        <v>1</v>
      </c>
      <c r="Q93" s="831">
        <v>66</v>
      </c>
      <c r="R93" s="827"/>
      <c r="S93" s="832">
        <v>66</v>
      </c>
    </row>
    <row r="94" spans="1:19" ht="14.45" customHeight="1" x14ac:dyDescent="0.2">
      <c r="A94" s="821" t="s">
        <v>595</v>
      </c>
      <c r="B94" s="822" t="s">
        <v>3311</v>
      </c>
      <c r="C94" s="822" t="s">
        <v>615</v>
      </c>
      <c r="D94" s="822" t="s">
        <v>1829</v>
      </c>
      <c r="E94" s="822" t="s">
        <v>3308</v>
      </c>
      <c r="F94" s="822" t="s">
        <v>3348</v>
      </c>
      <c r="G94" s="822" t="s">
        <v>3349</v>
      </c>
      <c r="H94" s="831">
        <v>22</v>
      </c>
      <c r="I94" s="831">
        <v>8272</v>
      </c>
      <c r="J94" s="822"/>
      <c r="K94" s="822">
        <v>376</v>
      </c>
      <c r="L94" s="831">
        <v>19</v>
      </c>
      <c r="M94" s="831">
        <v>7163</v>
      </c>
      <c r="N94" s="822"/>
      <c r="O94" s="822">
        <v>377</v>
      </c>
      <c r="P94" s="831">
        <v>15</v>
      </c>
      <c r="Q94" s="831">
        <v>5820</v>
      </c>
      <c r="R94" s="827"/>
      <c r="S94" s="832">
        <v>388</v>
      </c>
    </row>
    <row r="95" spans="1:19" ht="14.45" customHeight="1" x14ac:dyDescent="0.2">
      <c r="A95" s="821" t="s">
        <v>595</v>
      </c>
      <c r="B95" s="822" t="s">
        <v>3311</v>
      </c>
      <c r="C95" s="822" t="s">
        <v>615</v>
      </c>
      <c r="D95" s="822" t="s">
        <v>1829</v>
      </c>
      <c r="E95" s="822" t="s">
        <v>3308</v>
      </c>
      <c r="F95" s="822" t="s">
        <v>3350</v>
      </c>
      <c r="G95" s="822" t="s">
        <v>3351</v>
      </c>
      <c r="H95" s="831">
        <v>1</v>
      </c>
      <c r="I95" s="831">
        <v>376</v>
      </c>
      <c r="J95" s="822"/>
      <c r="K95" s="822">
        <v>376</v>
      </c>
      <c r="L95" s="831">
        <v>167</v>
      </c>
      <c r="M95" s="831">
        <v>63293</v>
      </c>
      <c r="N95" s="822"/>
      <c r="O95" s="822">
        <v>379</v>
      </c>
      <c r="P95" s="831"/>
      <c r="Q95" s="831"/>
      <c r="R95" s="827"/>
      <c r="S95" s="832"/>
    </row>
    <row r="96" spans="1:19" ht="14.45" customHeight="1" x14ac:dyDescent="0.2">
      <c r="A96" s="821" t="s">
        <v>595</v>
      </c>
      <c r="B96" s="822" t="s">
        <v>3311</v>
      </c>
      <c r="C96" s="822" t="s">
        <v>615</v>
      </c>
      <c r="D96" s="822" t="s">
        <v>1830</v>
      </c>
      <c r="E96" s="822" t="s">
        <v>3312</v>
      </c>
      <c r="F96" s="822" t="s">
        <v>3313</v>
      </c>
      <c r="G96" s="822" t="s">
        <v>802</v>
      </c>
      <c r="H96" s="831"/>
      <c r="I96" s="831"/>
      <c r="J96" s="822"/>
      <c r="K96" s="822"/>
      <c r="L96" s="831">
        <v>0.7</v>
      </c>
      <c r="M96" s="831">
        <v>48.79</v>
      </c>
      <c r="N96" s="822"/>
      <c r="O96" s="822">
        <v>69.7</v>
      </c>
      <c r="P96" s="831"/>
      <c r="Q96" s="831"/>
      <c r="R96" s="827"/>
      <c r="S96" s="832"/>
    </row>
    <row r="97" spans="1:19" ht="14.45" customHeight="1" x14ac:dyDescent="0.2">
      <c r="A97" s="821" t="s">
        <v>595</v>
      </c>
      <c r="B97" s="822" t="s">
        <v>3311</v>
      </c>
      <c r="C97" s="822" t="s">
        <v>615</v>
      </c>
      <c r="D97" s="822" t="s">
        <v>1830</v>
      </c>
      <c r="E97" s="822" t="s">
        <v>3312</v>
      </c>
      <c r="F97" s="822" t="s">
        <v>3314</v>
      </c>
      <c r="G97" s="822" t="s">
        <v>1083</v>
      </c>
      <c r="H97" s="831"/>
      <c r="I97" s="831"/>
      <c r="J97" s="822"/>
      <c r="K97" s="822"/>
      <c r="L97" s="831">
        <v>0.9</v>
      </c>
      <c r="M97" s="831">
        <v>330.93</v>
      </c>
      <c r="N97" s="822"/>
      <c r="O97" s="822">
        <v>367.7</v>
      </c>
      <c r="P97" s="831">
        <v>1.8</v>
      </c>
      <c r="Q97" s="831">
        <v>661.86</v>
      </c>
      <c r="R97" s="827"/>
      <c r="S97" s="832">
        <v>367.7</v>
      </c>
    </row>
    <row r="98" spans="1:19" ht="14.45" customHeight="1" x14ac:dyDescent="0.2">
      <c r="A98" s="821" t="s">
        <v>595</v>
      </c>
      <c r="B98" s="822" t="s">
        <v>3311</v>
      </c>
      <c r="C98" s="822" t="s">
        <v>615</v>
      </c>
      <c r="D98" s="822" t="s">
        <v>1830</v>
      </c>
      <c r="E98" s="822" t="s">
        <v>3312</v>
      </c>
      <c r="F98" s="822" t="s">
        <v>3315</v>
      </c>
      <c r="G98" s="822" t="s">
        <v>1081</v>
      </c>
      <c r="H98" s="831"/>
      <c r="I98" s="831"/>
      <c r="J98" s="822"/>
      <c r="K98" s="822"/>
      <c r="L98" s="831">
        <v>0.1</v>
      </c>
      <c r="M98" s="831">
        <v>8.4</v>
      </c>
      <c r="N98" s="822"/>
      <c r="O98" s="822">
        <v>84</v>
      </c>
      <c r="P98" s="831">
        <v>0.2</v>
      </c>
      <c r="Q98" s="831">
        <v>16.8</v>
      </c>
      <c r="R98" s="827"/>
      <c r="S98" s="832">
        <v>84</v>
      </c>
    </row>
    <row r="99" spans="1:19" ht="14.45" customHeight="1" x14ac:dyDescent="0.2">
      <c r="A99" s="821" t="s">
        <v>595</v>
      </c>
      <c r="B99" s="822" t="s">
        <v>3311</v>
      </c>
      <c r="C99" s="822" t="s">
        <v>615</v>
      </c>
      <c r="D99" s="822" t="s">
        <v>1830</v>
      </c>
      <c r="E99" s="822" t="s">
        <v>3308</v>
      </c>
      <c r="F99" s="822" t="s">
        <v>3318</v>
      </c>
      <c r="G99" s="822" t="s">
        <v>3319</v>
      </c>
      <c r="H99" s="831">
        <v>3</v>
      </c>
      <c r="I99" s="831">
        <v>252</v>
      </c>
      <c r="J99" s="822"/>
      <c r="K99" s="822">
        <v>84</v>
      </c>
      <c r="L99" s="831"/>
      <c r="M99" s="831"/>
      <c r="N99" s="822"/>
      <c r="O99" s="822"/>
      <c r="P99" s="831">
        <v>6</v>
      </c>
      <c r="Q99" s="831">
        <v>534</v>
      </c>
      <c r="R99" s="827"/>
      <c r="S99" s="832">
        <v>89</v>
      </c>
    </row>
    <row r="100" spans="1:19" ht="14.45" customHeight="1" x14ac:dyDescent="0.2">
      <c r="A100" s="821" t="s">
        <v>595</v>
      </c>
      <c r="B100" s="822" t="s">
        <v>3311</v>
      </c>
      <c r="C100" s="822" t="s">
        <v>615</v>
      </c>
      <c r="D100" s="822" t="s">
        <v>1830</v>
      </c>
      <c r="E100" s="822" t="s">
        <v>3308</v>
      </c>
      <c r="F100" s="822" t="s">
        <v>3320</v>
      </c>
      <c r="G100" s="822" t="s">
        <v>3321</v>
      </c>
      <c r="H100" s="831"/>
      <c r="I100" s="831"/>
      <c r="J100" s="822"/>
      <c r="K100" s="822"/>
      <c r="L100" s="831">
        <v>3</v>
      </c>
      <c r="M100" s="831">
        <v>114</v>
      </c>
      <c r="N100" s="822"/>
      <c r="O100" s="822">
        <v>38</v>
      </c>
      <c r="P100" s="831">
        <v>13</v>
      </c>
      <c r="Q100" s="831">
        <v>520</v>
      </c>
      <c r="R100" s="827"/>
      <c r="S100" s="832">
        <v>40</v>
      </c>
    </row>
    <row r="101" spans="1:19" ht="14.45" customHeight="1" x14ac:dyDescent="0.2">
      <c r="A101" s="821" t="s">
        <v>595</v>
      </c>
      <c r="B101" s="822" t="s">
        <v>3311</v>
      </c>
      <c r="C101" s="822" t="s">
        <v>615</v>
      </c>
      <c r="D101" s="822" t="s">
        <v>1830</v>
      </c>
      <c r="E101" s="822" t="s">
        <v>3308</v>
      </c>
      <c r="F101" s="822" t="s">
        <v>3324</v>
      </c>
      <c r="G101" s="822" t="s">
        <v>3325</v>
      </c>
      <c r="H101" s="831"/>
      <c r="I101" s="831"/>
      <c r="J101" s="822"/>
      <c r="K101" s="822"/>
      <c r="L101" s="831">
        <v>1</v>
      </c>
      <c r="M101" s="831">
        <v>132</v>
      </c>
      <c r="N101" s="822"/>
      <c r="O101" s="822">
        <v>132</v>
      </c>
      <c r="P101" s="831">
        <v>2</v>
      </c>
      <c r="Q101" s="831">
        <v>280</v>
      </c>
      <c r="R101" s="827"/>
      <c r="S101" s="832">
        <v>140</v>
      </c>
    </row>
    <row r="102" spans="1:19" ht="14.45" customHeight="1" x14ac:dyDescent="0.2">
      <c r="A102" s="821" t="s">
        <v>595</v>
      </c>
      <c r="B102" s="822" t="s">
        <v>3311</v>
      </c>
      <c r="C102" s="822" t="s">
        <v>615</v>
      </c>
      <c r="D102" s="822" t="s">
        <v>1830</v>
      </c>
      <c r="E102" s="822" t="s">
        <v>3308</v>
      </c>
      <c r="F102" s="822" t="s">
        <v>3326</v>
      </c>
      <c r="G102" s="822" t="s">
        <v>3327</v>
      </c>
      <c r="H102" s="831">
        <v>249</v>
      </c>
      <c r="I102" s="831">
        <v>31374</v>
      </c>
      <c r="J102" s="822"/>
      <c r="K102" s="822">
        <v>126</v>
      </c>
      <c r="L102" s="831">
        <v>106</v>
      </c>
      <c r="M102" s="831">
        <v>13462</v>
      </c>
      <c r="N102" s="822"/>
      <c r="O102" s="822">
        <v>127</v>
      </c>
      <c r="P102" s="831">
        <v>201</v>
      </c>
      <c r="Q102" s="831">
        <v>27537</v>
      </c>
      <c r="R102" s="827"/>
      <c r="S102" s="832">
        <v>137</v>
      </c>
    </row>
    <row r="103" spans="1:19" ht="14.45" customHeight="1" x14ac:dyDescent="0.2">
      <c r="A103" s="821" t="s">
        <v>595</v>
      </c>
      <c r="B103" s="822" t="s">
        <v>3311</v>
      </c>
      <c r="C103" s="822" t="s">
        <v>615</v>
      </c>
      <c r="D103" s="822" t="s">
        <v>1830</v>
      </c>
      <c r="E103" s="822" t="s">
        <v>3308</v>
      </c>
      <c r="F103" s="822" t="s">
        <v>3330</v>
      </c>
      <c r="G103" s="822" t="s">
        <v>3331</v>
      </c>
      <c r="H103" s="831"/>
      <c r="I103" s="831"/>
      <c r="J103" s="822"/>
      <c r="K103" s="822"/>
      <c r="L103" s="831">
        <v>1</v>
      </c>
      <c r="M103" s="831">
        <v>1693</v>
      </c>
      <c r="N103" s="822"/>
      <c r="O103" s="822">
        <v>1693</v>
      </c>
      <c r="P103" s="831"/>
      <c r="Q103" s="831"/>
      <c r="R103" s="827"/>
      <c r="S103" s="832"/>
    </row>
    <row r="104" spans="1:19" ht="14.45" customHeight="1" x14ac:dyDescent="0.2">
      <c r="A104" s="821" t="s">
        <v>595</v>
      </c>
      <c r="B104" s="822" t="s">
        <v>3311</v>
      </c>
      <c r="C104" s="822" t="s">
        <v>615</v>
      </c>
      <c r="D104" s="822" t="s">
        <v>1830</v>
      </c>
      <c r="E104" s="822" t="s">
        <v>3308</v>
      </c>
      <c r="F104" s="822" t="s">
        <v>3334</v>
      </c>
      <c r="G104" s="822" t="s">
        <v>3335</v>
      </c>
      <c r="H104" s="831">
        <v>274</v>
      </c>
      <c r="I104" s="831">
        <v>9133.32</v>
      </c>
      <c r="J104" s="822"/>
      <c r="K104" s="822">
        <v>33.333284671532844</v>
      </c>
      <c r="L104" s="831">
        <v>188</v>
      </c>
      <c r="M104" s="831">
        <v>6266.68</v>
      </c>
      <c r="N104" s="822"/>
      <c r="O104" s="822">
        <v>33.333404255319152</v>
      </c>
      <c r="P104" s="831">
        <v>304</v>
      </c>
      <c r="Q104" s="831">
        <v>13848.89</v>
      </c>
      <c r="R104" s="827"/>
      <c r="S104" s="832">
        <v>45.555559210526312</v>
      </c>
    </row>
    <row r="105" spans="1:19" ht="14.45" customHeight="1" x14ac:dyDescent="0.2">
      <c r="A105" s="821" t="s">
        <v>595</v>
      </c>
      <c r="B105" s="822" t="s">
        <v>3311</v>
      </c>
      <c r="C105" s="822" t="s">
        <v>615</v>
      </c>
      <c r="D105" s="822" t="s">
        <v>1830</v>
      </c>
      <c r="E105" s="822" t="s">
        <v>3308</v>
      </c>
      <c r="F105" s="822" t="s">
        <v>3336</v>
      </c>
      <c r="G105" s="822" t="s">
        <v>3337</v>
      </c>
      <c r="H105" s="831">
        <v>34</v>
      </c>
      <c r="I105" s="831">
        <v>8636</v>
      </c>
      <c r="J105" s="822"/>
      <c r="K105" s="822">
        <v>254</v>
      </c>
      <c r="L105" s="831">
        <v>29</v>
      </c>
      <c r="M105" s="831">
        <v>7395</v>
      </c>
      <c r="N105" s="822"/>
      <c r="O105" s="822">
        <v>255</v>
      </c>
      <c r="P105" s="831">
        <v>112</v>
      </c>
      <c r="Q105" s="831">
        <v>30800</v>
      </c>
      <c r="R105" s="827"/>
      <c r="S105" s="832">
        <v>275</v>
      </c>
    </row>
    <row r="106" spans="1:19" ht="14.45" customHeight="1" x14ac:dyDescent="0.2">
      <c r="A106" s="821" t="s">
        <v>595</v>
      </c>
      <c r="B106" s="822" t="s">
        <v>3311</v>
      </c>
      <c r="C106" s="822" t="s">
        <v>615</v>
      </c>
      <c r="D106" s="822" t="s">
        <v>1830</v>
      </c>
      <c r="E106" s="822" t="s">
        <v>3308</v>
      </c>
      <c r="F106" s="822" t="s">
        <v>3338</v>
      </c>
      <c r="G106" s="822" t="s">
        <v>3339</v>
      </c>
      <c r="H106" s="831"/>
      <c r="I106" s="831"/>
      <c r="J106" s="822"/>
      <c r="K106" s="822"/>
      <c r="L106" s="831"/>
      <c r="M106" s="831"/>
      <c r="N106" s="822"/>
      <c r="O106" s="822"/>
      <c r="P106" s="831">
        <v>1</v>
      </c>
      <c r="Q106" s="831">
        <v>127</v>
      </c>
      <c r="R106" s="827"/>
      <c r="S106" s="832">
        <v>127</v>
      </c>
    </row>
    <row r="107" spans="1:19" ht="14.45" customHeight="1" x14ac:dyDescent="0.2">
      <c r="A107" s="821" t="s">
        <v>595</v>
      </c>
      <c r="B107" s="822" t="s">
        <v>3311</v>
      </c>
      <c r="C107" s="822" t="s">
        <v>615</v>
      </c>
      <c r="D107" s="822" t="s">
        <v>1830</v>
      </c>
      <c r="E107" s="822" t="s">
        <v>3308</v>
      </c>
      <c r="F107" s="822" t="s">
        <v>3340</v>
      </c>
      <c r="G107" s="822" t="s">
        <v>3341</v>
      </c>
      <c r="H107" s="831"/>
      <c r="I107" s="831"/>
      <c r="J107" s="822"/>
      <c r="K107" s="822"/>
      <c r="L107" s="831">
        <v>1</v>
      </c>
      <c r="M107" s="831">
        <v>88</v>
      </c>
      <c r="N107" s="822"/>
      <c r="O107" s="822">
        <v>88</v>
      </c>
      <c r="P107" s="831"/>
      <c r="Q107" s="831"/>
      <c r="R107" s="827"/>
      <c r="S107" s="832"/>
    </row>
    <row r="108" spans="1:19" ht="14.45" customHeight="1" x14ac:dyDescent="0.2">
      <c r="A108" s="821" t="s">
        <v>595</v>
      </c>
      <c r="B108" s="822" t="s">
        <v>3311</v>
      </c>
      <c r="C108" s="822" t="s">
        <v>615</v>
      </c>
      <c r="D108" s="822" t="s">
        <v>1830</v>
      </c>
      <c r="E108" s="822" t="s">
        <v>3308</v>
      </c>
      <c r="F108" s="822" t="s">
        <v>3344</v>
      </c>
      <c r="G108" s="822" t="s">
        <v>3345</v>
      </c>
      <c r="H108" s="831">
        <v>3</v>
      </c>
      <c r="I108" s="831">
        <v>183</v>
      </c>
      <c r="J108" s="822"/>
      <c r="K108" s="822">
        <v>61</v>
      </c>
      <c r="L108" s="831"/>
      <c r="M108" s="831"/>
      <c r="N108" s="822"/>
      <c r="O108" s="822"/>
      <c r="P108" s="831"/>
      <c r="Q108" s="831"/>
      <c r="R108" s="827"/>
      <c r="S108" s="832"/>
    </row>
    <row r="109" spans="1:19" ht="14.45" customHeight="1" x14ac:dyDescent="0.2">
      <c r="A109" s="821" t="s">
        <v>595</v>
      </c>
      <c r="B109" s="822" t="s">
        <v>3311</v>
      </c>
      <c r="C109" s="822" t="s">
        <v>615</v>
      </c>
      <c r="D109" s="822" t="s">
        <v>1830</v>
      </c>
      <c r="E109" s="822" t="s">
        <v>3308</v>
      </c>
      <c r="F109" s="822" t="s">
        <v>3350</v>
      </c>
      <c r="G109" s="822" t="s">
        <v>3351</v>
      </c>
      <c r="H109" s="831">
        <v>2</v>
      </c>
      <c r="I109" s="831">
        <v>752</v>
      </c>
      <c r="J109" s="822"/>
      <c r="K109" s="822">
        <v>376</v>
      </c>
      <c r="L109" s="831">
        <v>60</v>
      </c>
      <c r="M109" s="831">
        <v>22740</v>
      </c>
      <c r="N109" s="822"/>
      <c r="O109" s="822">
        <v>379</v>
      </c>
      <c r="P109" s="831"/>
      <c r="Q109" s="831"/>
      <c r="R109" s="827"/>
      <c r="S109" s="832"/>
    </row>
    <row r="110" spans="1:19" ht="14.45" customHeight="1" x14ac:dyDescent="0.2">
      <c r="A110" s="821" t="s">
        <v>595</v>
      </c>
      <c r="B110" s="822" t="s">
        <v>3311</v>
      </c>
      <c r="C110" s="822" t="s">
        <v>615</v>
      </c>
      <c r="D110" s="822" t="s">
        <v>1830</v>
      </c>
      <c r="E110" s="822" t="s">
        <v>3308</v>
      </c>
      <c r="F110" s="822" t="s">
        <v>3352</v>
      </c>
      <c r="G110" s="822" t="s">
        <v>3353</v>
      </c>
      <c r="H110" s="831"/>
      <c r="I110" s="831"/>
      <c r="J110" s="822"/>
      <c r="K110" s="822"/>
      <c r="L110" s="831">
        <v>1</v>
      </c>
      <c r="M110" s="831">
        <v>0</v>
      </c>
      <c r="N110" s="822"/>
      <c r="O110" s="822">
        <v>0</v>
      </c>
      <c r="P110" s="831"/>
      <c r="Q110" s="831"/>
      <c r="R110" s="827"/>
      <c r="S110" s="832"/>
    </row>
    <row r="111" spans="1:19" ht="14.45" customHeight="1" x14ac:dyDescent="0.2">
      <c r="A111" s="821" t="s">
        <v>595</v>
      </c>
      <c r="B111" s="822" t="s">
        <v>3311</v>
      </c>
      <c r="C111" s="822" t="s">
        <v>615</v>
      </c>
      <c r="D111" s="822" t="s">
        <v>1832</v>
      </c>
      <c r="E111" s="822" t="s">
        <v>3312</v>
      </c>
      <c r="F111" s="822" t="s">
        <v>3314</v>
      </c>
      <c r="G111" s="822" t="s">
        <v>1083</v>
      </c>
      <c r="H111" s="831">
        <v>0.9</v>
      </c>
      <c r="I111" s="831">
        <v>256.57</v>
      </c>
      <c r="J111" s="822"/>
      <c r="K111" s="822">
        <v>285.07777777777778</v>
      </c>
      <c r="L111" s="831"/>
      <c r="M111" s="831"/>
      <c r="N111" s="822"/>
      <c r="O111" s="822"/>
      <c r="P111" s="831">
        <v>1.8</v>
      </c>
      <c r="Q111" s="831">
        <v>661.86</v>
      </c>
      <c r="R111" s="827"/>
      <c r="S111" s="832">
        <v>367.7</v>
      </c>
    </row>
    <row r="112" spans="1:19" ht="14.45" customHeight="1" x14ac:dyDescent="0.2">
      <c r="A112" s="821" t="s">
        <v>595</v>
      </c>
      <c r="B112" s="822" t="s">
        <v>3311</v>
      </c>
      <c r="C112" s="822" t="s">
        <v>615</v>
      </c>
      <c r="D112" s="822" t="s">
        <v>1832</v>
      </c>
      <c r="E112" s="822" t="s">
        <v>3312</v>
      </c>
      <c r="F112" s="822" t="s">
        <v>3315</v>
      </c>
      <c r="G112" s="822" t="s">
        <v>1081</v>
      </c>
      <c r="H112" s="831"/>
      <c r="I112" s="831"/>
      <c r="J112" s="822"/>
      <c r="K112" s="822"/>
      <c r="L112" s="831"/>
      <c r="M112" s="831"/>
      <c r="N112" s="822"/>
      <c r="O112" s="822"/>
      <c r="P112" s="831">
        <v>0.2</v>
      </c>
      <c r="Q112" s="831">
        <v>16.8</v>
      </c>
      <c r="R112" s="827"/>
      <c r="S112" s="832">
        <v>84</v>
      </c>
    </row>
    <row r="113" spans="1:19" ht="14.45" customHeight="1" x14ac:dyDescent="0.2">
      <c r="A113" s="821" t="s">
        <v>595</v>
      </c>
      <c r="B113" s="822" t="s">
        <v>3311</v>
      </c>
      <c r="C113" s="822" t="s">
        <v>615</v>
      </c>
      <c r="D113" s="822" t="s">
        <v>1832</v>
      </c>
      <c r="E113" s="822" t="s">
        <v>3308</v>
      </c>
      <c r="F113" s="822" t="s">
        <v>3318</v>
      </c>
      <c r="G113" s="822" t="s">
        <v>3319</v>
      </c>
      <c r="H113" s="831">
        <v>3</v>
      </c>
      <c r="I113" s="831">
        <v>252</v>
      </c>
      <c r="J113" s="822"/>
      <c r="K113" s="822">
        <v>84</v>
      </c>
      <c r="L113" s="831">
        <v>6</v>
      </c>
      <c r="M113" s="831">
        <v>510</v>
      </c>
      <c r="N113" s="822"/>
      <c r="O113" s="822">
        <v>85</v>
      </c>
      <c r="P113" s="831">
        <v>1</v>
      </c>
      <c r="Q113" s="831">
        <v>89</v>
      </c>
      <c r="R113" s="827"/>
      <c r="S113" s="832">
        <v>89</v>
      </c>
    </row>
    <row r="114" spans="1:19" ht="14.45" customHeight="1" x14ac:dyDescent="0.2">
      <c r="A114" s="821" t="s">
        <v>595</v>
      </c>
      <c r="B114" s="822" t="s">
        <v>3311</v>
      </c>
      <c r="C114" s="822" t="s">
        <v>615</v>
      </c>
      <c r="D114" s="822" t="s">
        <v>1832</v>
      </c>
      <c r="E114" s="822" t="s">
        <v>3308</v>
      </c>
      <c r="F114" s="822" t="s">
        <v>3320</v>
      </c>
      <c r="G114" s="822" t="s">
        <v>3321</v>
      </c>
      <c r="H114" s="831">
        <v>89</v>
      </c>
      <c r="I114" s="831">
        <v>3382</v>
      </c>
      <c r="J114" s="822"/>
      <c r="K114" s="822">
        <v>38</v>
      </c>
      <c r="L114" s="831">
        <v>77</v>
      </c>
      <c r="M114" s="831">
        <v>2926</v>
      </c>
      <c r="N114" s="822"/>
      <c r="O114" s="822">
        <v>38</v>
      </c>
      <c r="P114" s="831">
        <v>82</v>
      </c>
      <c r="Q114" s="831">
        <v>3280</v>
      </c>
      <c r="R114" s="827"/>
      <c r="S114" s="832">
        <v>40</v>
      </c>
    </row>
    <row r="115" spans="1:19" ht="14.45" customHeight="1" x14ac:dyDescent="0.2">
      <c r="A115" s="821" t="s">
        <v>595</v>
      </c>
      <c r="B115" s="822" t="s">
        <v>3311</v>
      </c>
      <c r="C115" s="822" t="s">
        <v>615</v>
      </c>
      <c r="D115" s="822" t="s">
        <v>1832</v>
      </c>
      <c r="E115" s="822" t="s">
        <v>3308</v>
      </c>
      <c r="F115" s="822" t="s">
        <v>3324</v>
      </c>
      <c r="G115" s="822" t="s">
        <v>3325</v>
      </c>
      <c r="H115" s="831">
        <v>1</v>
      </c>
      <c r="I115" s="831">
        <v>131</v>
      </c>
      <c r="J115" s="822"/>
      <c r="K115" s="822">
        <v>131</v>
      </c>
      <c r="L115" s="831"/>
      <c r="M115" s="831"/>
      <c r="N115" s="822"/>
      <c r="O115" s="822"/>
      <c r="P115" s="831">
        <v>2</v>
      </c>
      <c r="Q115" s="831">
        <v>280</v>
      </c>
      <c r="R115" s="827"/>
      <c r="S115" s="832">
        <v>140</v>
      </c>
    </row>
    <row r="116" spans="1:19" ht="14.45" customHeight="1" x14ac:dyDescent="0.2">
      <c r="A116" s="821" t="s">
        <v>595</v>
      </c>
      <c r="B116" s="822" t="s">
        <v>3311</v>
      </c>
      <c r="C116" s="822" t="s">
        <v>615</v>
      </c>
      <c r="D116" s="822" t="s">
        <v>1832</v>
      </c>
      <c r="E116" s="822" t="s">
        <v>3308</v>
      </c>
      <c r="F116" s="822" t="s">
        <v>3326</v>
      </c>
      <c r="G116" s="822" t="s">
        <v>3327</v>
      </c>
      <c r="H116" s="831">
        <v>126</v>
      </c>
      <c r="I116" s="831">
        <v>15876</v>
      </c>
      <c r="J116" s="822"/>
      <c r="K116" s="822">
        <v>126</v>
      </c>
      <c r="L116" s="831">
        <v>91</v>
      </c>
      <c r="M116" s="831">
        <v>11557</v>
      </c>
      <c r="N116" s="822"/>
      <c r="O116" s="822">
        <v>127</v>
      </c>
      <c r="P116" s="831">
        <v>94</v>
      </c>
      <c r="Q116" s="831">
        <v>12878</v>
      </c>
      <c r="R116" s="827"/>
      <c r="S116" s="832">
        <v>137</v>
      </c>
    </row>
    <row r="117" spans="1:19" ht="14.45" customHeight="1" x14ac:dyDescent="0.2">
      <c r="A117" s="821" t="s">
        <v>595</v>
      </c>
      <c r="B117" s="822" t="s">
        <v>3311</v>
      </c>
      <c r="C117" s="822" t="s">
        <v>615</v>
      </c>
      <c r="D117" s="822" t="s">
        <v>1832</v>
      </c>
      <c r="E117" s="822" t="s">
        <v>3308</v>
      </c>
      <c r="F117" s="822" t="s">
        <v>3334</v>
      </c>
      <c r="G117" s="822" t="s">
        <v>3335</v>
      </c>
      <c r="H117" s="831">
        <v>196</v>
      </c>
      <c r="I117" s="831">
        <v>6533.33</v>
      </c>
      <c r="J117" s="822"/>
      <c r="K117" s="822">
        <v>33.333316326530614</v>
      </c>
      <c r="L117" s="831">
        <v>210</v>
      </c>
      <c r="M117" s="831">
        <v>6999.99</v>
      </c>
      <c r="N117" s="822"/>
      <c r="O117" s="822">
        <v>33.333285714285715</v>
      </c>
      <c r="P117" s="831">
        <v>231</v>
      </c>
      <c r="Q117" s="831">
        <v>10523.33</v>
      </c>
      <c r="R117" s="827"/>
      <c r="S117" s="832">
        <v>45.555541125541126</v>
      </c>
    </row>
    <row r="118" spans="1:19" ht="14.45" customHeight="1" x14ac:dyDescent="0.2">
      <c r="A118" s="821" t="s">
        <v>595</v>
      </c>
      <c r="B118" s="822" t="s">
        <v>3311</v>
      </c>
      <c r="C118" s="822" t="s">
        <v>615</v>
      </c>
      <c r="D118" s="822" t="s">
        <v>1832</v>
      </c>
      <c r="E118" s="822" t="s">
        <v>3308</v>
      </c>
      <c r="F118" s="822" t="s">
        <v>3336</v>
      </c>
      <c r="G118" s="822" t="s">
        <v>3337</v>
      </c>
      <c r="H118" s="831">
        <v>18</v>
      </c>
      <c r="I118" s="831">
        <v>4572</v>
      </c>
      <c r="J118" s="822"/>
      <c r="K118" s="822">
        <v>254</v>
      </c>
      <c r="L118" s="831">
        <v>15</v>
      </c>
      <c r="M118" s="831">
        <v>3825</v>
      </c>
      <c r="N118" s="822"/>
      <c r="O118" s="822">
        <v>255</v>
      </c>
      <c r="P118" s="831">
        <v>134</v>
      </c>
      <c r="Q118" s="831">
        <v>36850</v>
      </c>
      <c r="R118" s="827"/>
      <c r="S118" s="832">
        <v>275</v>
      </c>
    </row>
    <row r="119" spans="1:19" ht="14.45" customHeight="1" x14ac:dyDescent="0.2">
      <c r="A119" s="821" t="s">
        <v>595</v>
      </c>
      <c r="B119" s="822" t="s">
        <v>3311</v>
      </c>
      <c r="C119" s="822" t="s">
        <v>615</v>
      </c>
      <c r="D119" s="822" t="s">
        <v>1832</v>
      </c>
      <c r="E119" s="822" t="s">
        <v>3308</v>
      </c>
      <c r="F119" s="822" t="s">
        <v>3338</v>
      </c>
      <c r="G119" s="822" t="s">
        <v>3339</v>
      </c>
      <c r="H119" s="831">
        <v>1</v>
      </c>
      <c r="I119" s="831">
        <v>116</v>
      </c>
      <c r="J119" s="822"/>
      <c r="K119" s="822">
        <v>116</v>
      </c>
      <c r="L119" s="831"/>
      <c r="M119" s="831"/>
      <c r="N119" s="822"/>
      <c r="O119" s="822"/>
      <c r="P119" s="831"/>
      <c r="Q119" s="831"/>
      <c r="R119" s="827"/>
      <c r="S119" s="832"/>
    </row>
    <row r="120" spans="1:19" ht="14.45" customHeight="1" x14ac:dyDescent="0.2">
      <c r="A120" s="821" t="s">
        <v>595</v>
      </c>
      <c r="B120" s="822" t="s">
        <v>3311</v>
      </c>
      <c r="C120" s="822" t="s">
        <v>615</v>
      </c>
      <c r="D120" s="822" t="s">
        <v>1832</v>
      </c>
      <c r="E120" s="822" t="s">
        <v>3308</v>
      </c>
      <c r="F120" s="822" t="s">
        <v>3344</v>
      </c>
      <c r="G120" s="822" t="s">
        <v>3345</v>
      </c>
      <c r="H120" s="831">
        <v>1</v>
      </c>
      <c r="I120" s="831">
        <v>61</v>
      </c>
      <c r="J120" s="822"/>
      <c r="K120" s="822">
        <v>61</v>
      </c>
      <c r="L120" s="831"/>
      <c r="M120" s="831"/>
      <c r="N120" s="822"/>
      <c r="O120" s="822"/>
      <c r="P120" s="831"/>
      <c r="Q120" s="831"/>
      <c r="R120" s="827"/>
      <c r="S120" s="832"/>
    </row>
    <row r="121" spans="1:19" ht="14.45" customHeight="1" x14ac:dyDescent="0.2">
      <c r="A121" s="821" t="s">
        <v>595</v>
      </c>
      <c r="B121" s="822" t="s">
        <v>3311</v>
      </c>
      <c r="C121" s="822" t="s">
        <v>615</v>
      </c>
      <c r="D121" s="822" t="s">
        <v>1832</v>
      </c>
      <c r="E121" s="822" t="s">
        <v>3308</v>
      </c>
      <c r="F121" s="822" t="s">
        <v>3348</v>
      </c>
      <c r="G121" s="822" t="s">
        <v>3349</v>
      </c>
      <c r="H121" s="831"/>
      <c r="I121" s="831"/>
      <c r="J121" s="822"/>
      <c r="K121" s="822"/>
      <c r="L121" s="831"/>
      <c r="M121" s="831"/>
      <c r="N121" s="822"/>
      <c r="O121" s="822"/>
      <c r="P121" s="831">
        <v>1</v>
      </c>
      <c r="Q121" s="831">
        <v>388</v>
      </c>
      <c r="R121" s="827"/>
      <c r="S121" s="832">
        <v>388</v>
      </c>
    </row>
    <row r="122" spans="1:19" ht="14.45" customHeight="1" x14ac:dyDescent="0.2">
      <c r="A122" s="821" t="s">
        <v>595</v>
      </c>
      <c r="B122" s="822" t="s">
        <v>3311</v>
      </c>
      <c r="C122" s="822" t="s">
        <v>615</v>
      </c>
      <c r="D122" s="822" t="s">
        <v>1832</v>
      </c>
      <c r="E122" s="822" t="s">
        <v>3308</v>
      </c>
      <c r="F122" s="822" t="s">
        <v>3350</v>
      </c>
      <c r="G122" s="822" t="s">
        <v>3351</v>
      </c>
      <c r="H122" s="831">
        <v>59</v>
      </c>
      <c r="I122" s="831">
        <v>22184</v>
      </c>
      <c r="J122" s="822"/>
      <c r="K122" s="822">
        <v>376</v>
      </c>
      <c r="L122" s="831">
        <v>123</v>
      </c>
      <c r="M122" s="831">
        <v>46617</v>
      </c>
      <c r="N122" s="822"/>
      <c r="O122" s="822">
        <v>379</v>
      </c>
      <c r="P122" s="831">
        <v>27</v>
      </c>
      <c r="Q122" s="831">
        <v>11016</v>
      </c>
      <c r="R122" s="827"/>
      <c r="S122" s="832">
        <v>408</v>
      </c>
    </row>
    <row r="123" spans="1:19" ht="14.45" customHeight="1" x14ac:dyDescent="0.2">
      <c r="A123" s="821" t="s">
        <v>595</v>
      </c>
      <c r="B123" s="822" t="s">
        <v>3311</v>
      </c>
      <c r="C123" s="822" t="s">
        <v>615</v>
      </c>
      <c r="D123" s="822" t="s">
        <v>3303</v>
      </c>
      <c r="E123" s="822" t="s">
        <v>3308</v>
      </c>
      <c r="F123" s="822" t="s">
        <v>3320</v>
      </c>
      <c r="G123" s="822" t="s">
        <v>3321</v>
      </c>
      <c r="H123" s="831"/>
      <c r="I123" s="831"/>
      <c r="J123" s="822"/>
      <c r="K123" s="822"/>
      <c r="L123" s="831"/>
      <c r="M123" s="831"/>
      <c r="N123" s="822"/>
      <c r="O123" s="822"/>
      <c r="P123" s="831">
        <v>1</v>
      </c>
      <c r="Q123" s="831">
        <v>40</v>
      </c>
      <c r="R123" s="827"/>
      <c r="S123" s="832">
        <v>40</v>
      </c>
    </row>
    <row r="124" spans="1:19" ht="14.45" customHeight="1" x14ac:dyDescent="0.2">
      <c r="A124" s="821" t="s">
        <v>595</v>
      </c>
      <c r="B124" s="822" t="s">
        <v>3311</v>
      </c>
      <c r="C124" s="822" t="s">
        <v>615</v>
      </c>
      <c r="D124" s="822" t="s">
        <v>3304</v>
      </c>
      <c r="E124" s="822" t="s">
        <v>3308</v>
      </c>
      <c r="F124" s="822" t="s">
        <v>3320</v>
      </c>
      <c r="G124" s="822" t="s">
        <v>3321</v>
      </c>
      <c r="H124" s="831"/>
      <c r="I124" s="831"/>
      <c r="J124" s="822"/>
      <c r="K124" s="822"/>
      <c r="L124" s="831">
        <v>1</v>
      </c>
      <c r="M124" s="831">
        <v>38</v>
      </c>
      <c r="N124" s="822"/>
      <c r="O124" s="822">
        <v>38</v>
      </c>
      <c r="P124" s="831"/>
      <c r="Q124" s="831"/>
      <c r="R124" s="827"/>
      <c r="S124" s="832"/>
    </row>
    <row r="125" spans="1:19" ht="14.45" customHeight="1" x14ac:dyDescent="0.2">
      <c r="A125" s="821" t="s">
        <v>595</v>
      </c>
      <c r="B125" s="822" t="s">
        <v>3311</v>
      </c>
      <c r="C125" s="822" t="s">
        <v>615</v>
      </c>
      <c r="D125" s="822" t="s">
        <v>3304</v>
      </c>
      <c r="E125" s="822" t="s">
        <v>3308</v>
      </c>
      <c r="F125" s="822" t="s">
        <v>3326</v>
      </c>
      <c r="G125" s="822" t="s">
        <v>3327</v>
      </c>
      <c r="H125" s="831"/>
      <c r="I125" s="831"/>
      <c r="J125" s="822"/>
      <c r="K125" s="822"/>
      <c r="L125" s="831"/>
      <c r="M125" s="831"/>
      <c r="N125" s="822"/>
      <c r="O125" s="822"/>
      <c r="P125" s="831">
        <v>1</v>
      </c>
      <c r="Q125" s="831">
        <v>137</v>
      </c>
      <c r="R125" s="827"/>
      <c r="S125" s="832">
        <v>137</v>
      </c>
    </row>
    <row r="126" spans="1:19" ht="14.45" customHeight="1" x14ac:dyDescent="0.2">
      <c r="A126" s="821" t="s">
        <v>595</v>
      </c>
      <c r="B126" s="822" t="s">
        <v>3311</v>
      </c>
      <c r="C126" s="822" t="s">
        <v>615</v>
      </c>
      <c r="D126" s="822" t="s">
        <v>3304</v>
      </c>
      <c r="E126" s="822" t="s">
        <v>3308</v>
      </c>
      <c r="F126" s="822" t="s">
        <v>3334</v>
      </c>
      <c r="G126" s="822" t="s">
        <v>3335</v>
      </c>
      <c r="H126" s="831"/>
      <c r="I126" s="831"/>
      <c r="J126" s="822"/>
      <c r="K126" s="822"/>
      <c r="L126" s="831">
        <v>9</v>
      </c>
      <c r="M126" s="831">
        <v>300</v>
      </c>
      <c r="N126" s="822"/>
      <c r="O126" s="822">
        <v>33.333333333333336</v>
      </c>
      <c r="P126" s="831">
        <v>1</v>
      </c>
      <c r="Q126" s="831">
        <v>45.56</v>
      </c>
      <c r="R126" s="827"/>
      <c r="S126" s="832">
        <v>45.56</v>
      </c>
    </row>
    <row r="127" spans="1:19" ht="14.45" customHeight="1" x14ac:dyDescent="0.2">
      <c r="A127" s="821" t="s">
        <v>595</v>
      </c>
      <c r="B127" s="822" t="s">
        <v>3311</v>
      </c>
      <c r="C127" s="822" t="s">
        <v>615</v>
      </c>
      <c r="D127" s="822" t="s">
        <v>3304</v>
      </c>
      <c r="E127" s="822" t="s">
        <v>3308</v>
      </c>
      <c r="F127" s="822" t="s">
        <v>3350</v>
      </c>
      <c r="G127" s="822" t="s">
        <v>3351</v>
      </c>
      <c r="H127" s="831"/>
      <c r="I127" s="831"/>
      <c r="J127" s="822"/>
      <c r="K127" s="822"/>
      <c r="L127" s="831">
        <v>9</v>
      </c>
      <c r="M127" s="831">
        <v>3411</v>
      </c>
      <c r="N127" s="822"/>
      <c r="O127" s="822">
        <v>379</v>
      </c>
      <c r="P127" s="831"/>
      <c r="Q127" s="831"/>
      <c r="R127" s="827"/>
      <c r="S127" s="832"/>
    </row>
    <row r="128" spans="1:19" ht="14.45" customHeight="1" x14ac:dyDescent="0.2">
      <c r="A128" s="821" t="s">
        <v>595</v>
      </c>
      <c r="B128" s="822" t="s">
        <v>3311</v>
      </c>
      <c r="C128" s="822" t="s">
        <v>615</v>
      </c>
      <c r="D128" s="822" t="s">
        <v>3305</v>
      </c>
      <c r="E128" s="822" t="s">
        <v>3308</v>
      </c>
      <c r="F128" s="822" t="s">
        <v>3326</v>
      </c>
      <c r="G128" s="822" t="s">
        <v>3327</v>
      </c>
      <c r="H128" s="831"/>
      <c r="I128" s="831"/>
      <c r="J128" s="822"/>
      <c r="K128" s="822"/>
      <c r="L128" s="831"/>
      <c r="M128" s="831"/>
      <c r="N128" s="822"/>
      <c r="O128" s="822"/>
      <c r="P128" s="831">
        <v>9</v>
      </c>
      <c r="Q128" s="831">
        <v>1233</v>
      </c>
      <c r="R128" s="827"/>
      <c r="S128" s="832">
        <v>137</v>
      </c>
    </row>
    <row r="129" spans="1:19" ht="14.45" customHeight="1" x14ac:dyDescent="0.2">
      <c r="A129" s="821" t="s">
        <v>595</v>
      </c>
      <c r="B129" s="822" t="s">
        <v>3311</v>
      </c>
      <c r="C129" s="822" t="s">
        <v>615</v>
      </c>
      <c r="D129" s="822" t="s">
        <v>3305</v>
      </c>
      <c r="E129" s="822" t="s">
        <v>3308</v>
      </c>
      <c r="F129" s="822" t="s">
        <v>3334</v>
      </c>
      <c r="G129" s="822" t="s">
        <v>3335</v>
      </c>
      <c r="H129" s="831">
        <v>9</v>
      </c>
      <c r="I129" s="831">
        <v>300</v>
      </c>
      <c r="J129" s="822"/>
      <c r="K129" s="822">
        <v>33.333333333333336</v>
      </c>
      <c r="L129" s="831"/>
      <c r="M129" s="831"/>
      <c r="N129" s="822"/>
      <c r="O129" s="822"/>
      <c r="P129" s="831">
        <v>44</v>
      </c>
      <c r="Q129" s="831">
        <v>2004.44</v>
      </c>
      <c r="R129" s="827"/>
      <c r="S129" s="832">
        <v>45.555454545454545</v>
      </c>
    </row>
    <row r="130" spans="1:19" ht="14.45" customHeight="1" x14ac:dyDescent="0.2">
      <c r="A130" s="821" t="s">
        <v>595</v>
      </c>
      <c r="B130" s="822" t="s">
        <v>3311</v>
      </c>
      <c r="C130" s="822" t="s">
        <v>615</v>
      </c>
      <c r="D130" s="822" t="s">
        <v>3305</v>
      </c>
      <c r="E130" s="822" t="s">
        <v>3308</v>
      </c>
      <c r="F130" s="822" t="s">
        <v>3336</v>
      </c>
      <c r="G130" s="822" t="s">
        <v>3337</v>
      </c>
      <c r="H130" s="831">
        <v>10</v>
      </c>
      <c r="I130" s="831">
        <v>2540</v>
      </c>
      <c r="J130" s="822"/>
      <c r="K130" s="822">
        <v>254</v>
      </c>
      <c r="L130" s="831"/>
      <c r="M130" s="831"/>
      <c r="N130" s="822"/>
      <c r="O130" s="822"/>
      <c r="P130" s="831">
        <v>22</v>
      </c>
      <c r="Q130" s="831">
        <v>6050</v>
      </c>
      <c r="R130" s="827"/>
      <c r="S130" s="832">
        <v>275</v>
      </c>
    </row>
    <row r="131" spans="1:19" ht="14.45" customHeight="1" x14ac:dyDescent="0.2">
      <c r="A131" s="821" t="s">
        <v>595</v>
      </c>
      <c r="B131" s="822" t="s">
        <v>3311</v>
      </c>
      <c r="C131" s="822" t="s">
        <v>615</v>
      </c>
      <c r="D131" s="822" t="s">
        <v>3305</v>
      </c>
      <c r="E131" s="822" t="s">
        <v>3308</v>
      </c>
      <c r="F131" s="822" t="s">
        <v>3350</v>
      </c>
      <c r="G131" s="822" t="s">
        <v>3351</v>
      </c>
      <c r="H131" s="831"/>
      <c r="I131" s="831"/>
      <c r="J131" s="822"/>
      <c r="K131" s="822"/>
      <c r="L131" s="831"/>
      <c r="M131" s="831"/>
      <c r="N131" s="822"/>
      <c r="O131" s="822"/>
      <c r="P131" s="831">
        <v>18</v>
      </c>
      <c r="Q131" s="831">
        <v>7344</v>
      </c>
      <c r="R131" s="827"/>
      <c r="S131" s="832">
        <v>408</v>
      </c>
    </row>
    <row r="132" spans="1:19" ht="14.45" customHeight="1" x14ac:dyDescent="0.2">
      <c r="A132" s="821" t="s">
        <v>595</v>
      </c>
      <c r="B132" s="822" t="s">
        <v>3311</v>
      </c>
      <c r="C132" s="822" t="s">
        <v>615</v>
      </c>
      <c r="D132" s="822" t="s">
        <v>1834</v>
      </c>
      <c r="E132" s="822" t="s">
        <v>3312</v>
      </c>
      <c r="F132" s="822" t="s">
        <v>3313</v>
      </c>
      <c r="G132" s="822" t="s">
        <v>802</v>
      </c>
      <c r="H132" s="831"/>
      <c r="I132" s="831"/>
      <c r="J132" s="822"/>
      <c r="K132" s="822"/>
      <c r="L132" s="831">
        <v>0.2</v>
      </c>
      <c r="M132" s="831">
        <v>13.94</v>
      </c>
      <c r="N132" s="822"/>
      <c r="O132" s="822">
        <v>69.699999999999989</v>
      </c>
      <c r="P132" s="831">
        <v>0.30000000000000004</v>
      </c>
      <c r="Q132" s="831">
        <v>20.91</v>
      </c>
      <c r="R132" s="827"/>
      <c r="S132" s="832">
        <v>69.699999999999989</v>
      </c>
    </row>
    <row r="133" spans="1:19" ht="14.45" customHeight="1" x14ac:dyDescent="0.2">
      <c r="A133" s="821" t="s">
        <v>595</v>
      </c>
      <c r="B133" s="822" t="s">
        <v>3311</v>
      </c>
      <c r="C133" s="822" t="s">
        <v>615</v>
      </c>
      <c r="D133" s="822" t="s">
        <v>1834</v>
      </c>
      <c r="E133" s="822" t="s">
        <v>3312</v>
      </c>
      <c r="F133" s="822" t="s">
        <v>3314</v>
      </c>
      <c r="G133" s="822" t="s">
        <v>1083</v>
      </c>
      <c r="H133" s="831">
        <v>0.9</v>
      </c>
      <c r="I133" s="831">
        <v>256.57</v>
      </c>
      <c r="J133" s="822"/>
      <c r="K133" s="822">
        <v>285.07777777777778</v>
      </c>
      <c r="L133" s="831">
        <v>10.8</v>
      </c>
      <c r="M133" s="831">
        <v>3971.16</v>
      </c>
      <c r="N133" s="822"/>
      <c r="O133" s="822">
        <v>367.7</v>
      </c>
      <c r="P133" s="831">
        <v>19</v>
      </c>
      <c r="Q133" s="831">
        <v>6986.3</v>
      </c>
      <c r="R133" s="827"/>
      <c r="S133" s="832">
        <v>367.7</v>
      </c>
    </row>
    <row r="134" spans="1:19" ht="14.45" customHeight="1" x14ac:dyDescent="0.2">
      <c r="A134" s="821" t="s">
        <v>595</v>
      </c>
      <c r="B134" s="822" t="s">
        <v>3311</v>
      </c>
      <c r="C134" s="822" t="s">
        <v>615</v>
      </c>
      <c r="D134" s="822" t="s">
        <v>1834</v>
      </c>
      <c r="E134" s="822" t="s">
        <v>3312</v>
      </c>
      <c r="F134" s="822" t="s">
        <v>3314</v>
      </c>
      <c r="G134" s="822"/>
      <c r="H134" s="831"/>
      <c r="I134" s="831"/>
      <c r="J134" s="822"/>
      <c r="K134" s="822"/>
      <c r="L134" s="831">
        <v>0</v>
      </c>
      <c r="M134" s="831">
        <v>0</v>
      </c>
      <c r="N134" s="822"/>
      <c r="O134" s="822"/>
      <c r="P134" s="831"/>
      <c r="Q134" s="831"/>
      <c r="R134" s="827"/>
      <c r="S134" s="832"/>
    </row>
    <row r="135" spans="1:19" ht="14.45" customHeight="1" x14ac:dyDescent="0.2">
      <c r="A135" s="821" t="s">
        <v>595</v>
      </c>
      <c r="B135" s="822" t="s">
        <v>3311</v>
      </c>
      <c r="C135" s="822" t="s">
        <v>615</v>
      </c>
      <c r="D135" s="822" t="s">
        <v>1834</v>
      </c>
      <c r="E135" s="822" t="s">
        <v>3312</v>
      </c>
      <c r="F135" s="822" t="s">
        <v>3315</v>
      </c>
      <c r="G135" s="822" t="s">
        <v>1081</v>
      </c>
      <c r="H135" s="831">
        <v>0.1</v>
      </c>
      <c r="I135" s="831">
        <v>6.82</v>
      </c>
      <c r="J135" s="822"/>
      <c r="K135" s="822">
        <v>68.2</v>
      </c>
      <c r="L135" s="831">
        <v>2.2000000000000002</v>
      </c>
      <c r="M135" s="831">
        <v>184.83</v>
      </c>
      <c r="N135" s="822"/>
      <c r="O135" s="822">
        <v>84.013636363636365</v>
      </c>
      <c r="P135" s="831">
        <v>2.5</v>
      </c>
      <c r="Q135" s="831">
        <v>210.00000000000003</v>
      </c>
      <c r="R135" s="827"/>
      <c r="S135" s="832">
        <v>84.000000000000014</v>
      </c>
    </row>
    <row r="136" spans="1:19" ht="14.45" customHeight="1" x14ac:dyDescent="0.2">
      <c r="A136" s="821" t="s">
        <v>595</v>
      </c>
      <c r="B136" s="822" t="s">
        <v>3311</v>
      </c>
      <c r="C136" s="822" t="s">
        <v>615</v>
      </c>
      <c r="D136" s="822" t="s">
        <v>1834</v>
      </c>
      <c r="E136" s="822" t="s">
        <v>3308</v>
      </c>
      <c r="F136" s="822" t="s">
        <v>3318</v>
      </c>
      <c r="G136" s="822" t="s">
        <v>3319</v>
      </c>
      <c r="H136" s="831"/>
      <c r="I136" s="831"/>
      <c r="J136" s="822"/>
      <c r="K136" s="822"/>
      <c r="L136" s="831">
        <v>4</v>
      </c>
      <c r="M136" s="831">
        <v>340</v>
      </c>
      <c r="N136" s="822"/>
      <c r="O136" s="822">
        <v>85</v>
      </c>
      <c r="P136" s="831">
        <v>1</v>
      </c>
      <c r="Q136" s="831">
        <v>89</v>
      </c>
      <c r="R136" s="827"/>
      <c r="S136" s="832">
        <v>89</v>
      </c>
    </row>
    <row r="137" spans="1:19" ht="14.45" customHeight="1" x14ac:dyDescent="0.2">
      <c r="A137" s="821" t="s">
        <v>595</v>
      </c>
      <c r="B137" s="822" t="s">
        <v>3311</v>
      </c>
      <c r="C137" s="822" t="s">
        <v>615</v>
      </c>
      <c r="D137" s="822" t="s">
        <v>1834</v>
      </c>
      <c r="E137" s="822" t="s">
        <v>3308</v>
      </c>
      <c r="F137" s="822" t="s">
        <v>3320</v>
      </c>
      <c r="G137" s="822" t="s">
        <v>3321</v>
      </c>
      <c r="H137" s="831"/>
      <c r="I137" s="831"/>
      <c r="J137" s="822"/>
      <c r="K137" s="822"/>
      <c r="L137" s="831">
        <v>1</v>
      </c>
      <c r="M137" s="831">
        <v>38</v>
      </c>
      <c r="N137" s="822"/>
      <c r="O137" s="822">
        <v>38</v>
      </c>
      <c r="P137" s="831">
        <v>2</v>
      </c>
      <c r="Q137" s="831">
        <v>80</v>
      </c>
      <c r="R137" s="827"/>
      <c r="S137" s="832">
        <v>40</v>
      </c>
    </row>
    <row r="138" spans="1:19" ht="14.45" customHeight="1" x14ac:dyDescent="0.2">
      <c r="A138" s="821" t="s">
        <v>595</v>
      </c>
      <c r="B138" s="822" t="s">
        <v>3311</v>
      </c>
      <c r="C138" s="822" t="s">
        <v>615</v>
      </c>
      <c r="D138" s="822" t="s">
        <v>1834</v>
      </c>
      <c r="E138" s="822" t="s">
        <v>3308</v>
      </c>
      <c r="F138" s="822" t="s">
        <v>3322</v>
      </c>
      <c r="G138" s="822" t="s">
        <v>3323</v>
      </c>
      <c r="H138" s="831"/>
      <c r="I138" s="831"/>
      <c r="J138" s="822"/>
      <c r="K138" s="822"/>
      <c r="L138" s="831"/>
      <c r="M138" s="831"/>
      <c r="N138" s="822"/>
      <c r="O138" s="822"/>
      <c r="P138" s="831">
        <v>1</v>
      </c>
      <c r="Q138" s="831">
        <v>127</v>
      </c>
      <c r="R138" s="827"/>
      <c r="S138" s="832">
        <v>127</v>
      </c>
    </row>
    <row r="139" spans="1:19" ht="14.45" customHeight="1" x14ac:dyDescent="0.2">
      <c r="A139" s="821" t="s">
        <v>595</v>
      </c>
      <c r="B139" s="822" t="s">
        <v>3311</v>
      </c>
      <c r="C139" s="822" t="s">
        <v>615</v>
      </c>
      <c r="D139" s="822" t="s">
        <v>1834</v>
      </c>
      <c r="E139" s="822" t="s">
        <v>3308</v>
      </c>
      <c r="F139" s="822" t="s">
        <v>3324</v>
      </c>
      <c r="G139" s="822" t="s">
        <v>3325</v>
      </c>
      <c r="H139" s="831">
        <v>1</v>
      </c>
      <c r="I139" s="831">
        <v>131</v>
      </c>
      <c r="J139" s="822"/>
      <c r="K139" s="822">
        <v>131</v>
      </c>
      <c r="L139" s="831">
        <v>14</v>
      </c>
      <c r="M139" s="831">
        <v>1848</v>
      </c>
      <c r="N139" s="822"/>
      <c r="O139" s="822">
        <v>132</v>
      </c>
      <c r="P139" s="831">
        <v>20</v>
      </c>
      <c r="Q139" s="831">
        <v>2800</v>
      </c>
      <c r="R139" s="827"/>
      <c r="S139" s="832">
        <v>140</v>
      </c>
    </row>
    <row r="140" spans="1:19" ht="14.45" customHeight="1" x14ac:dyDescent="0.2">
      <c r="A140" s="821" t="s">
        <v>595</v>
      </c>
      <c r="B140" s="822" t="s">
        <v>3311</v>
      </c>
      <c r="C140" s="822" t="s">
        <v>615</v>
      </c>
      <c r="D140" s="822" t="s">
        <v>1834</v>
      </c>
      <c r="E140" s="822" t="s">
        <v>3308</v>
      </c>
      <c r="F140" s="822" t="s">
        <v>3326</v>
      </c>
      <c r="G140" s="822" t="s">
        <v>3327</v>
      </c>
      <c r="H140" s="831">
        <v>54</v>
      </c>
      <c r="I140" s="831">
        <v>6804</v>
      </c>
      <c r="J140" s="822"/>
      <c r="K140" s="822">
        <v>126</v>
      </c>
      <c r="L140" s="831">
        <v>78</v>
      </c>
      <c r="M140" s="831">
        <v>9906</v>
      </c>
      <c r="N140" s="822"/>
      <c r="O140" s="822">
        <v>127</v>
      </c>
      <c r="P140" s="831">
        <v>59</v>
      </c>
      <c r="Q140" s="831">
        <v>8083</v>
      </c>
      <c r="R140" s="827"/>
      <c r="S140" s="832">
        <v>137</v>
      </c>
    </row>
    <row r="141" spans="1:19" ht="14.45" customHeight="1" x14ac:dyDescent="0.2">
      <c r="A141" s="821" t="s">
        <v>595</v>
      </c>
      <c r="B141" s="822" t="s">
        <v>3311</v>
      </c>
      <c r="C141" s="822" t="s">
        <v>615</v>
      </c>
      <c r="D141" s="822" t="s">
        <v>1834</v>
      </c>
      <c r="E141" s="822" t="s">
        <v>3308</v>
      </c>
      <c r="F141" s="822" t="s">
        <v>3330</v>
      </c>
      <c r="G141" s="822" t="s">
        <v>3331</v>
      </c>
      <c r="H141" s="831"/>
      <c r="I141" s="831"/>
      <c r="J141" s="822"/>
      <c r="K141" s="822"/>
      <c r="L141" s="831"/>
      <c r="M141" s="831"/>
      <c r="N141" s="822"/>
      <c r="O141" s="822"/>
      <c r="P141" s="831">
        <v>1</v>
      </c>
      <c r="Q141" s="831">
        <v>1744</v>
      </c>
      <c r="R141" s="827"/>
      <c r="S141" s="832">
        <v>1744</v>
      </c>
    </row>
    <row r="142" spans="1:19" ht="14.45" customHeight="1" x14ac:dyDescent="0.2">
      <c r="A142" s="821" t="s">
        <v>595</v>
      </c>
      <c r="B142" s="822" t="s">
        <v>3311</v>
      </c>
      <c r="C142" s="822" t="s">
        <v>615</v>
      </c>
      <c r="D142" s="822" t="s">
        <v>1834</v>
      </c>
      <c r="E142" s="822" t="s">
        <v>3308</v>
      </c>
      <c r="F142" s="822" t="s">
        <v>3334</v>
      </c>
      <c r="G142" s="822" t="s">
        <v>3335</v>
      </c>
      <c r="H142" s="831">
        <v>182</v>
      </c>
      <c r="I142" s="831">
        <v>6066.68</v>
      </c>
      <c r="J142" s="822"/>
      <c r="K142" s="822">
        <v>33.333406593406593</v>
      </c>
      <c r="L142" s="831">
        <v>168</v>
      </c>
      <c r="M142" s="831">
        <v>5599.99</v>
      </c>
      <c r="N142" s="822"/>
      <c r="O142" s="822">
        <v>33.33327380952381</v>
      </c>
      <c r="P142" s="831">
        <v>299</v>
      </c>
      <c r="Q142" s="831">
        <v>13621.11</v>
      </c>
      <c r="R142" s="827"/>
      <c r="S142" s="832">
        <v>45.555551839464883</v>
      </c>
    </row>
    <row r="143" spans="1:19" ht="14.45" customHeight="1" x14ac:dyDescent="0.2">
      <c r="A143" s="821" t="s">
        <v>595</v>
      </c>
      <c r="B143" s="822" t="s">
        <v>3311</v>
      </c>
      <c r="C143" s="822" t="s">
        <v>615</v>
      </c>
      <c r="D143" s="822" t="s">
        <v>1834</v>
      </c>
      <c r="E143" s="822" t="s">
        <v>3308</v>
      </c>
      <c r="F143" s="822" t="s">
        <v>3336</v>
      </c>
      <c r="G143" s="822" t="s">
        <v>3337</v>
      </c>
      <c r="H143" s="831">
        <v>131</v>
      </c>
      <c r="I143" s="831">
        <v>33274</v>
      </c>
      <c r="J143" s="822"/>
      <c r="K143" s="822">
        <v>254</v>
      </c>
      <c r="L143" s="831">
        <v>78</v>
      </c>
      <c r="M143" s="831">
        <v>19890</v>
      </c>
      <c r="N143" s="822"/>
      <c r="O143" s="822">
        <v>255</v>
      </c>
      <c r="P143" s="831">
        <v>244</v>
      </c>
      <c r="Q143" s="831">
        <v>67100</v>
      </c>
      <c r="R143" s="827"/>
      <c r="S143" s="832">
        <v>275</v>
      </c>
    </row>
    <row r="144" spans="1:19" ht="14.45" customHeight="1" x14ac:dyDescent="0.2">
      <c r="A144" s="821" t="s">
        <v>595</v>
      </c>
      <c r="B144" s="822" t="s">
        <v>3311</v>
      </c>
      <c r="C144" s="822" t="s">
        <v>615</v>
      </c>
      <c r="D144" s="822" t="s">
        <v>1834</v>
      </c>
      <c r="E144" s="822" t="s">
        <v>3308</v>
      </c>
      <c r="F144" s="822" t="s">
        <v>3340</v>
      </c>
      <c r="G144" s="822" t="s">
        <v>3341</v>
      </c>
      <c r="H144" s="831"/>
      <c r="I144" s="831"/>
      <c r="J144" s="822"/>
      <c r="K144" s="822"/>
      <c r="L144" s="831"/>
      <c r="M144" s="831"/>
      <c r="N144" s="822"/>
      <c r="O144" s="822"/>
      <c r="P144" s="831">
        <v>1</v>
      </c>
      <c r="Q144" s="831">
        <v>93</v>
      </c>
      <c r="R144" s="827"/>
      <c r="S144" s="832">
        <v>93</v>
      </c>
    </row>
    <row r="145" spans="1:19" ht="14.45" customHeight="1" x14ac:dyDescent="0.2">
      <c r="A145" s="821" t="s">
        <v>595</v>
      </c>
      <c r="B145" s="822" t="s">
        <v>3311</v>
      </c>
      <c r="C145" s="822" t="s">
        <v>615</v>
      </c>
      <c r="D145" s="822" t="s">
        <v>1834</v>
      </c>
      <c r="E145" s="822" t="s">
        <v>3308</v>
      </c>
      <c r="F145" s="822" t="s">
        <v>3344</v>
      </c>
      <c r="G145" s="822" t="s">
        <v>3345</v>
      </c>
      <c r="H145" s="831">
        <v>1</v>
      </c>
      <c r="I145" s="831">
        <v>61</v>
      </c>
      <c r="J145" s="822"/>
      <c r="K145" s="822">
        <v>61</v>
      </c>
      <c r="L145" s="831"/>
      <c r="M145" s="831"/>
      <c r="N145" s="822"/>
      <c r="O145" s="822"/>
      <c r="P145" s="831"/>
      <c r="Q145" s="831"/>
      <c r="R145" s="827"/>
      <c r="S145" s="832"/>
    </row>
    <row r="146" spans="1:19" ht="14.45" customHeight="1" x14ac:dyDescent="0.2">
      <c r="A146" s="821" t="s">
        <v>595</v>
      </c>
      <c r="B146" s="822" t="s">
        <v>3311</v>
      </c>
      <c r="C146" s="822" t="s">
        <v>615</v>
      </c>
      <c r="D146" s="822" t="s">
        <v>1834</v>
      </c>
      <c r="E146" s="822" t="s">
        <v>3308</v>
      </c>
      <c r="F146" s="822" t="s">
        <v>3350</v>
      </c>
      <c r="G146" s="822" t="s">
        <v>3351</v>
      </c>
      <c r="H146" s="831"/>
      <c r="I146" s="831"/>
      <c r="J146" s="822"/>
      <c r="K146" s="822"/>
      <c r="L146" s="831">
        <v>25</v>
      </c>
      <c r="M146" s="831">
        <v>9475</v>
      </c>
      <c r="N146" s="822"/>
      <c r="O146" s="822">
        <v>379</v>
      </c>
      <c r="P146" s="831"/>
      <c r="Q146" s="831"/>
      <c r="R146" s="827"/>
      <c r="S146" s="832"/>
    </row>
    <row r="147" spans="1:19" ht="14.45" customHeight="1" x14ac:dyDescent="0.2">
      <c r="A147" s="821" t="s">
        <v>595</v>
      </c>
      <c r="B147" s="822" t="s">
        <v>3311</v>
      </c>
      <c r="C147" s="822" t="s">
        <v>615</v>
      </c>
      <c r="D147" s="822" t="s">
        <v>1834</v>
      </c>
      <c r="E147" s="822" t="s">
        <v>3308</v>
      </c>
      <c r="F147" s="822" t="s">
        <v>3352</v>
      </c>
      <c r="G147" s="822" t="s">
        <v>3353</v>
      </c>
      <c r="H147" s="831"/>
      <c r="I147" s="831"/>
      <c r="J147" s="822"/>
      <c r="K147" s="822"/>
      <c r="L147" s="831"/>
      <c r="M147" s="831"/>
      <c r="N147" s="822"/>
      <c r="O147" s="822"/>
      <c r="P147" s="831">
        <v>1</v>
      </c>
      <c r="Q147" s="831">
        <v>0</v>
      </c>
      <c r="R147" s="827"/>
      <c r="S147" s="832">
        <v>0</v>
      </c>
    </row>
    <row r="148" spans="1:19" ht="14.45" customHeight="1" x14ac:dyDescent="0.2">
      <c r="A148" s="821" t="s">
        <v>595</v>
      </c>
      <c r="B148" s="822" t="s">
        <v>3311</v>
      </c>
      <c r="C148" s="822" t="s">
        <v>615</v>
      </c>
      <c r="D148" s="822" t="s">
        <v>1834</v>
      </c>
      <c r="E148" s="822" t="s">
        <v>3308</v>
      </c>
      <c r="F148" s="822" t="s">
        <v>3354</v>
      </c>
      <c r="G148" s="822" t="s">
        <v>3355</v>
      </c>
      <c r="H148" s="831"/>
      <c r="I148" s="831"/>
      <c r="J148" s="822"/>
      <c r="K148" s="822"/>
      <c r="L148" s="831"/>
      <c r="M148" s="831"/>
      <c r="N148" s="822"/>
      <c r="O148" s="822"/>
      <c r="P148" s="831">
        <v>1</v>
      </c>
      <c r="Q148" s="831">
        <v>2602</v>
      </c>
      <c r="R148" s="827"/>
      <c r="S148" s="832">
        <v>2602</v>
      </c>
    </row>
    <row r="149" spans="1:19" ht="14.45" customHeight="1" x14ac:dyDescent="0.2">
      <c r="A149" s="821" t="s">
        <v>595</v>
      </c>
      <c r="B149" s="822" t="s">
        <v>3311</v>
      </c>
      <c r="C149" s="822" t="s">
        <v>615</v>
      </c>
      <c r="D149" s="822" t="s">
        <v>1833</v>
      </c>
      <c r="E149" s="822" t="s">
        <v>3312</v>
      </c>
      <c r="F149" s="822" t="s">
        <v>3313</v>
      </c>
      <c r="G149" s="822" t="s">
        <v>802</v>
      </c>
      <c r="H149" s="831"/>
      <c r="I149" s="831"/>
      <c r="J149" s="822"/>
      <c r="K149" s="822"/>
      <c r="L149" s="831">
        <v>0.7</v>
      </c>
      <c r="M149" s="831">
        <v>48.79</v>
      </c>
      <c r="N149" s="822"/>
      <c r="O149" s="822">
        <v>69.7</v>
      </c>
      <c r="P149" s="831"/>
      <c r="Q149" s="831"/>
      <c r="R149" s="827"/>
      <c r="S149" s="832"/>
    </row>
    <row r="150" spans="1:19" ht="14.45" customHeight="1" x14ac:dyDescent="0.2">
      <c r="A150" s="821" t="s">
        <v>595</v>
      </c>
      <c r="B150" s="822" t="s">
        <v>3311</v>
      </c>
      <c r="C150" s="822" t="s">
        <v>615</v>
      </c>
      <c r="D150" s="822" t="s">
        <v>1833</v>
      </c>
      <c r="E150" s="822" t="s">
        <v>3308</v>
      </c>
      <c r="F150" s="822" t="s">
        <v>3318</v>
      </c>
      <c r="G150" s="822" t="s">
        <v>3319</v>
      </c>
      <c r="H150" s="831">
        <v>5</v>
      </c>
      <c r="I150" s="831">
        <v>420</v>
      </c>
      <c r="J150" s="822"/>
      <c r="K150" s="822">
        <v>84</v>
      </c>
      <c r="L150" s="831">
        <v>8</v>
      </c>
      <c r="M150" s="831">
        <v>680</v>
      </c>
      <c r="N150" s="822"/>
      <c r="O150" s="822">
        <v>85</v>
      </c>
      <c r="P150" s="831">
        <v>1</v>
      </c>
      <c r="Q150" s="831">
        <v>89</v>
      </c>
      <c r="R150" s="827"/>
      <c r="S150" s="832">
        <v>89</v>
      </c>
    </row>
    <row r="151" spans="1:19" ht="14.45" customHeight="1" x14ac:dyDescent="0.2">
      <c r="A151" s="821" t="s">
        <v>595</v>
      </c>
      <c r="B151" s="822" t="s">
        <v>3311</v>
      </c>
      <c r="C151" s="822" t="s">
        <v>615</v>
      </c>
      <c r="D151" s="822" t="s">
        <v>1833</v>
      </c>
      <c r="E151" s="822" t="s">
        <v>3308</v>
      </c>
      <c r="F151" s="822" t="s">
        <v>3320</v>
      </c>
      <c r="G151" s="822" t="s">
        <v>3321</v>
      </c>
      <c r="H151" s="831">
        <v>97</v>
      </c>
      <c r="I151" s="831">
        <v>3686</v>
      </c>
      <c r="J151" s="822"/>
      <c r="K151" s="822">
        <v>38</v>
      </c>
      <c r="L151" s="831"/>
      <c r="M151" s="831"/>
      <c r="N151" s="822"/>
      <c r="O151" s="822"/>
      <c r="P151" s="831">
        <v>27</v>
      </c>
      <c r="Q151" s="831">
        <v>1080</v>
      </c>
      <c r="R151" s="827"/>
      <c r="S151" s="832">
        <v>40</v>
      </c>
    </row>
    <row r="152" spans="1:19" ht="14.45" customHeight="1" x14ac:dyDescent="0.2">
      <c r="A152" s="821" t="s">
        <v>595</v>
      </c>
      <c r="B152" s="822" t="s">
        <v>3311</v>
      </c>
      <c r="C152" s="822" t="s">
        <v>615</v>
      </c>
      <c r="D152" s="822" t="s">
        <v>1833</v>
      </c>
      <c r="E152" s="822" t="s">
        <v>3308</v>
      </c>
      <c r="F152" s="822" t="s">
        <v>3326</v>
      </c>
      <c r="G152" s="822" t="s">
        <v>3327</v>
      </c>
      <c r="H152" s="831">
        <v>4</v>
      </c>
      <c r="I152" s="831">
        <v>504</v>
      </c>
      <c r="J152" s="822"/>
      <c r="K152" s="822">
        <v>126</v>
      </c>
      <c r="L152" s="831">
        <v>208</v>
      </c>
      <c r="M152" s="831">
        <v>26416</v>
      </c>
      <c r="N152" s="822"/>
      <c r="O152" s="822">
        <v>127</v>
      </c>
      <c r="P152" s="831">
        <v>68</v>
      </c>
      <c r="Q152" s="831">
        <v>9316</v>
      </c>
      <c r="R152" s="827"/>
      <c r="S152" s="832">
        <v>137</v>
      </c>
    </row>
    <row r="153" spans="1:19" ht="14.45" customHeight="1" x14ac:dyDescent="0.2">
      <c r="A153" s="821" t="s">
        <v>595</v>
      </c>
      <c r="B153" s="822" t="s">
        <v>3311</v>
      </c>
      <c r="C153" s="822" t="s">
        <v>615</v>
      </c>
      <c r="D153" s="822" t="s">
        <v>1833</v>
      </c>
      <c r="E153" s="822" t="s">
        <v>3308</v>
      </c>
      <c r="F153" s="822" t="s">
        <v>3334</v>
      </c>
      <c r="G153" s="822" t="s">
        <v>3335</v>
      </c>
      <c r="H153" s="831">
        <v>144</v>
      </c>
      <c r="I153" s="831">
        <v>4800</v>
      </c>
      <c r="J153" s="822"/>
      <c r="K153" s="822">
        <v>33.333333333333336</v>
      </c>
      <c r="L153" s="831">
        <v>191</v>
      </c>
      <c r="M153" s="831">
        <v>6366.66</v>
      </c>
      <c r="N153" s="822"/>
      <c r="O153" s="822">
        <v>33.33329842931937</v>
      </c>
      <c r="P153" s="831">
        <v>147</v>
      </c>
      <c r="Q153" s="831">
        <v>6696.67</v>
      </c>
      <c r="R153" s="827"/>
      <c r="S153" s="832">
        <v>45.555578231292515</v>
      </c>
    </row>
    <row r="154" spans="1:19" ht="14.45" customHeight="1" x14ac:dyDescent="0.2">
      <c r="A154" s="821" t="s">
        <v>595</v>
      </c>
      <c r="B154" s="822" t="s">
        <v>3311</v>
      </c>
      <c r="C154" s="822" t="s">
        <v>615</v>
      </c>
      <c r="D154" s="822" t="s">
        <v>1833</v>
      </c>
      <c r="E154" s="822" t="s">
        <v>3308</v>
      </c>
      <c r="F154" s="822" t="s">
        <v>3336</v>
      </c>
      <c r="G154" s="822" t="s">
        <v>3337</v>
      </c>
      <c r="H154" s="831">
        <v>119</v>
      </c>
      <c r="I154" s="831">
        <v>30226</v>
      </c>
      <c r="J154" s="822"/>
      <c r="K154" s="822">
        <v>254</v>
      </c>
      <c r="L154" s="831">
        <v>2</v>
      </c>
      <c r="M154" s="831">
        <v>510</v>
      </c>
      <c r="N154" s="822"/>
      <c r="O154" s="822">
        <v>255</v>
      </c>
      <c r="P154" s="831">
        <v>75</v>
      </c>
      <c r="Q154" s="831">
        <v>20625</v>
      </c>
      <c r="R154" s="827"/>
      <c r="S154" s="832">
        <v>275</v>
      </c>
    </row>
    <row r="155" spans="1:19" ht="14.45" customHeight="1" x14ac:dyDescent="0.2">
      <c r="A155" s="821" t="s">
        <v>595</v>
      </c>
      <c r="B155" s="822" t="s">
        <v>3311</v>
      </c>
      <c r="C155" s="822" t="s">
        <v>615</v>
      </c>
      <c r="D155" s="822" t="s">
        <v>1833</v>
      </c>
      <c r="E155" s="822" t="s">
        <v>3308</v>
      </c>
      <c r="F155" s="822" t="s">
        <v>3340</v>
      </c>
      <c r="G155" s="822" t="s">
        <v>3341</v>
      </c>
      <c r="H155" s="831"/>
      <c r="I155" s="831"/>
      <c r="J155" s="822"/>
      <c r="K155" s="822"/>
      <c r="L155" s="831">
        <v>1</v>
      </c>
      <c r="M155" s="831">
        <v>88</v>
      </c>
      <c r="N155" s="822"/>
      <c r="O155" s="822">
        <v>88</v>
      </c>
      <c r="P155" s="831"/>
      <c r="Q155" s="831"/>
      <c r="R155" s="827"/>
      <c r="S155" s="832"/>
    </row>
    <row r="156" spans="1:19" ht="14.45" customHeight="1" x14ac:dyDescent="0.2">
      <c r="A156" s="821" t="s">
        <v>595</v>
      </c>
      <c r="B156" s="822" t="s">
        <v>3311</v>
      </c>
      <c r="C156" s="822" t="s">
        <v>615</v>
      </c>
      <c r="D156" s="822" t="s">
        <v>1833</v>
      </c>
      <c r="E156" s="822" t="s">
        <v>3308</v>
      </c>
      <c r="F156" s="822" t="s">
        <v>3348</v>
      </c>
      <c r="G156" s="822" t="s">
        <v>3349</v>
      </c>
      <c r="H156" s="831"/>
      <c r="I156" s="831"/>
      <c r="J156" s="822"/>
      <c r="K156" s="822"/>
      <c r="L156" s="831">
        <v>1</v>
      </c>
      <c r="M156" s="831">
        <v>377</v>
      </c>
      <c r="N156" s="822"/>
      <c r="O156" s="822">
        <v>377</v>
      </c>
      <c r="P156" s="831"/>
      <c r="Q156" s="831"/>
      <c r="R156" s="827"/>
      <c r="S156" s="832"/>
    </row>
    <row r="157" spans="1:19" ht="14.45" customHeight="1" x14ac:dyDescent="0.2">
      <c r="A157" s="821" t="s">
        <v>595</v>
      </c>
      <c r="B157" s="822" t="s">
        <v>3311</v>
      </c>
      <c r="C157" s="822" t="s">
        <v>615</v>
      </c>
      <c r="D157" s="822" t="s">
        <v>1833</v>
      </c>
      <c r="E157" s="822" t="s">
        <v>3308</v>
      </c>
      <c r="F157" s="822" t="s">
        <v>3350</v>
      </c>
      <c r="G157" s="822" t="s">
        <v>3351</v>
      </c>
      <c r="H157" s="831">
        <v>24</v>
      </c>
      <c r="I157" s="831">
        <v>9024</v>
      </c>
      <c r="J157" s="822"/>
      <c r="K157" s="822">
        <v>376</v>
      </c>
      <c r="L157" s="831"/>
      <c r="M157" s="831"/>
      <c r="N157" s="822"/>
      <c r="O157" s="822"/>
      <c r="P157" s="831">
        <v>5</v>
      </c>
      <c r="Q157" s="831">
        <v>2040</v>
      </c>
      <c r="R157" s="827"/>
      <c r="S157" s="832">
        <v>408</v>
      </c>
    </row>
    <row r="158" spans="1:19" ht="14.45" customHeight="1" x14ac:dyDescent="0.2">
      <c r="A158" s="821" t="s">
        <v>595</v>
      </c>
      <c r="B158" s="822" t="s">
        <v>3311</v>
      </c>
      <c r="C158" s="822" t="s">
        <v>615</v>
      </c>
      <c r="D158" s="822" t="s">
        <v>1831</v>
      </c>
      <c r="E158" s="822" t="s">
        <v>3308</v>
      </c>
      <c r="F158" s="822" t="s">
        <v>3318</v>
      </c>
      <c r="G158" s="822" t="s">
        <v>3319</v>
      </c>
      <c r="H158" s="831"/>
      <c r="I158" s="831"/>
      <c r="J158" s="822"/>
      <c r="K158" s="822"/>
      <c r="L158" s="831">
        <v>3</v>
      </c>
      <c r="M158" s="831">
        <v>255</v>
      </c>
      <c r="N158" s="822"/>
      <c r="O158" s="822">
        <v>85</v>
      </c>
      <c r="P158" s="831">
        <v>1</v>
      </c>
      <c r="Q158" s="831">
        <v>89</v>
      </c>
      <c r="R158" s="827"/>
      <c r="S158" s="832">
        <v>89</v>
      </c>
    </row>
    <row r="159" spans="1:19" ht="14.45" customHeight="1" x14ac:dyDescent="0.2">
      <c r="A159" s="821" t="s">
        <v>595</v>
      </c>
      <c r="B159" s="822" t="s">
        <v>3311</v>
      </c>
      <c r="C159" s="822" t="s">
        <v>615</v>
      </c>
      <c r="D159" s="822" t="s">
        <v>1831</v>
      </c>
      <c r="E159" s="822" t="s">
        <v>3308</v>
      </c>
      <c r="F159" s="822" t="s">
        <v>3320</v>
      </c>
      <c r="G159" s="822" t="s">
        <v>3321</v>
      </c>
      <c r="H159" s="831"/>
      <c r="I159" s="831"/>
      <c r="J159" s="822"/>
      <c r="K159" s="822"/>
      <c r="L159" s="831">
        <v>1</v>
      </c>
      <c r="M159" s="831">
        <v>38</v>
      </c>
      <c r="N159" s="822"/>
      <c r="O159" s="822">
        <v>38</v>
      </c>
      <c r="P159" s="831">
        <v>5</v>
      </c>
      <c r="Q159" s="831">
        <v>200</v>
      </c>
      <c r="R159" s="827"/>
      <c r="S159" s="832">
        <v>40</v>
      </c>
    </row>
    <row r="160" spans="1:19" ht="14.45" customHeight="1" x14ac:dyDescent="0.2">
      <c r="A160" s="821" t="s">
        <v>595</v>
      </c>
      <c r="B160" s="822" t="s">
        <v>3311</v>
      </c>
      <c r="C160" s="822" t="s">
        <v>615</v>
      </c>
      <c r="D160" s="822" t="s">
        <v>1831</v>
      </c>
      <c r="E160" s="822" t="s">
        <v>3308</v>
      </c>
      <c r="F160" s="822" t="s">
        <v>3326</v>
      </c>
      <c r="G160" s="822" t="s">
        <v>3327</v>
      </c>
      <c r="H160" s="831"/>
      <c r="I160" s="831"/>
      <c r="J160" s="822"/>
      <c r="K160" s="822"/>
      <c r="L160" s="831">
        <v>5</v>
      </c>
      <c r="M160" s="831">
        <v>635</v>
      </c>
      <c r="N160" s="822"/>
      <c r="O160" s="822">
        <v>127</v>
      </c>
      <c r="P160" s="831">
        <v>43</v>
      </c>
      <c r="Q160" s="831">
        <v>5891</v>
      </c>
      <c r="R160" s="827"/>
      <c r="S160" s="832">
        <v>137</v>
      </c>
    </row>
    <row r="161" spans="1:19" ht="14.45" customHeight="1" x14ac:dyDescent="0.2">
      <c r="A161" s="821" t="s">
        <v>595</v>
      </c>
      <c r="B161" s="822" t="s">
        <v>3311</v>
      </c>
      <c r="C161" s="822" t="s">
        <v>615</v>
      </c>
      <c r="D161" s="822" t="s">
        <v>1831</v>
      </c>
      <c r="E161" s="822" t="s">
        <v>3308</v>
      </c>
      <c r="F161" s="822" t="s">
        <v>3334</v>
      </c>
      <c r="G161" s="822" t="s">
        <v>3335</v>
      </c>
      <c r="H161" s="831"/>
      <c r="I161" s="831"/>
      <c r="J161" s="822"/>
      <c r="K161" s="822"/>
      <c r="L161" s="831">
        <v>7</v>
      </c>
      <c r="M161" s="831">
        <v>233.32999999999998</v>
      </c>
      <c r="N161" s="822"/>
      <c r="O161" s="822">
        <v>33.332857142857144</v>
      </c>
      <c r="P161" s="831">
        <v>58</v>
      </c>
      <c r="Q161" s="831">
        <v>2642.2099999999996</v>
      </c>
      <c r="R161" s="827"/>
      <c r="S161" s="832">
        <v>45.555344827586197</v>
      </c>
    </row>
    <row r="162" spans="1:19" ht="14.45" customHeight="1" x14ac:dyDescent="0.2">
      <c r="A162" s="821" t="s">
        <v>595</v>
      </c>
      <c r="B162" s="822" t="s">
        <v>3311</v>
      </c>
      <c r="C162" s="822" t="s">
        <v>615</v>
      </c>
      <c r="D162" s="822" t="s">
        <v>1831</v>
      </c>
      <c r="E162" s="822" t="s">
        <v>3308</v>
      </c>
      <c r="F162" s="822" t="s">
        <v>3336</v>
      </c>
      <c r="G162" s="822" t="s">
        <v>3337</v>
      </c>
      <c r="H162" s="831"/>
      <c r="I162" s="831"/>
      <c r="J162" s="822"/>
      <c r="K162" s="822"/>
      <c r="L162" s="831"/>
      <c r="M162" s="831"/>
      <c r="N162" s="822"/>
      <c r="O162" s="822"/>
      <c r="P162" s="831">
        <v>13</v>
      </c>
      <c r="Q162" s="831">
        <v>3575</v>
      </c>
      <c r="R162" s="827"/>
      <c r="S162" s="832">
        <v>275</v>
      </c>
    </row>
    <row r="163" spans="1:19" ht="14.45" customHeight="1" x14ac:dyDescent="0.2">
      <c r="A163" s="821" t="s">
        <v>595</v>
      </c>
      <c r="B163" s="822" t="s">
        <v>3311</v>
      </c>
      <c r="C163" s="822" t="s">
        <v>615</v>
      </c>
      <c r="D163" s="822" t="s">
        <v>1831</v>
      </c>
      <c r="E163" s="822" t="s">
        <v>3308</v>
      </c>
      <c r="F163" s="822" t="s">
        <v>3350</v>
      </c>
      <c r="G163" s="822" t="s">
        <v>3351</v>
      </c>
      <c r="H163" s="831"/>
      <c r="I163" s="831"/>
      <c r="J163" s="822"/>
      <c r="K163" s="822"/>
      <c r="L163" s="831">
        <v>2</v>
      </c>
      <c r="M163" s="831">
        <v>758</v>
      </c>
      <c r="N163" s="822"/>
      <c r="O163" s="822">
        <v>379</v>
      </c>
      <c r="P163" s="831">
        <v>3</v>
      </c>
      <c r="Q163" s="831">
        <v>1224</v>
      </c>
      <c r="R163" s="827"/>
      <c r="S163" s="832">
        <v>408</v>
      </c>
    </row>
    <row r="164" spans="1:19" ht="14.45" customHeight="1" x14ac:dyDescent="0.2">
      <c r="A164" s="821" t="s">
        <v>595</v>
      </c>
      <c r="B164" s="822" t="s">
        <v>3356</v>
      </c>
      <c r="C164" s="822" t="s">
        <v>615</v>
      </c>
      <c r="D164" s="822" t="s">
        <v>3299</v>
      </c>
      <c r="E164" s="822" t="s">
        <v>3312</v>
      </c>
      <c r="F164" s="822" t="s">
        <v>3357</v>
      </c>
      <c r="G164" s="822" t="s">
        <v>3317</v>
      </c>
      <c r="H164" s="831">
        <v>0.6</v>
      </c>
      <c r="I164" s="831">
        <v>10143.870000000001</v>
      </c>
      <c r="J164" s="822"/>
      <c r="K164" s="822">
        <v>16906.45</v>
      </c>
      <c r="L164" s="831"/>
      <c r="M164" s="831"/>
      <c r="N164" s="822"/>
      <c r="O164" s="822"/>
      <c r="P164" s="831"/>
      <c r="Q164" s="831"/>
      <c r="R164" s="827"/>
      <c r="S164" s="832"/>
    </row>
    <row r="165" spans="1:19" ht="14.45" customHeight="1" x14ac:dyDescent="0.2">
      <c r="A165" s="821" t="s">
        <v>595</v>
      </c>
      <c r="B165" s="822" t="s">
        <v>3356</v>
      </c>
      <c r="C165" s="822" t="s">
        <v>615</v>
      </c>
      <c r="D165" s="822" t="s">
        <v>3299</v>
      </c>
      <c r="E165" s="822" t="s">
        <v>3308</v>
      </c>
      <c r="F165" s="822" t="s">
        <v>3320</v>
      </c>
      <c r="G165" s="822" t="s">
        <v>3321</v>
      </c>
      <c r="H165" s="831"/>
      <c r="I165" s="831"/>
      <c r="J165" s="822"/>
      <c r="K165" s="822"/>
      <c r="L165" s="831"/>
      <c r="M165" s="831"/>
      <c r="N165" s="822"/>
      <c r="O165" s="822"/>
      <c r="P165" s="831">
        <v>10</v>
      </c>
      <c r="Q165" s="831">
        <v>400</v>
      </c>
      <c r="R165" s="827"/>
      <c r="S165" s="832">
        <v>40</v>
      </c>
    </row>
    <row r="166" spans="1:19" ht="14.45" customHeight="1" x14ac:dyDescent="0.2">
      <c r="A166" s="821" t="s">
        <v>595</v>
      </c>
      <c r="B166" s="822" t="s">
        <v>3356</v>
      </c>
      <c r="C166" s="822" t="s">
        <v>615</v>
      </c>
      <c r="D166" s="822" t="s">
        <v>3299</v>
      </c>
      <c r="E166" s="822" t="s">
        <v>3308</v>
      </c>
      <c r="F166" s="822" t="s">
        <v>3360</v>
      </c>
      <c r="G166" s="822" t="s">
        <v>3361</v>
      </c>
      <c r="H166" s="831">
        <v>2</v>
      </c>
      <c r="I166" s="831">
        <v>252</v>
      </c>
      <c r="J166" s="822"/>
      <c r="K166" s="822">
        <v>126</v>
      </c>
      <c r="L166" s="831"/>
      <c r="M166" s="831"/>
      <c r="N166" s="822"/>
      <c r="O166" s="822"/>
      <c r="P166" s="831"/>
      <c r="Q166" s="831"/>
      <c r="R166" s="827"/>
      <c r="S166" s="832"/>
    </row>
    <row r="167" spans="1:19" ht="14.45" customHeight="1" x14ac:dyDescent="0.2">
      <c r="A167" s="821" t="s">
        <v>595</v>
      </c>
      <c r="B167" s="822" t="s">
        <v>3356</v>
      </c>
      <c r="C167" s="822" t="s">
        <v>615</v>
      </c>
      <c r="D167" s="822" t="s">
        <v>3299</v>
      </c>
      <c r="E167" s="822" t="s">
        <v>3308</v>
      </c>
      <c r="F167" s="822" t="s">
        <v>3362</v>
      </c>
      <c r="G167" s="822" t="s">
        <v>3363</v>
      </c>
      <c r="H167" s="831">
        <v>2</v>
      </c>
      <c r="I167" s="831">
        <v>524</v>
      </c>
      <c r="J167" s="822"/>
      <c r="K167" s="822">
        <v>262</v>
      </c>
      <c r="L167" s="831"/>
      <c r="M167" s="831"/>
      <c r="N167" s="822"/>
      <c r="O167" s="822"/>
      <c r="P167" s="831"/>
      <c r="Q167" s="831"/>
      <c r="R167" s="827"/>
      <c r="S167" s="832"/>
    </row>
    <row r="168" spans="1:19" ht="14.45" customHeight="1" x14ac:dyDescent="0.2">
      <c r="A168" s="821" t="s">
        <v>595</v>
      </c>
      <c r="B168" s="822" t="s">
        <v>3356</v>
      </c>
      <c r="C168" s="822" t="s">
        <v>615</v>
      </c>
      <c r="D168" s="822" t="s">
        <v>1823</v>
      </c>
      <c r="E168" s="822" t="s">
        <v>3312</v>
      </c>
      <c r="F168" s="822" t="s">
        <v>3316</v>
      </c>
      <c r="G168" s="822" t="s">
        <v>3317</v>
      </c>
      <c r="H168" s="831">
        <v>1.6</v>
      </c>
      <c r="I168" s="831">
        <v>27050.32</v>
      </c>
      <c r="J168" s="822"/>
      <c r="K168" s="822">
        <v>16906.449999999997</v>
      </c>
      <c r="L168" s="831">
        <v>1</v>
      </c>
      <c r="M168" s="831">
        <v>13512.18</v>
      </c>
      <c r="N168" s="822"/>
      <c r="O168" s="822">
        <v>13512.18</v>
      </c>
      <c r="P168" s="831"/>
      <c r="Q168" s="831"/>
      <c r="R168" s="827"/>
      <c r="S168" s="832"/>
    </row>
    <row r="169" spans="1:19" ht="14.45" customHeight="1" x14ac:dyDescent="0.2">
      <c r="A169" s="821" t="s">
        <v>595</v>
      </c>
      <c r="B169" s="822" t="s">
        <v>3356</v>
      </c>
      <c r="C169" s="822" t="s">
        <v>615</v>
      </c>
      <c r="D169" s="822" t="s">
        <v>1823</v>
      </c>
      <c r="E169" s="822" t="s">
        <v>3308</v>
      </c>
      <c r="F169" s="822" t="s">
        <v>3320</v>
      </c>
      <c r="G169" s="822" t="s">
        <v>3321</v>
      </c>
      <c r="H169" s="831">
        <v>1</v>
      </c>
      <c r="I169" s="831">
        <v>38</v>
      </c>
      <c r="J169" s="822"/>
      <c r="K169" s="822">
        <v>38</v>
      </c>
      <c r="L169" s="831"/>
      <c r="M169" s="831"/>
      <c r="N169" s="822"/>
      <c r="O169" s="822"/>
      <c r="P169" s="831">
        <v>1</v>
      </c>
      <c r="Q169" s="831">
        <v>40</v>
      </c>
      <c r="R169" s="827"/>
      <c r="S169" s="832">
        <v>40</v>
      </c>
    </row>
    <row r="170" spans="1:19" ht="14.45" customHeight="1" x14ac:dyDescent="0.2">
      <c r="A170" s="821" t="s">
        <v>595</v>
      </c>
      <c r="B170" s="822" t="s">
        <v>3356</v>
      </c>
      <c r="C170" s="822" t="s">
        <v>615</v>
      </c>
      <c r="D170" s="822" t="s">
        <v>1823</v>
      </c>
      <c r="E170" s="822" t="s">
        <v>3308</v>
      </c>
      <c r="F170" s="822" t="s">
        <v>3358</v>
      </c>
      <c r="G170" s="822" t="s">
        <v>3359</v>
      </c>
      <c r="H170" s="831">
        <v>10</v>
      </c>
      <c r="I170" s="831">
        <v>2540</v>
      </c>
      <c r="J170" s="822"/>
      <c r="K170" s="822">
        <v>254</v>
      </c>
      <c r="L170" s="831">
        <v>9</v>
      </c>
      <c r="M170" s="831">
        <v>2295</v>
      </c>
      <c r="N170" s="822"/>
      <c r="O170" s="822">
        <v>255</v>
      </c>
      <c r="P170" s="831">
        <v>3</v>
      </c>
      <c r="Q170" s="831">
        <v>825</v>
      </c>
      <c r="R170" s="827"/>
      <c r="S170" s="832">
        <v>275</v>
      </c>
    </row>
    <row r="171" spans="1:19" ht="14.45" customHeight="1" x14ac:dyDescent="0.2">
      <c r="A171" s="821" t="s">
        <v>595</v>
      </c>
      <c r="B171" s="822" t="s">
        <v>3356</v>
      </c>
      <c r="C171" s="822" t="s">
        <v>615</v>
      </c>
      <c r="D171" s="822" t="s">
        <v>1823</v>
      </c>
      <c r="E171" s="822" t="s">
        <v>3308</v>
      </c>
      <c r="F171" s="822" t="s">
        <v>3360</v>
      </c>
      <c r="G171" s="822" t="s">
        <v>3361</v>
      </c>
      <c r="H171" s="831">
        <v>36</v>
      </c>
      <c r="I171" s="831">
        <v>4536</v>
      </c>
      <c r="J171" s="822"/>
      <c r="K171" s="822">
        <v>126</v>
      </c>
      <c r="L171" s="831">
        <v>21</v>
      </c>
      <c r="M171" s="831">
        <v>2667</v>
      </c>
      <c r="N171" s="822"/>
      <c r="O171" s="822">
        <v>127</v>
      </c>
      <c r="P171" s="831">
        <v>30</v>
      </c>
      <c r="Q171" s="831">
        <v>4110</v>
      </c>
      <c r="R171" s="827"/>
      <c r="S171" s="832">
        <v>137</v>
      </c>
    </row>
    <row r="172" spans="1:19" ht="14.45" customHeight="1" x14ac:dyDescent="0.2">
      <c r="A172" s="821" t="s">
        <v>595</v>
      </c>
      <c r="B172" s="822" t="s">
        <v>3356</v>
      </c>
      <c r="C172" s="822" t="s">
        <v>615</v>
      </c>
      <c r="D172" s="822" t="s">
        <v>1823</v>
      </c>
      <c r="E172" s="822" t="s">
        <v>3308</v>
      </c>
      <c r="F172" s="822" t="s">
        <v>3362</v>
      </c>
      <c r="G172" s="822" t="s">
        <v>3363</v>
      </c>
      <c r="H172" s="831">
        <v>16</v>
      </c>
      <c r="I172" s="831">
        <v>4192</v>
      </c>
      <c r="J172" s="822"/>
      <c r="K172" s="822">
        <v>262</v>
      </c>
      <c r="L172" s="831">
        <v>9</v>
      </c>
      <c r="M172" s="831">
        <v>2376</v>
      </c>
      <c r="N172" s="822"/>
      <c r="O172" s="822">
        <v>264</v>
      </c>
      <c r="P172" s="831">
        <v>15</v>
      </c>
      <c r="Q172" s="831">
        <v>4125</v>
      </c>
      <c r="R172" s="827"/>
      <c r="S172" s="832">
        <v>275</v>
      </c>
    </row>
    <row r="173" spans="1:19" ht="14.45" customHeight="1" x14ac:dyDescent="0.2">
      <c r="A173" s="821" t="s">
        <v>595</v>
      </c>
      <c r="B173" s="822" t="s">
        <v>3356</v>
      </c>
      <c r="C173" s="822" t="s">
        <v>615</v>
      </c>
      <c r="D173" s="822" t="s">
        <v>1823</v>
      </c>
      <c r="E173" s="822" t="s">
        <v>3308</v>
      </c>
      <c r="F173" s="822" t="s">
        <v>3334</v>
      </c>
      <c r="G173" s="822" t="s">
        <v>3335</v>
      </c>
      <c r="H173" s="831"/>
      <c r="I173" s="831"/>
      <c r="J173" s="822"/>
      <c r="K173" s="822"/>
      <c r="L173" s="831"/>
      <c r="M173" s="831"/>
      <c r="N173" s="822"/>
      <c r="O173" s="822"/>
      <c r="P173" s="831">
        <v>1</v>
      </c>
      <c r="Q173" s="831">
        <v>45.56</v>
      </c>
      <c r="R173" s="827"/>
      <c r="S173" s="832">
        <v>45.56</v>
      </c>
    </row>
    <row r="174" spans="1:19" ht="14.45" customHeight="1" x14ac:dyDescent="0.2">
      <c r="A174" s="821" t="s">
        <v>595</v>
      </c>
      <c r="B174" s="822" t="s">
        <v>3356</v>
      </c>
      <c r="C174" s="822" t="s">
        <v>615</v>
      </c>
      <c r="D174" s="822" t="s">
        <v>1824</v>
      </c>
      <c r="E174" s="822" t="s">
        <v>3312</v>
      </c>
      <c r="F174" s="822" t="s">
        <v>3316</v>
      </c>
      <c r="G174" s="822" t="s">
        <v>3317</v>
      </c>
      <c r="H174" s="831">
        <v>1.6</v>
      </c>
      <c r="I174" s="831">
        <v>13525.16</v>
      </c>
      <c r="J174" s="822"/>
      <c r="K174" s="822">
        <v>8453.2249999999985</v>
      </c>
      <c r="L174" s="831">
        <v>0.8</v>
      </c>
      <c r="M174" s="831">
        <v>13512.18</v>
      </c>
      <c r="N174" s="822"/>
      <c r="O174" s="822">
        <v>16890.224999999999</v>
      </c>
      <c r="P174" s="831"/>
      <c r="Q174" s="831"/>
      <c r="R174" s="827"/>
      <c r="S174" s="832"/>
    </row>
    <row r="175" spans="1:19" ht="14.45" customHeight="1" x14ac:dyDescent="0.2">
      <c r="A175" s="821" t="s">
        <v>595</v>
      </c>
      <c r="B175" s="822" t="s">
        <v>3356</v>
      </c>
      <c r="C175" s="822" t="s">
        <v>615</v>
      </c>
      <c r="D175" s="822" t="s">
        <v>1824</v>
      </c>
      <c r="E175" s="822" t="s">
        <v>3308</v>
      </c>
      <c r="F175" s="822" t="s">
        <v>3358</v>
      </c>
      <c r="G175" s="822" t="s">
        <v>3359</v>
      </c>
      <c r="H175" s="831"/>
      <c r="I175" s="831"/>
      <c r="J175" s="822"/>
      <c r="K175" s="822"/>
      <c r="L175" s="831">
        <v>3</v>
      </c>
      <c r="M175" s="831">
        <v>765</v>
      </c>
      <c r="N175" s="822"/>
      <c r="O175" s="822">
        <v>255</v>
      </c>
      <c r="P175" s="831"/>
      <c r="Q175" s="831"/>
      <c r="R175" s="827"/>
      <c r="S175" s="832"/>
    </row>
    <row r="176" spans="1:19" ht="14.45" customHeight="1" x14ac:dyDescent="0.2">
      <c r="A176" s="821" t="s">
        <v>595</v>
      </c>
      <c r="B176" s="822" t="s">
        <v>3356</v>
      </c>
      <c r="C176" s="822" t="s">
        <v>615</v>
      </c>
      <c r="D176" s="822" t="s">
        <v>1824</v>
      </c>
      <c r="E176" s="822" t="s">
        <v>3308</v>
      </c>
      <c r="F176" s="822" t="s">
        <v>3360</v>
      </c>
      <c r="G176" s="822" t="s">
        <v>3361</v>
      </c>
      <c r="H176" s="831">
        <v>5</v>
      </c>
      <c r="I176" s="831">
        <v>630</v>
      </c>
      <c r="J176" s="822"/>
      <c r="K176" s="822">
        <v>126</v>
      </c>
      <c r="L176" s="831">
        <v>5</v>
      </c>
      <c r="M176" s="831">
        <v>635</v>
      </c>
      <c r="N176" s="822"/>
      <c r="O176" s="822">
        <v>127</v>
      </c>
      <c r="P176" s="831">
        <v>1</v>
      </c>
      <c r="Q176" s="831">
        <v>137</v>
      </c>
      <c r="R176" s="827"/>
      <c r="S176" s="832">
        <v>137</v>
      </c>
    </row>
    <row r="177" spans="1:19" ht="14.45" customHeight="1" x14ac:dyDescent="0.2">
      <c r="A177" s="821" t="s">
        <v>595</v>
      </c>
      <c r="B177" s="822" t="s">
        <v>3356</v>
      </c>
      <c r="C177" s="822" t="s">
        <v>615</v>
      </c>
      <c r="D177" s="822" t="s">
        <v>1824</v>
      </c>
      <c r="E177" s="822" t="s">
        <v>3308</v>
      </c>
      <c r="F177" s="822" t="s">
        <v>3362</v>
      </c>
      <c r="G177" s="822" t="s">
        <v>3363</v>
      </c>
      <c r="H177" s="831">
        <v>4</v>
      </c>
      <c r="I177" s="831">
        <v>1048</v>
      </c>
      <c r="J177" s="822"/>
      <c r="K177" s="822">
        <v>262</v>
      </c>
      <c r="L177" s="831">
        <v>8</v>
      </c>
      <c r="M177" s="831">
        <v>2112</v>
      </c>
      <c r="N177" s="822"/>
      <c r="O177" s="822">
        <v>264</v>
      </c>
      <c r="P177" s="831">
        <v>1</v>
      </c>
      <c r="Q177" s="831">
        <v>275</v>
      </c>
      <c r="R177" s="827"/>
      <c r="S177" s="832">
        <v>275</v>
      </c>
    </row>
    <row r="178" spans="1:19" ht="14.45" customHeight="1" x14ac:dyDescent="0.2">
      <c r="A178" s="821" t="s">
        <v>595</v>
      </c>
      <c r="B178" s="822" t="s">
        <v>3356</v>
      </c>
      <c r="C178" s="822" t="s">
        <v>615</v>
      </c>
      <c r="D178" s="822" t="s">
        <v>1828</v>
      </c>
      <c r="E178" s="822" t="s">
        <v>3308</v>
      </c>
      <c r="F178" s="822" t="s">
        <v>3360</v>
      </c>
      <c r="G178" s="822" t="s">
        <v>3361</v>
      </c>
      <c r="H178" s="831"/>
      <c r="I178" s="831"/>
      <c r="J178" s="822"/>
      <c r="K178" s="822"/>
      <c r="L178" s="831"/>
      <c r="M178" s="831"/>
      <c r="N178" s="822"/>
      <c r="O178" s="822"/>
      <c r="P178" s="831">
        <v>1</v>
      </c>
      <c r="Q178" s="831">
        <v>137</v>
      </c>
      <c r="R178" s="827"/>
      <c r="S178" s="832">
        <v>137</v>
      </c>
    </row>
    <row r="179" spans="1:19" ht="14.45" customHeight="1" x14ac:dyDescent="0.2">
      <c r="A179" s="821" t="s">
        <v>595</v>
      </c>
      <c r="B179" s="822" t="s">
        <v>3356</v>
      </c>
      <c r="C179" s="822" t="s">
        <v>615</v>
      </c>
      <c r="D179" s="822" t="s">
        <v>1828</v>
      </c>
      <c r="E179" s="822" t="s">
        <v>3308</v>
      </c>
      <c r="F179" s="822" t="s">
        <v>3362</v>
      </c>
      <c r="G179" s="822" t="s">
        <v>3363</v>
      </c>
      <c r="H179" s="831"/>
      <c r="I179" s="831"/>
      <c r="J179" s="822"/>
      <c r="K179" s="822"/>
      <c r="L179" s="831"/>
      <c r="M179" s="831"/>
      <c r="N179" s="822"/>
      <c r="O179" s="822"/>
      <c r="P179" s="831">
        <v>1</v>
      </c>
      <c r="Q179" s="831">
        <v>275</v>
      </c>
      <c r="R179" s="827"/>
      <c r="S179" s="832">
        <v>275</v>
      </c>
    </row>
    <row r="180" spans="1:19" ht="14.45" customHeight="1" x14ac:dyDescent="0.2">
      <c r="A180" s="821" t="s">
        <v>595</v>
      </c>
      <c r="B180" s="822" t="s">
        <v>3356</v>
      </c>
      <c r="C180" s="822" t="s">
        <v>615</v>
      </c>
      <c r="D180" s="822" t="s">
        <v>1829</v>
      </c>
      <c r="E180" s="822" t="s">
        <v>3308</v>
      </c>
      <c r="F180" s="822" t="s">
        <v>3358</v>
      </c>
      <c r="G180" s="822" t="s">
        <v>3359</v>
      </c>
      <c r="H180" s="831"/>
      <c r="I180" s="831"/>
      <c r="J180" s="822"/>
      <c r="K180" s="822"/>
      <c r="L180" s="831">
        <v>1</v>
      </c>
      <c r="M180" s="831">
        <v>255</v>
      </c>
      <c r="N180" s="822"/>
      <c r="O180" s="822">
        <v>255</v>
      </c>
      <c r="P180" s="831"/>
      <c r="Q180" s="831"/>
      <c r="R180" s="827"/>
      <c r="S180" s="832"/>
    </row>
    <row r="181" spans="1:19" ht="14.45" customHeight="1" x14ac:dyDescent="0.2">
      <c r="A181" s="821" t="s">
        <v>595</v>
      </c>
      <c r="B181" s="822" t="s">
        <v>3356</v>
      </c>
      <c r="C181" s="822" t="s">
        <v>615</v>
      </c>
      <c r="D181" s="822" t="s">
        <v>1829</v>
      </c>
      <c r="E181" s="822" t="s">
        <v>3308</v>
      </c>
      <c r="F181" s="822" t="s">
        <v>3360</v>
      </c>
      <c r="G181" s="822" t="s">
        <v>3361</v>
      </c>
      <c r="H181" s="831"/>
      <c r="I181" s="831"/>
      <c r="J181" s="822"/>
      <c r="K181" s="822"/>
      <c r="L181" s="831">
        <v>6</v>
      </c>
      <c r="M181" s="831">
        <v>762</v>
      </c>
      <c r="N181" s="822"/>
      <c r="O181" s="822">
        <v>127</v>
      </c>
      <c r="P181" s="831"/>
      <c r="Q181" s="831"/>
      <c r="R181" s="827"/>
      <c r="S181" s="832"/>
    </row>
    <row r="182" spans="1:19" ht="14.45" customHeight="1" x14ac:dyDescent="0.2">
      <c r="A182" s="821" t="s">
        <v>595</v>
      </c>
      <c r="B182" s="822" t="s">
        <v>3356</v>
      </c>
      <c r="C182" s="822" t="s">
        <v>615</v>
      </c>
      <c r="D182" s="822" t="s">
        <v>1829</v>
      </c>
      <c r="E182" s="822" t="s">
        <v>3308</v>
      </c>
      <c r="F182" s="822" t="s">
        <v>3362</v>
      </c>
      <c r="G182" s="822" t="s">
        <v>3363</v>
      </c>
      <c r="H182" s="831"/>
      <c r="I182" s="831"/>
      <c r="J182" s="822"/>
      <c r="K182" s="822"/>
      <c r="L182" s="831">
        <v>6</v>
      </c>
      <c r="M182" s="831">
        <v>1584</v>
      </c>
      <c r="N182" s="822"/>
      <c r="O182" s="822">
        <v>264</v>
      </c>
      <c r="P182" s="831"/>
      <c r="Q182" s="831"/>
      <c r="R182" s="827"/>
      <c r="S182" s="832"/>
    </row>
    <row r="183" spans="1:19" ht="14.45" customHeight="1" x14ac:dyDescent="0.2">
      <c r="A183" s="821" t="s">
        <v>595</v>
      </c>
      <c r="B183" s="822" t="s">
        <v>3356</v>
      </c>
      <c r="C183" s="822" t="s">
        <v>615</v>
      </c>
      <c r="D183" s="822" t="s">
        <v>1832</v>
      </c>
      <c r="E183" s="822" t="s">
        <v>3308</v>
      </c>
      <c r="F183" s="822" t="s">
        <v>3360</v>
      </c>
      <c r="G183" s="822" t="s">
        <v>3361</v>
      </c>
      <c r="H183" s="831">
        <v>3</v>
      </c>
      <c r="I183" s="831">
        <v>378</v>
      </c>
      <c r="J183" s="822"/>
      <c r="K183" s="822">
        <v>126</v>
      </c>
      <c r="L183" s="831"/>
      <c r="M183" s="831"/>
      <c r="N183" s="822"/>
      <c r="O183" s="822"/>
      <c r="P183" s="831"/>
      <c r="Q183" s="831"/>
      <c r="R183" s="827"/>
      <c r="S183" s="832"/>
    </row>
    <row r="184" spans="1:19" ht="14.45" customHeight="1" x14ac:dyDescent="0.2">
      <c r="A184" s="821" t="s">
        <v>595</v>
      </c>
      <c r="B184" s="822" t="s">
        <v>3356</v>
      </c>
      <c r="C184" s="822" t="s">
        <v>615</v>
      </c>
      <c r="D184" s="822" t="s">
        <v>1832</v>
      </c>
      <c r="E184" s="822" t="s">
        <v>3308</v>
      </c>
      <c r="F184" s="822" t="s">
        <v>3362</v>
      </c>
      <c r="G184" s="822" t="s">
        <v>3363</v>
      </c>
      <c r="H184" s="831">
        <v>3</v>
      </c>
      <c r="I184" s="831">
        <v>786</v>
      </c>
      <c r="J184" s="822"/>
      <c r="K184" s="822">
        <v>262</v>
      </c>
      <c r="L184" s="831"/>
      <c r="M184" s="831"/>
      <c r="N184" s="822"/>
      <c r="O184" s="822"/>
      <c r="P184" s="831"/>
      <c r="Q184" s="831"/>
      <c r="R184" s="827"/>
      <c r="S184" s="832"/>
    </row>
    <row r="185" spans="1:19" ht="14.45" customHeight="1" x14ac:dyDescent="0.2">
      <c r="A185" s="821" t="s">
        <v>595</v>
      </c>
      <c r="B185" s="822" t="s">
        <v>3356</v>
      </c>
      <c r="C185" s="822" t="s">
        <v>615</v>
      </c>
      <c r="D185" s="822" t="s">
        <v>1833</v>
      </c>
      <c r="E185" s="822" t="s">
        <v>3312</v>
      </c>
      <c r="F185" s="822" t="s">
        <v>3316</v>
      </c>
      <c r="G185" s="822" t="s">
        <v>3317</v>
      </c>
      <c r="H185" s="831"/>
      <c r="I185" s="831"/>
      <c r="J185" s="822"/>
      <c r="K185" s="822"/>
      <c r="L185" s="831">
        <v>0.8</v>
      </c>
      <c r="M185" s="831">
        <v>13512.18</v>
      </c>
      <c r="N185" s="822"/>
      <c r="O185" s="822">
        <v>16890.224999999999</v>
      </c>
      <c r="P185" s="831"/>
      <c r="Q185" s="831"/>
      <c r="R185" s="827"/>
      <c r="S185" s="832"/>
    </row>
    <row r="186" spans="1:19" ht="14.45" customHeight="1" x14ac:dyDescent="0.2">
      <c r="A186" s="821" t="s">
        <v>595</v>
      </c>
      <c r="B186" s="822" t="s">
        <v>3356</v>
      </c>
      <c r="C186" s="822" t="s">
        <v>615</v>
      </c>
      <c r="D186" s="822" t="s">
        <v>1833</v>
      </c>
      <c r="E186" s="822" t="s">
        <v>3308</v>
      </c>
      <c r="F186" s="822" t="s">
        <v>3360</v>
      </c>
      <c r="G186" s="822" t="s">
        <v>3361</v>
      </c>
      <c r="H186" s="831"/>
      <c r="I186" s="831"/>
      <c r="J186" s="822"/>
      <c r="K186" s="822"/>
      <c r="L186" s="831">
        <v>1</v>
      </c>
      <c r="M186" s="831">
        <v>127</v>
      </c>
      <c r="N186" s="822"/>
      <c r="O186" s="822">
        <v>127</v>
      </c>
      <c r="P186" s="831"/>
      <c r="Q186" s="831"/>
      <c r="R186" s="827"/>
      <c r="S186" s="832"/>
    </row>
    <row r="187" spans="1:19" ht="14.45" customHeight="1" thickBot="1" x14ac:dyDescent="0.25">
      <c r="A187" s="813" t="s">
        <v>595</v>
      </c>
      <c r="B187" s="814" t="s">
        <v>3356</v>
      </c>
      <c r="C187" s="814" t="s">
        <v>615</v>
      </c>
      <c r="D187" s="814" t="s">
        <v>1833</v>
      </c>
      <c r="E187" s="814" t="s">
        <v>3308</v>
      </c>
      <c r="F187" s="814" t="s">
        <v>3362</v>
      </c>
      <c r="G187" s="814" t="s">
        <v>3363</v>
      </c>
      <c r="H187" s="833"/>
      <c r="I187" s="833"/>
      <c r="J187" s="814"/>
      <c r="K187" s="814"/>
      <c r="L187" s="833">
        <v>1</v>
      </c>
      <c r="M187" s="833">
        <v>264</v>
      </c>
      <c r="N187" s="814"/>
      <c r="O187" s="814">
        <v>264</v>
      </c>
      <c r="P187" s="833"/>
      <c r="Q187" s="833"/>
      <c r="R187" s="819"/>
      <c r="S187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53CFDC2-5EB7-4409-BB1F-542D4B2133E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22563828.909999993</v>
      </c>
      <c r="C3" s="343">
        <f t="shared" ref="C3:R3" si="0">SUBTOTAL(9,C6:C1048576)</f>
        <v>0</v>
      </c>
      <c r="D3" s="343">
        <f t="shared" si="0"/>
        <v>20435236.879999995</v>
      </c>
      <c r="E3" s="343">
        <f t="shared" si="0"/>
        <v>0</v>
      </c>
      <c r="F3" s="343">
        <f t="shared" si="0"/>
        <v>19744950.319999993</v>
      </c>
      <c r="G3" s="346">
        <f>IF(D3&lt;&gt;0,F3/D3,"")</f>
        <v>0.9662207703265927</v>
      </c>
      <c r="H3" s="342">
        <f t="shared" si="0"/>
        <v>7554512.5899999989</v>
      </c>
      <c r="I3" s="343">
        <f t="shared" si="0"/>
        <v>0</v>
      </c>
      <c r="J3" s="343">
        <f t="shared" si="0"/>
        <v>8696125.5399999935</v>
      </c>
      <c r="K3" s="343">
        <f t="shared" si="0"/>
        <v>0</v>
      </c>
      <c r="L3" s="343">
        <f t="shared" si="0"/>
        <v>10510229.439999988</v>
      </c>
      <c r="M3" s="344">
        <f>IF(J3&lt;&gt;0,L3/J3,"")</f>
        <v>1.2086105923443231</v>
      </c>
      <c r="N3" s="345">
        <f t="shared" si="0"/>
        <v>0</v>
      </c>
      <c r="O3" s="343">
        <f t="shared" si="0"/>
        <v>0</v>
      </c>
      <c r="P3" s="343">
        <f t="shared" si="0"/>
        <v>0</v>
      </c>
      <c r="Q3" s="343">
        <f t="shared" si="0"/>
        <v>0</v>
      </c>
      <c r="R3" s="343">
        <f t="shared" si="0"/>
        <v>0</v>
      </c>
      <c r="S3" s="344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81" t="s">
        <v>2</v>
      </c>
      <c r="H5" s="842">
        <v>2019</v>
      </c>
      <c r="I5" s="843"/>
      <c r="J5" s="843">
        <v>2020</v>
      </c>
      <c r="K5" s="843"/>
      <c r="L5" s="843">
        <v>2021</v>
      </c>
      <c r="M5" s="881" t="s">
        <v>2</v>
      </c>
      <c r="N5" s="842">
        <v>2019</v>
      </c>
      <c r="O5" s="843"/>
      <c r="P5" s="843">
        <v>2020</v>
      </c>
      <c r="Q5" s="843"/>
      <c r="R5" s="843">
        <v>2021</v>
      </c>
      <c r="S5" s="881" t="s">
        <v>2</v>
      </c>
    </row>
    <row r="6" spans="1:19" ht="14.45" customHeight="1" x14ac:dyDescent="0.2">
      <c r="A6" s="835" t="s">
        <v>3366</v>
      </c>
      <c r="B6" s="863">
        <v>76</v>
      </c>
      <c r="C6" s="807"/>
      <c r="D6" s="863">
        <v>1898</v>
      </c>
      <c r="E6" s="807"/>
      <c r="F6" s="863">
        <v>2282.56</v>
      </c>
      <c r="G6" s="812"/>
      <c r="H6" s="863"/>
      <c r="I6" s="807"/>
      <c r="J6" s="863"/>
      <c r="K6" s="807"/>
      <c r="L6" s="863"/>
      <c r="M6" s="812"/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3367</v>
      </c>
      <c r="B7" s="865">
        <v>2171.33</v>
      </c>
      <c r="C7" s="822"/>
      <c r="D7" s="865">
        <v>1271</v>
      </c>
      <c r="E7" s="822"/>
      <c r="F7" s="865">
        <v>1734.56</v>
      </c>
      <c r="G7" s="827"/>
      <c r="H7" s="865"/>
      <c r="I7" s="822"/>
      <c r="J7" s="865"/>
      <c r="K7" s="822"/>
      <c r="L7" s="865"/>
      <c r="M7" s="827"/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3368</v>
      </c>
      <c r="B8" s="865">
        <v>1736</v>
      </c>
      <c r="C8" s="822"/>
      <c r="D8" s="865">
        <v>3586.6499999999996</v>
      </c>
      <c r="E8" s="822"/>
      <c r="F8" s="865">
        <v>2514.56</v>
      </c>
      <c r="G8" s="827"/>
      <c r="H8" s="865"/>
      <c r="I8" s="822"/>
      <c r="J8" s="865"/>
      <c r="K8" s="822"/>
      <c r="L8" s="865"/>
      <c r="M8" s="827"/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3369</v>
      </c>
      <c r="B9" s="865">
        <v>76</v>
      </c>
      <c r="C9" s="822"/>
      <c r="D9" s="865">
        <v>1016</v>
      </c>
      <c r="E9" s="822"/>
      <c r="F9" s="865">
        <v>1143.56</v>
      </c>
      <c r="G9" s="827"/>
      <c r="H9" s="865"/>
      <c r="I9" s="822"/>
      <c r="J9" s="865"/>
      <c r="K9" s="822"/>
      <c r="L9" s="865"/>
      <c r="M9" s="827"/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3370</v>
      </c>
      <c r="B10" s="865"/>
      <c r="C10" s="822"/>
      <c r="D10" s="865">
        <v>379</v>
      </c>
      <c r="E10" s="822"/>
      <c r="F10" s="865">
        <v>1100</v>
      </c>
      <c r="G10" s="827"/>
      <c r="H10" s="865"/>
      <c r="I10" s="822"/>
      <c r="J10" s="865"/>
      <c r="K10" s="822"/>
      <c r="L10" s="865"/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1810</v>
      </c>
      <c r="B11" s="865">
        <v>22505846.32</v>
      </c>
      <c r="C11" s="822"/>
      <c r="D11" s="865">
        <v>20356273.990000002</v>
      </c>
      <c r="E11" s="822"/>
      <c r="F11" s="865">
        <v>19677279.68</v>
      </c>
      <c r="G11" s="827"/>
      <c r="H11" s="865">
        <v>7554512.5899999989</v>
      </c>
      <c r="I11" s="822"/>
      <c r="J11" s="865">
        <v>8696125.5399999935</v>
      </c>
      <c r="K11" s="822"/>
      <c r="L11" s="865">
        <v>10510229.439999988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3371</v>
      </c>
      <c r="B12" s="865">
        <v>5249.32</v>
      </c>
      <c r="C12" s="822"/>
      <c r="D12" s="865">
        <v>11427.65</v>
      </c>
      <c r="E12" s="822"/>
      <c r="F12" s="865">
        <v>5949.56</v>
      </c>
      <c r="G12" s="827"/>
      <c r="H12" s="865"/>
      <c r="I12" s="822"/>
      <c r="J12" s="865"/>
      <c r="K12" s="822"/>
      <c r="L12" s="865"/>
      <c r="M12" s="827"/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3372</v>
      </c>
      <c r="B13" s="865">
        <v>252</v>
      </c>
      <c r="C13" s="822"/>
      <c r="D13" s="865">
        <v>0</v>
      </c>
      <c r="E13" s="822"/>
      <c r="F13" s="865">
        <v>275</v>
      </c>
      <c r="G13" s="827"/>
      <c r="H13" s="865"/>
      <c r="I13" s="822"/>
      <c r="J13" s="865"/>
      <c r="K13" s="822"/>
      <c r="L13" s="865"/>
      <c r="M13" s="827"/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3373</v>
      </c>
      <c r="B14" s="865">
        <v>1016</v>
      </c>
      <c r="C14" s="822"/>
      <c r="D14" s="865">
        <v>379</v>
      </c>
      <c r="E14" s="822"/>
      <c r="F14" s="865">
        <v>825</v>
      </c>
      <c r="G14" s="827"/>
      <c r="H14" s="865"/>
      <c r="I14" s="822"/>
      <c r="J14" s="865"/>
      <c r="K14" s="822"/>
      <c r="L14" s="865"/>
      <c r="M14" s="827"/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3374</v>
      </c>
      <c r="B15" s="865">
        <v>7630</v>
      </c>
      <c r="C15" s="822"/>
      <c r="D15" s="865">
        <v>10806</v>
      </c>
      <c r="E15" s="822"/>
      <c r="F15" s="865">
        <v>4811</v>
      </c>
      <c r="G15" s="827"/>
      <c r="H15" s="865"/>
      <c r="I15" s="822"/>
      <c r="J15" s="865"/>
      <c r="K15" s="822"/>
      <c r="L15" s="865"/>
      <c r="M15" s="827"/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3375</v>
      </c>
      <c r="B16" s="865">
        <v>414</v>
      </c>
      <c r="C16" s="822"/>
      <c r="D16" s="865"/>
      <c r="E16" s="822"/>
      <c r="F16" s="865">
        <v>40</v>
      </c>
      <c r="G16" s="827"/>
      <c r="H16" s="865"/>
      <c r="I16" s="822"/>
      <c r="J16" s="865"/>
      <c r="K16" s="822"/>
      <c r="L16" s="865"/>
      <c r="M16" s="827"/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3376</v>
      </c>
      <c r="B17" s="865"/>
      <c r="C17" s="822"/>
      <c r="D17" s="865"/>
      <c r="E17" s="822"/>
      <c r="F17" s="865">
        <v>412</v>
      </c>
      <c r="G17" s="827"/>
      <c r="H17" s="865"/>
      <c r="I17" s="822"/>
      <c r="J17" s="865"/>
      <c r="K17" s="822"/>
      <c r="L17" s="865"/>
      <c r="M17" s="827"/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3377</v>
      </c>
      <c r="B18" s="865"/>
      <c r="C18" s="822"/>
      <c r="D18" s="865">
        <v>255</v>
      </c>
      <c r="E18" s="822"/>
      <c r="F18" s="865"/>
      <c r="G18" s="827"/>
      <c r="H18" s="865"/>
      <c r="I18" s="822"/>
      <c r="J18" s="865"/>
      <c r="K18" s="822"/>
      <c r="L18" s="865"/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3378</v>
      </c>
      <c r="B19" s="865">
        <v>38</v>
      </c>
      <c r="C19" s="822"/>
      <c r="D19" s="865"/>
      <c r="E19" s="822"/>
      <c r="F19" s="865"/>
      <c r="G19" s="827"/>
      <c r="H19" s="865"/>
      <c r="I19" s="822"/>
      <c r="J19" s="865"/>
      <c r="K19" s="822"/>
      <c r="L19" s="865"/>
      <c r="M19" s="827"/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3379</v>
      </c>
      <c r="B20" s="865">
        <v>292</v>
      </c>
      <c r="C20" s="822"/>
      <c r="D20" s="865">
        <v>2277</v>
      </c>
      <c r="E20" s="822"/>
      <c r="F20" s="865">
        <v>2056</v>
      </c>
      <c r="G20" s="827"/>
      <c r="H20" s="865"/>
      <c r="I20" s="822"/>
      <c r="J20" s="865"/>
      <c r="K20" s="822"/>
      <c r="L20" s="865"/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3380</v>
      </c>
      <c r="B21" s="865">
        <v>22835.970000000005</v>
      </c>
      <c r="C21" s="822"/>
      <c r="D21" s="865">
        <v>26688.610000000015</v>
      </c>
      <c r="E21" s="822"/>
      <c r="F21" s="865">
        <v>26227.160000000003</v>
      </c>
      <c r="G21" s="827"/>
      <c r="H21" s="865"/>
      <c r="I21" s="822"/>
      <c r="J21" s="865"/>
      <c r="K21" s="822"/>
      <c r="L21" s="865"/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3381</v>
      </c>
      <c r="B22" s="865"/>
      <c r="C22" s="822"/>
      <c r="D22" s="865">
        <v>379</v>
      </c>
      <c r="E22" s="822"/>
      <c r="F22" s="865">
        <v>177</v>
      </c>
      <c r="G22" s="827"/>
      <c r="H22" s="865"/>
      <c r="I22" s="822"/>
      <c r="J22" s="865"/>
      <c r="K22" s="822"/>
      <c r="L22" s="865"/>
      <c r="M22" s="827"/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3382</v>
      </c>
      <c r="B23" s="865">
        <v>1524.6599999999999</v>
      </c>
      <c r="C23" s="822"/>
      <c r="D23" s="865">
        <v>3308.66</v>
      </c>
      <c r="E23" s="822"/>
      <c r="F23" s="865">
        <v>2009.56</v>
      </c>
      <c r="G23" s="827"/>
      <c r="H23" s="865"/>
      <c r="I23" s="822"/>
      <c r="J23" s="865"/>
      <c r="K23" s="822"/>
      <c r="L23" s="865"/>
      <c r="M23" s="827"/>
      <c r="N23" s="865"/>
      <c r="O23" s="822"/>
      <c r="P23" s="865"/>
      <c r="Q23" s="822"/>
      <c r="R23" s="865"/>
      <c r="S23" s="828"/>
    </row>
    <row r="24" spans="1:19" ht="14.45" customHeight="1" x14ac:dyDescent="0.2">
      <c r="A24" s="836" t="s">
        <v>3383</v>
      </c>
      <c r="B24" s="865">
        <v>376</v>
      </c>
      <c r="C24" s="822"/>
      <c r="D24" s="865"/>
      <c r="E24" s="822"/>
      <c r="F24" s="865"/>
      <c r="G24" s="827"/>
      <c r="H24" s="865"/>
      <c r="I24" s="822"/>
      <c r="J24" s="865"/>
      <c r="K24" s="822"/>
      <c r="L24" s="865"/>
      <c r="M24" s="827"/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3384</v>
      </c>
      <c r="B25" s="865">
        <v>409.33</v>
      </c>
      <c r="C25" s="822"/>
      <c r="D25" s="865">
        <v>412.33</v>
      </c>
      <c r="E25" s="822"/>
      <c r="F25" s="865">
        <v>962</v>
      </c>
      <c r="G25" s="827"/>
      <c r="H25" s="865"/>
      <c r="I25" s="822"/>
      <c r="J25" s="865"/>
      <c r="K25" s="822"/>
      <c r="L25" s="865"/>
      <c r="M25" s="827"/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3385</v>
      </c>
      <c r="B26" s="865">
        <v>3097.33</v>
      </c>
      <c r="C26" s="822"/>
      <c r="D26" s="865">
        <v>2266</v>
      </c>
      <c r="E26" s="822"/>
      <c r="F26" s="865">
        <v>3475</v>
      </c>
      <c r="G26" s="827"/>
      <c r="H26" s="865"/>
      <c r="I26" s="822"/>
      <c r="J26" s="865"/>
      <c r="K26" s="822"/>
      <c r="L26" s="865"/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3386</v>
      </c>
      <c r="B27" s="865">
        <v>1344</v>
      </c>
      <c r="C27" s="822"/>
      <c r="D27" s="865">
        <v>1268</v>
      </c>
      <c r="E27" s="822"/>
      <c r="F27" s="865">
        <v>411</v>
      </c>
      <c r="G27" s="827"/>
      <c r="H27" s="865"/>
      <c r="I27" s="822"/>
      <c r="J27" s="865"/>
      <c r="K27" s="822"/>
      <c r="L27" s="865"/>
      <c r="M27" s="827"/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3387</v>
      </c>
      <c r="B28" s="865">
        <v>5833.32</v>
      </c>
      <c r="C28" s="822"/>
      <c r="D28" s="865">
        <v>5821.99</v>
      </c>
      <c r="E28" s="822"/>
      <c r="F28" s="865">
        <v>3481.56</v>
      </c>
      <c r="G28" s="827"/>
      <c r="H28" s="865"/>
      <c r="I28" s="822"/>
      <c r="J28" s="865"/>
      <c r="K28" s="822"/>
      <c r="L28" s="865"/>
      <c r="M28" s="827"/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3388</v>
      </c>
      <c r="B29" s="865">
        <v>1896</v>
      </c>
      <c r="C29" s="822"/>
      <c r="D29" s="865">
        <v>2233</v>
      </c>
      <c r="E29" s="822"/>
      <c r="F29" s="865">
        <v>275</v>
      </c>
      <c r="G29" s="827"/>
      <c r="H29" s="865"/>
      <c r="I29" s="822"/>
      <c r="J29" s="865"/>
      <c r="K29" s="822"/>
      <c r="L29" s="865"/>
      <c r="M29" s="827"/>
      <c r="N29" s="865"/>
      <c r="O29" s="822"/>
      <c r="P29" s="865"/>
      <c r="Q29" s="822"/>
      <c r="R29" s="865"/>
      <c r="S29" s="828"/>
    </row>
    <row r="30" spans="1:19" ht="14.45" customHeight="1" x14ac:dyDescent="0.2">
      <c r="A30" s="836" t="s">
        <v>3389</v>
      </c>
      <c r="B30" s="865">
        <v>254</v>
      </c>
      <c r="C30" s="822"/>
      <c r="D30" s="865">
        <v>1013</v>
      </c>
      <c r="E30" s="822"/>
      <c r="F30" s="865">
        <v>1787</v>
      </c>
      <c r="G30" s="827"/>
      <c r="H30" s="865"/>
      <c r="I30" s="822"/>
      <c r="J30" s="865"/>
      <c r="K30" s="822"/>
      <c r="L30" s="865"/>
      <c r="M30" s="827"/>
      <c r="N30" s="865"/>
      <c r="O30" s="822"/>
      <c r="P30" s="865"/>
      <c r="Q30" s="822"/>
      <c r="R30" s="865"/>
      <c r="S30" s="828"/>
    </row>
    <row r="31" spans="1:19" ht="14.45" customHeight="1" thickBot="1" x14ac:dyDescent="0.25">
      <c r="A31" s="869" t="s">
        <v>3390</v>
      </c>
      <c r="B31" s="867">
        <v>1461.33</v>
      </c>
      <c r="C31" s="814"/>
      <c r="D31" s="867">
        <v>2277</v>
      </c>
      <c r="E31" s="814"/>
      <c r="F31" s="867">
        <v>5721.5599999999995</v>
      </c>
      <c r="G31" s="819"/>
      <c r="H31" s="867"/>
      <c r="I31" s="814"/>
      <c r="J31" s="867"/>
      <c r="K31" s="814"/>
      <c r="L31" s="867"/>
      <c r="M31" s="819"/>
      <c r="N31" s="867"/>
      <c r="O31" s="814"/>
      <c r="P31" s="867"/>
      <c r="Q31" s="814"/>
      <c r="R31" s="867"/>
      <c r="S31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D0DCDED-271E-4473-932D-6E2928247E0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4001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15377.579999999996</v>
      </c>
      <c r="G3" s="208">
        <f t="shared" si="0"/>
        <v>30118341.499999985</v>
      </c>
      <c r="H3" s="208"/>
      <c r="I3" s="208"/>
      <c r="J3" s="208">
        <f t="shared" si="0"/>
        <v>13347.910000000002</v>
      </c>
      <c r="K3" s="208">
        <f t="shared" si="0"/>
        <v>29131362.419999987</v>
      </c>
      <c r="L3" s="208"/>
      <c r="M3" s="208"/>
      <c r="N3" s="208">
        <f t="shared" si="0"/>
        <v>13938.660000000002</v>
      </c>
      <c r="O3" s="208">
        <f t="shared" si="0"/>
        <v>30255179.759999998</v>
      </c>
      <c r="P3" s="79">
        <f>IF(K3=0,0,O3/K3)</f>
        <v>1.0385775757342699</v>
      </c>
      <c r="Q3" s="209">
        <f>IF(N3=0,0,O3/N3)</f>
        <v>2170.5945736534209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3391</v>
      </c>
      <c r="B6" s="807" t="s">
        <v>3311</v>
      </c>
      <c r="C6" s="807" t="s">
        <v>3308</v>
      </c>
      <c r="D6" s="807" t="s">
        <v>3320</v>
      </c>
      <c r="E6" s="807" t="s">
        <v>3321</v>
      </c>
      <c r="F6" s="225">
        <v>2</v>
      </c>
      <c r="G6" s="225">
        <v>76</v>
      </c>
      <c r="H6" s="225"/>
      <c r="I6" s="225">
        <v>38</v>
      </c>
      <c r="J6" s="225"/>
      <c r="K6" s="225"/>
      <c r="L6" s="225"/>
      <c r="M6" s="225"/>
      <c r="N6" s="225">
        <v>1</v>
      </c>
      <c r="O6" s="225">
        <v>40</v>
      </c>
      <c r="P6" s="812"/>
      <c r="Q6" s="830">
        <v>40</v>
      </c>
    </row>
    <row r="7" spans="1:17" ht="14.45" customHeight="1" x14ac:dyDescent="0.2">
      <c r="A7" s="821" t="s">
        <v>3391</v>
      </c>
      <c r="B7" s="822" t="s">
        <v>3311</v>
      </c>
      <c r="C7" s="822" t="s">
        <v>3308</v>
      </c>
      <c r="D7" s="822" t="s">
        <v>3324</v>
      </c>
      <c r="E7" s="822" t="s">
        <v>3325</v>
      </c>
      <c r="F7" s="831"/>
      <c r="G7" s="831"/>
      <c r="H7" s="831"/>
      <c r="I7" s="831"/>
      <c r="J7" s="831"/>
      <c r="K7" s="831"/>
      <c r="L7" s="831"/>
      <c r="M7" s="831"/>
      <c r="N7" s="831">
        <v>1</v>
      </c>
      <c r="O7" s="831">
        <v>140</v>
      </c>
      <c r="P7" s="827"/>
      <c r="Q7" s="832">
        <v>140</v>
      </c>
    </row>
    <row r="8" spans="1:17" ht="14.45" customHeight="1" x14ac:dyDescent="0.2">
      <c r="A8" s="821" t="s">
        <v>3391</v>
      </c>
      <c r="B8" s="822" t="s">
        <v>3311</v>
      </c>
      <c r="C8" s="822" t="s">
        <v>3308</v>
      </c>
      <c r="D8" s="822" t="s">
        <v>3326</v>
      </c>
      <c r="E8" s="822" t="s">
        <v>3327</v>
      </c>
      <c r="F8" s="831"/>
      <c r="G8" s="831"/>
      <c r="H8" s="831"/>
      <c r="I8" s="831"/>
      <c r="J8" s="831">
        <v>1</v>
      </c>
      <c r="K8" s="831">
        <v>127</v>
      </c>
      <c r="L8" s="831"/>
      <c r="M8" s="831">
        <v>127</v>
      </c>
      <c r="N8" s="831">
        <v>2</v>
      </c>
      <c r="O8" s="831">
        <v>274</v>
      </c>
      <c r="P8" s="827"/>
      <c r="Q8" s="832">
        <v>137</v>
      </c>
    </row>
    <row r="9" spans="1:17" ht="14.45" customHeight="1" x14ac:dyDescent="0.2">
      <c r="A9" s="821" t="s">
        <v>3391</v>
      </c>
      <c r="B9" s="822" t="s">
        <v>3311</v>
      </c>
      <c r="C9" s="822" t="s">
        <v>3308</v>
      </c>
      <c r="D9" s="822" t="s">
        <v>3334</v>
      </c>
      <c r="E9" s="822" t="s">
        <v>3335</v>
      </c>
      <c r="F9" s="831"/>
      <c r="G9" s="831"/>
      <c r="H9" s="831"/>
      <c r="I9" s="831"/>
      <c r="J9" s="831"/>
      <c r="K9" s="831"/>
      <c r="L9" s="831"/>
      <c r="M9" s="831"/>
      <c r="N9" s="831">
        <v>1</v>
      </c>
      <c r="O9" s="831">
        <v>45.56</v>
      </c>
      <c r="P9" s="827"/>
      <c r="Q9" s="832">
        <v>45.56</v>
      </c>
    </row>
    <row r="10" spans="1:17" ht="14.45" customHeight="1" x14ac:dyDescent="0.2">
      <c r="A10" s="821" t="s">
        <v>3391</v>
      </c>
      <c r="B10" s="822" t="s">
        <v>3311</v>
      </c>
      <c r="C10" s="822" t="s">
        <v>3308</v>
      </c>
      <c r="D10" s="822" t="s">
        <v>3336</v>
      </c>
      <c r="E10" s="822" t="s">
        <v>3337</v>
      </c>
      <c r="F10" s="831"/>
      <c r="G10" s="831"/>
      <c r="H10" s="831"/>
      <c r="I10" s="831"/>
      <c r="J10" s="831">
        <v>1</v>
      </c>
      <c r="K10" s="831">
        <v>255</v>
      </c>
      <c r="L10" s="831"/>
      <c r="M10" s="831">
        <v>255</v>
      </c>
      <c r="N10" s="831">
        <v>5</v>
      </c>
      <c r="O10" s="831">
        <v>1375</v>
      </c>
      <c r="P10" s="827"/>
      <c r="Q10" s="832">
        <v>275</v>
      </c>
    </row>
    <row r="11" spans="1:17" ht="14.45" customHeight="1" x14ac:dyDescent="0.2">
      <c r="A11" s="821" t="s">
        <v>3391</v>
      </c>
      <c r="B11" s="822" t="s">
        <v>3311</v>
      </c>
      <c r="C11" s="822" t="s">
        <v>3308</v>
      </c>
      <c r="D11" s="822" t="s">
        <v>3350</v>
      </c>
      <c r="E11" s="822" t="s">
        <v>3351</v>
      </c>
      <c r="F11" s="831"/>
      <c r="G11" s="831"/>
      <c r="H11" s="831"/>
      <c r="I11" s="831"/>
      <c r="J11" s="831">
        <v>4</v>
      </c>
      <c r="K11" s="831">
        <v>1516</v>
      </c>
      <c r="L11" s="831"/>
      <c r="M11" s="831">
        <v>379</v>
      </c>
      <c r="N11" s="831">
        <v>1</v>
      </c>
      <c r="O11" s="831">
        <v>408</v>
      </c>
      <c r="P11" s="827"/>
      <c r="Q11" s="832">
        <v>408</v>
      </c>
    </row>
    <row r="12" spans="1:17" ht="14.45" customHeight="1" x14ac:dyDescent="0.2">
      <c r="A12" s="821" t="s">
        <v>3392</v>
      </c>
      <c r="B12" s="822" t="s">
        <v>3311</v>
      </c>
      <c r="C12" s="822" t="s">
        <v>3308</v>
      </c>
      <c r="D12" s="822" t="s">
        <v>3320</v>
      </c>
      <c r="E12" s="822" t="s">
        <v>3321</v>
      </c>
      <c r="F12" s="831">
        <v>3</v>
      </c>
      <c r="G12" s="831">
        <v>114</v>
      </c>
      <c r="H12" s="831"/>
      <c r="I12" s="831">
        <v>38</v>
      </c>
      <c r="J12" s="831"/>
      <c r="K12" s="831"/>
      <c r="L12" s="831"/>
      <c r="M12" s="831"/>
      <c r="N12" s="831">
        <v>1</v>
      </c>
      <c r="O12" s="831">
        <v>40</v>
      </c>
      <c r="P12" s="827"/>
      <c r="Q12" s="832">
        <v>40</v>
      </c>
    </row>
    <row r="13" spans="1:17" ht="14.45" customHeight="1" x14ac:dyDescent="0.2">
      <c r="A13" s="821" t="s">
        <v>3392</v>
      </c>
      <c r="B13" s="822" t="s">
        <v>3311</v>
      </c>
      <c r="C13" s="822" t="s">
        <v>3308</v>
      </c>
      <c r="D13" s="822" t="s">
        <v>3326</v>
      </c>
      <c r="E13" s="822" t="s">
        <v>3327</v>
      </c>
      <c r="F13" s="831">
        <v>3</v>
      </c>
      <c r="G13" s="831">
        <v>378</v>
      </c>
      <c r="H13" s="831"/>
      <c r="I13" s="831">
        <v>126</v>
      </c>
      <c r="J13" s="831">
        <v>1</v>
      </c>
      <c r="K13" s="831">
        <v>127</v>
      </c>
      <c r="L13" s="831"/>
      <c r="M13" s="831">
        <v>127</v>
      </c>
      <c r="N13" s="831">
        <v>2</v>
      </c>
      <c r="O13" s="831">
        <v>274</v>
      </c>
      <c r="P13" s="827"/>
      <c r="Q13" s="832">
        <v>137</v>
      </c>
    </row>
    <row r="14" spans="1:17" ht="14.45" customHeight="1" x14ac:dyDescent="0.2">
      <c r="A14" s="821" t="s">
        <v>3392</v>
      </c>
      <c r="B14" s="822" t="s">
        <v>3311</v>
      </c>
      <c r="C14" s="822" t="s">
        <v>3308</v>
      </c>
      <c r="D14" s="822" t="s">
        <v>3334</v>
      </c>
      <c r="E14" s="822" t="s">
        <v>3335</v>
      </c>
      <c r="F14" s="831">
        <v>1</v>
      </c>
      <c r="G14" s="831">
        <v>33.33</v>
      </c>
      <c r="H14" s="831"/>
      <c r="I14" s="831">
        <v>33.33</v>
      </c>
      <c r="J14" s="831"/>
      <c r="K14" s="831"/>
      <c r="L14" s="831"/>
      <c r="M14" s="831"/>
      <c r="N14" s="831">
        <v>1</v>
      </c>
      <c r="O14" s="831">
        <v>45.56</v>
      </c>
      <c r="P14" s="827"/>
      <c r="Q14" s="832">
        <v>45.56</v>
      </c>
    </row>
    <row r="15" spans="1:17" ht="14.45" customHeight="1" x14ac:dyDescent="0.2">
      <c r="A15" s="821" t="s">
        <v>3392</v>
      </c>
      <c r="B15" s="822" t="s">
        <v>3311</v>
      </c>
      <c r="C15" s="822" t="s">
        <v>3308</v>
      </c>
      <c r="D15" s="822" t="s">
        <v>3336</v>
      </c>
      <c r="E15" s="822" t="s">
        <v>3337</v>
      </c>
      <c r="F15" s="831">
        <v>5</v>
      </c>
      <c r="G15" s="831">
        <v>1270</v>
      </c>
      <c r="H15" s="831"/>
      <c r="I15" s="831">
        <v>254</v>
      </c>
      <c r="J15" s="831">
        <v>3</v>
      </c>
      <c r="K15" s="831">
        <v>765</v>
      </c>
      <c r="L15" s="831"/>
      <c r="M15" s="831">
        <v>255</v>
      </c>
      <c r="N15" s="831">
        <v>5</v>
      </c>
      <c r="O15" s="831">
        <v>1375</v>
      </c>
      <c r="P15" s="827"/>
      <c r="Q15" s="832">
        <v>275</v>
      </c>
    </row>
    <row r="16" spans="1:17" ht="14.45" customHeight="1" x14ac:dyDescent="0.2">
      <c r="A16" s="821" t="s">
        <v>3392</v>
      </c>
      <c r="B16" s="822" t="s">
        <v>3311</v>
      </c>
      <c r="C16" s="822" t="s">
        <v>3308</v>
      </c>
      <c r="D16" s="822" t="s">
        <v>3350</v>
      </c>
      <c r="E16" s="822" t="s">
        <v>3351</v>
      </c>
      <c r="F16" s="831">
        <v>1</v>
      </c>
      <c r="G16" s="831">
        <v>376</v>
      </c>
      <c r="H16" s="831"/>
      <c r="I16" s="831">
        <v>376</v>
      </c>
      <c r="J16" s="831">
        <v>1</v>
      </c>
      <c r="K16" s="831">
        <v>379</v>
      </c>
      <c r="L16" s="831"/>
      <c r="M16" s="831">
        <v>379</v>
      </c>
      <c r="N16" s="831"/>
      <c r="O16" s="831"/>
      <c r="P16" s="827"/>
      <c r="Q16" s="832"/>
    </row>
    <row r="17" spans="1:17" ht="14.45" customHeight="1" x14ac:dyDescent="0.2">
      <c r="A17" s="821" t="s">
        <v>3393</v>
      </c>
      <c r="B17" s="822" t="s">
        <v>3311</v>
      </c>
      <c r="C17" s="822" t="s">
        <v>3308</v>
      </c>
      <c r="D17" s="822" t="s">
        <v>3320</v>
      </c>
      <c r="E17" s="822" t="s">
        <v>3321</v>
      </c>
      <c r="F17" s="831">
        <v>9</v>
      </c>
      <c r="G17" s="831">
        <v>342</v>
      </c>
      <c r="H17" s="831"/>
      <c r="I17" s="831">
        <v>38</v>
      </c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3393</v>
      </c>
      <c r="B18" s="822" t="s">
        <v>3311</v>
      </c>
      <c r="C18" s="822" t="s">
        <v>3308</v>
      </c>
      <c r="D18" s="822" t="s">
        <v>3326</v>
      </c>
      <c r="E18" s="822" t="s">
        <v>3327</v>
      </c>
      <c r="F18" s="831">
        <v>3</v>
      </c>
      <c r="G18" s="831">
        <v>378</v>
      </c>
      <c r="H18" s="831"/>
      <c r="I18" s="831">
        <v>126</v>
      </c>
      <c r="J18" s="831">
        <v>3</v>
      </c>
      <c r="K18" s="831">
        <v>381</v>
      </c>
      <c r="L18" s="831"/>
      <c r="M18" s="831">
        <v>127</v>
      </c>
      <c r="N18" s="831">
        <v>3</v>
      </c>
      <c r="O18" s="831">
        <v>411</v>
      </c>
      <c r="P18" s="827"/>
      <c r="Q18" s="832">
        <v>137</v>
      </c>
    </row>
    <row r="19" spans="1:17" ht="14.45" customHeight="1" x14ac:dyDescent="0.2">
      <c r="A19" s="821" t="s">
        <v>3393</v>
      </c>
      <c r="B19" s="822" t="s">
        <v>3311</v>
      </c>
      <c r="C19" s="822" t="s">
        <v>3308</v>
      </c>
      <c r="D19" s="822" t="s">
        <v>3334</v>
      </c>
      <c r="E19" s="822" t="s">
        <v>3335</v>
      </c>
      <c r="F19" s="831"/>
      <c r="G19" s="831"/>
      <c r="H19" s="831"/>
      <c r="I19" s="831"/>
      <c r="J19" s="831">
        <v>5</v>
      </c>
      <c r="K19" s="831">
        <v>166.64999999999998</v>
      </c>
      <c r="L19" s="831"/>
      <c r="M19" s="831">
        <v>33.33</v>
      </c>
      <c r="N19" s="831">
        <v>1</v>
      </c>
      <c r="O19" s="831">
        <v>45.56</v>
      </c>
      <c r="P19" s="827"/>
      <c r="Q19" s="832">
        <v>45.56</v>
      </c>
    </row>
    <row r="20" spans="1:17" ht="14.45" customHeight="1" x14ac:dyDescent="0.2">
      <c r="A20" s="821" t="s">
        <v>3393</v>
      </c>
      <c r="B20" s="822" t="s">
        <v>3311</v>
      </c>
      <c r="C20" s="822" t="s">
        <v>3308</v>
      </c>
      <c r="D20" s="822" t="s">
        <v>3336</v>
      </c>
      <c r="E20" s="822" t="s">
        <v>3337</v>
      </c>
      <c r="F20" s="831">
        <v>4</v>
      </c>
      <c r="G20" s="831">
        <v>1016</v>
      </c>
      <c r="H20" s="831"/>
      <c r="I20" s="831">
        <v>254</v>
      </c>
      <c r="J20" s="831">
        <v>3</v>
      </c>
      <c r="K20" s="831">
        <v>765</v>
      </c>
      <c r="L20" s="831"/>
      <c r="M20" s="831">
        <v>255</v>
      </c>
      <c r="N20" s="831">
        <v>6</v>
      </c>
      <c r="O20" s="831">
        <v>1650</v>
      </c>
      <c r="P20" s="827"/>
      <c r="Q20" s="832">
        <v>275</v>
      </c>
    </row>
    <row r="21" spans="1:17" ht="14.45" customHeight="1" x14ac:dyDescent="0.2">
      <c r="A21" s="821" t="s">
        <v>3393</v>
      </c>
      <c r="B21" s="822" t="s">
        <v>3311</v>
      </c>
      <c r="C21" s="822" t="s">
        <v>3308</v>
      </c>
      <c r="D21" s="822" t="s">
        <v>3350</v>
      </c>
      <c r="E21" s="822" t="s">
        <v>3351</v>
      </c>
      <c r="F21" s="831"/>
      <c r="G21" s="831"/>
      <c r="H21" s="831"/>
      <c r="I21" s="831"/>
      <c r="J21" s="831">
        <v>6</v>
      </c>
      <c r="K21" s="831">
        <v>2274</v>
      </c>
      <c r="L21" s="831"/>
      <c r="M21" s="831">
        <v>379</v>
      </c>
      <c r="N21" s="831">
        <v>1</v>
      </c>
      <c r="O21" s="831">
        <v>408</v>
      </c>
      <c r="P21" s="827"/>
      <c r="Q21" s="832">
        <v>408</v>
      </c>
    </row>
    <row r="22" spans="1:17" ht="14.45" customHeight="1" x14ac:dyDescent="0.2">
      <c r="A22" s="821" t="s">
        <v>3394</v>
      </c>
      <c r="B22" s="822" t="s">
        <v>3311</v>
      </c>
      <c r="C22" s="822" t="s">
        <v>3308</v>
      </c>
      <c r="D22" s="822" t="s">
        <v>3320</v>
      </c>
      <c r="E22" s="822" t="s">
        <v>3321</v>
      </c>
      <c r="F22" s="831">
        <v>2</v>
      </c>
      <c r="G22" s="831">
        <v>76</v>
      </c>
      <c r="H22" s="831"/>
      <c r="I22" s="831">
        <v>38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3394</v>
      </c>
      <c r="B23" s="822" t="s">
        <v>3311</v>
      </c>
      <c r="C23" s="822" t="s">
        <v>3308</v>
      </c>
      <c r="D23" s="822" t="s">
        <v>3326</v>
      </c>
      <c r="E23" s="822" t="s">
        <v>3327</v>
      </c>
      <c r="F23" s="831"/>
      <c r="G23" s="831"/>
      <c r="H23" s="831"/>
      <c r="I23" s="831"/>
      <c r="J23" s="831">
        <v>1</v>
      </c>
      <c r="K23" s="831">
        <v>127</v>
      </c>
      <c r="L23" s="831"/>
      <c r="M23" s="831">
        <v>127</v>
      </c>
      <c r="N23" s="831">
        <v>4</v>
      </c>
      <c r="O23" s="831">
        <v>548</v>
      </c>
      <c r="P23" s="827"/>
      <c r="Q23" s="832">
        <v>137</v>
      </c>
    </row>
    <row r="24" spans="1:17" ht="14.45" customHeight="1" x14ac:dyDescent="0.2">
      <c r="A24" s="821" t="s">
        <v>3394</v>
      </c>
      <c r="B24" s="822" t="s">
        <v>3311</v>
      </c>
      <c r="C24" s="822" t="s">
        <v>3308</v>
      </c>
      <c r="D24" s="822" t="s">
        <v>3334</v>
      </c>
      <c r="E24" s="822" t="s">
        <v>3335</v>
      </c>
      <c r="F24" s="831"/>
      <c r="G24" s="831"/>
      <c r="H24" s="831"/>
      <c r="I24" s="831"/>
      <c r="J24" s="831"/>
      <c r="K24" s="831"/>
      <c r="L24" s="831"/>
      <c r="M24" s="831"/>
      <c r="N24" s="831">
        <v>1</v>
      </c>
      <c r="O24" s="831">
        <v>45.56</v>
      </c>
      <c r="P24" s="827"/>
      <c r="Q24" s="832">
        <v>45.56</v>
      </c>
    </row>
    <row r="25" spans="1:17" ht="14.45" customHeight="1" x14ac:dyDescent="0.2">
      <c r="A25" s="821" t="s">
        <v>3394</v>
      </c>
      <c r="B25" s="822" t="s">
        <v>3311</v>
      </c>
      <c r="C25" s="822" t="s">
        <v>3308</v>
      </c>
      <c r="D25" s="822" t="s">
        <v>3336</v>
      </c>
      <c r="E25" s="822" t="s">
        <v>3337</v>
      </c>
      <c r="F25" s="831"/>
      <c r="G25" s="831"/>
      <c r="H25" s="831"/>
      <c r="I25" s="831"/>
      <c r="J25" s="831">
        <v>2</v>
      </c>
      <c r="K25" s="831">
        <v>510</v>
      </c>
      <c r="L25" s="831"/>
      <c r="M25" s="831">
        <v>255</v>
      </c>
      <c r="N25" s="831">
        <v>2</v>
      </c>
      <c r="O25" s="831">
        <v>550</v>
      </c>
      <c r="P25" s="827"/>
      <c r="Q25" s="832">
        <v>275</v>
      </c>
    </row>
    <row r="26" spans="1:17" ht="14.45" customHeight="1" x14ac:dyDescent="0.2">
      <c r="A26" s="821" t="s">
        <v>3394</v>
      </c>
      <c r="B26" s="822" t="s">
        <v>3311</v>
      </c>
      <c r="C26" s="822" t="s">
        <v>3308</v>
      </c>
      <c r="D26" s="822" t="s">
        <v>3350</v>
      </c>
      <c r="E26" s="822" t="s">
        <v>3351</v>
      </c>
      <c r="F26" s="831"/>
      <c r="G26" s="831"/>
      <c r="H26" s="831"/>
      <c r="I26" s="831"/>
      <c r="J26" s="831">
        <v>1</v>
      </c>
      <c r="K26" s="831">
        <v>379</v>
      </c>
      <c r="L26" s="831"/>
      <c r="M26" s="831">
        <v>379</v>
      </c>
      <c r="N26" s="831"/>
      <c r="O26" s="831"/>
      <c r="P26" s="827"/>
      <c r="Q26" s="832"/>
    </row>
    <row r="27" spans="1:17" ht="14.45" customHeight="1" x14ac:dyDescent="0.2">
      <c r="A27" s="821" t="s">
        <v>3395</v>
      </c>
      <c r="B27" s="822" t="s">
        <v>3311</v>
      </c>
      <c r="C27" s="822" t="s">
        <v>3308</v>
      </c>
      <c r="D27" s="822" t="s">
        <v>3336</v>
      </c>
      <c r="E27" s="822" t="s">
        <v>3337</v>
      </c>
      <c r="F27" s="831"/>
      <c r="G27" s="831"/>
      <c r="H27" s="831"/>
      <c r="I27" s="831"/>
      <c r="J27" s="831"/>
      <c r="K27" s="831"/>
      <c r="L27" s="831"/>
      <c r="M27" s="831"/>
      <c r="N27" s="831">
        <v>4</v>
      </c>
      <c r="O27" s="831">
        <v>1100</v>
      </c>
      <c r="P27" s="827"/>
      <c r="Q27" s="832">
        <v>275</v>
      </c>
    </row>
    <row r="28" spans="1:17" ht="14.45" customHeight="1" x14ac:dyDescent="0.2">
      <c r="A28" s="821" t="s">
        <v>3395</v>
      </c>
      <c r="B28" s="822" t="s">
        <v>3311</v>
      </c>
      <c r="C28" s="822" t="s">
        <v>3308</v>
      </c>
      <c r="D28" s="822" t="s">
        <v>3350</v>
      </c>
      <c r="E28" s="822" t="s">
        <v>3351</v>
      </c>
      <c r="F28" s="831"/>
      <c r="G28" s="831"/>
      <c r="H28" s="831"/>
      <c r="I28" s="831"/>
      <c r="J28" s="831">
        <v>1</v>
      </c>
      <c r="K28" s="831">
        <v>379</v>
      </c>
      <c r="L28" s="831"/>
      <c r="M28" s="831">
        <v>379</v>
      </c>
      <c r="N28" s="831"/>
      <c r="O28" s="831"/>
      <c r="P28" s="827"/>
      <c r="Q28" s="832"/>
    </row>
    <row r="29" spans="1:17" ht="14.45" customHeight="1" x14ac:dyDescent="0.2">
      <c r="A29" s="821" t="s">
        <v>3395</v>
      </c>
      <c r="B29" s="822" t="s">
        <v>3307</v>
      </c>
      <c r="C29" s="822" t="s">
        <v>3308</v>
      </c>
      <c r="D29" s="822" t="s">
        <v>3309</v>
      </c>
      <c r="E29" s="822" t="s">
        <v>3310</v>
      </c>
      <c r="F29" s="831"/>
      <c r="G29" s="831"/>
      <c r="H29" s="831"/>
      <c r="I29" s="831"/>
      <c r="J29" s="831">
        <v>2</v>
      </c>
      <c r="K29" s="831">
        <v>0</v>
      </c>
      <c r="L29" s="831"/>
      <c r="M29" s="831">
        <v>0</v>
      </c>
      <c r="N29" s="831"/>
      <c r="O29" s="831"/>
      <c r="P29" s="827"/>
      <c r="Q29" s="832"/>
    </row>
    <row r="30" spans="1:17" ht="14.45" customHeight="1" x14ac:dyDescent="0.2">
      <c r="A30" s="821" t="s">
        <v>595</v>
      </c>
      <c r="B30" s="822" t="s">
        <v>3311</v>
      </c>
      <c r="C30" s="822" t="s">
        <v>3308</v>
      </c>
      <c r="D30" s="822" t="s">
        <v>3320</v>
      </c>
      <c r="E30" s="822" t="s">
        <v>3321</v>
      </c>
      <c r="F30" s="831">
        <v>5</v>
      </c>
      <c r="G30" s="831">
        <v>190</v>
      </c>
      <c r="H30" s="831"/>
      <c r="I30" s="831">
        <v>38</v>
      </c>
      <c r="J30" s="831">
        <v>2</v>
      </c>
      <c r="K30" s="831">
        <v>76</v>
      </c>
      <c r="L30" s="831"/>
      <c r="M30" s="831">
        <v>38</v>
      </c>
      <c r="N30" s="831">
        <v>16</v>
      </c>
      <c r="O30" s="831">
        <v>640</v>
      </c>
      <c r="P30" s="827"/>
      <c r="Q30" s="832">
        <v>40</v>
      </c>
    </row>
    <row r="31" spans="1:17" ht="14.45" customHeight="1" x14ac:dyDescent="0.2">
      <c r="A31" s="821" t="s">
        <v>595</v>
      </c>
      <c r="B31" s="822" t="s">
        <v>3311</v>
      </c>
      <c r="C31" s="822" t="s">
        <v>3308</v>
      </c>
      <c r="D31" s="822" t="s">
        <v>3396</v>
      </c>
      <c r="E31" s="822" t="s">
        <v>3397</v>
      </c>
      <c r="F31" s="831">
        <v>64</v>
      </c>
      <c r="G31" s="831">
        <v>320</v>
      </c>
      <c r="H31" s="831"/>
      <c r="I31" s="831">
        <v>5</v>
      </c>
      <c r="J31" s="831"/>
      <c r="K31" s="831"/>
      <c r="L31" s="831"/>
      <c r="M31" s="831"/>
      <c r="N31" s="831"/>
      <c r="O31" s="831"/>
      <c r="P31" s="827"/>
      <c r="Q31" s="832"/>
    </row>
    <row r="32" spans="1:17" ht="14.45" customHeight="1" x14ac:dyDescent="0.2">
      <c r="A32" s="821" t="s">
        <v>595</v>
      </c>
      <c r="B32" s="822" t="s">
        <v>3311</v>
      </c>
      <c r="C32" s="822" t="s">
        <v>3308</v>
      </c>
      <c r="D32" s="822" t="s">
        <v>3398</v>
      </c>
      <c r="E32" s="822" t="s">
        <v>3399</v>
      </c>
      <c r="F32" s="831">
        <v>1</v>
      </c>
      <c r="G32" s="831">
        <v>5</v>
      </c>
      <c r="H32" s="831"/>
      <c r="I32" s="831">
        <v>5</v>
      </c>
      <c r="J32" s="831"/>
      <c r="K32" s="831"/>
      <c r="L32" s="831"/>
      <c r="M32" s="831"/>
      <c r="N32" s="831"/>
      <c r="O32" s="831"/>
      <c r="P32" s="827"/>
      <c r="Q32" s="832"/>
    </row>
    <row r="33" spans="1:17" ht="14.45" customHeight="1" x14ac:dyDescent="0.2">
      <c r="A33" s="821" t="s">
        <v>595</v>
      </c>
      <c r="B33" s="822" t="s">
        <v>3311</v>
      </c>
      <c r="C33" s="822" t="s">
        <v>3308</v>
      </c>
      <c r="D33" s="822" t="s">
        <v>3326</v>
      </c>
      <c r="E33" s="822" t="s">
        <v>3327</v>
      </c>
      <c r="F33" s="831">
        <v>1</v>
      </c>
      <c r="G33" s="831">
        <v>126</v>
      </c>
      <c r="H33" s="831"/>
      <c r="I33" s="831">
        <v>126</v>
      </c>
      <c r="J33" s="831"/>
      <c r="K33" s="831"/>
      <c r="L33" s="831"/>
      <c r="M33" s="831"/>
      <c r="N33" s="831"/>
      <c r="O33" s="831"/>
      <c r="P33" s="827"/>
      <c r="Q33" s="832"/>
    </row>
    <row r="34" spans="1:17" ht="14.45" customHeight="1" x14ac:dyDescent="0.2">
      <c r="A34" s="821" t="s">
        <v>595</v>
      </c>
      <c r="B34" s="822" t="s">
        <v>3311</v>
      </c>
      <c r="C34" s="822" t="s">
        <v>3308</v>
      </c>
      <c r="D34" s="822" t="s">
        <v>3334</v>
      </c>
      <c r="E34" s="822" t="s">
        <v>3335</v>
      </c>
      <c r="F34" s="831">
        <v>7</v>
      </c>
      <c r="G34" s="831">
        <v>233.32</v>
      </c>
      <c r="H34" s="831"/>
      <c r="I34" s="831">
        <v>33.331428571428567</v>
      </c>
      <c r="J34" s="831">
        <v>6</v>
      </c>
      <c r="K34" s="831">
        <v>199.99</v>
      </c>
      <c r="L34" s="831"/>
      <c r="M34" s="831">
        <v>33.331666666666671</v>
      </c>
      <c r="N34" s="831">
        <v>3</v>
      </c>
      <c r="O34" s="831">
        <v>136.68</v>
      </c>
      <c r="P34" s="827"/>
      <c r="Q34" s="832">
        <v>45.56</v>
      </c>
    </row>
    <row r="35" spans="1:17" ht="14.45" customHeight="1" x14ac:dyDescent="0.2">
      <c r="A35" s="821" t="s">
        <v>595</v>
      </c>
      <c r="B35" s="822" t="s">
        <v>3311</v>
      </c>
      <c r="C35" s="822" t="s">
        <v>3308</v>
      </c>
      <c r="D35" s="822" t="s">
        <v>3336</v>
      </c>
      <c r="E35" s="822" t="s">
        <v>3337</v>
      </c>
      <c r="F35" s="831">
        <v>8</v>
      </c>
      <c r="G35" s="831">
        <v>2032</v>
      </c>
      <c r="H35" s="831"/>
      <c r="I35" s="831">
        <v>254</v>
      </c>
      <c r="J35" s="831"/>
      <c r="K35" s="831"/>
      <c r="L35" s="831"/>
      <c r="M35" s="831"/>
      <c r="N35" s="831">
        <v>8</v>
      </c>
      <c r="O35" s="831">
        <v>2200</v>
      </c>
      <c r="P35" s="827"/>
      <c r="Q35" s="832">
        <v>275</v>
      </c>
    </row>
    <row r="36" spans="1:17" ht="14.45" customHeight="1" x14ac:dyDescent="0.2">
      <c r="A36" s="821" t="s">
        <v>595</v>
      </c>
      <c r="B36" s="822" t="s">
        <v>3311</v>
      </c>
      <c r="C36" s="822" t="s">
        <v>3308</v>
      </c>
      <c r="D36" s="822" t="s">
        <v>3350</v>
      </c>
      <c r="E36" s="822" t="s">
        <v>3351</v>
      </c>
      <c r="F36" s="831">
        <v>2</v>
      </c>
      <c r="G36" s="831">
        <v>752</v>
      </c>
      <c r="H36" s="831"/>
      <c r="I36" s="831">
        <v>376</v>
      </c>
      <c r="J36" s="831">
        <v>9</v>
      </c>
      <c r="K36" s="831">
        <v>3411</v>
      </c>
      <c r="L36" s="831"/>
      <c r="M36" s="831">
        <v>379</v>
      </c>
      <c r="N36" s="831"/>
      <c r="O36" s="831"/>
      <c r="P36" s="827"/>
      <c r="Q36" s="832"/>
    </row>
    <row r="37" spans="1:17" ht="14.45" customHeight="1" x14ac:dyDescent="0.2">
      <c r="A37" s="821" t="s">
        <v>595</v>
      </c>
      <c r="B37" s="822" t="s">
        <v>3400</v>
      </c>
      <c r="C37" s="822" t="s">
        <v>3308</v>
      </c>
      <c r="D37" s="822" t="s">
        <v>3401</v>
      </c>
      <c r="E37" s="822" t="s">
        <v>3402</v>
      </c>
      <c r="F37" s="831">
        <v>7</v>
      </c>
      <c r="G37" s="831">
        <v>49308</v>
      </c>
      <c r="H37" s="831"/>
      <c r="I37" s="831">
        <v>7044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595</v>
      </c>
      <c r="B38" s="822" t="s">
        <v>3400</v>
      </c>
      <c r="C38" s="822" t="s">
        <v>3308</v>
      </c>
      <c r="D38" s="822" t="s">
        <v>3403</v>
      </c>
      <c r="E38" s="822" t="s">
        <v>3404</v>
      </c>
      <c r="F38" s="831">
        <v>1</v>
      </c>
      <c r="G38" s="831">
        <v>4688</v>
      </c>
      <c r="H38" s="831"/>
      <c r="I38" s="831">
        <v>4688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595</v>
      </c>
      <c r="B39" s="822" t="s">
        <v>3405</v>
      </c>
      <c r="C39" s="822" t="s">
        <v>3312</v>
      </c>
      <c r="D39" s="822" t="s">
        <v>3406</v>
      </c>
      <c r="E39" s="822" t="s">
        <v>2046</v>
      </c>
      <c r="F39" s="831"/>
      <c r="G39" s="831"/>
      <c r="H39" s="831"/>
      <c r="I39" s="831"/>
      <c r="J39" s="831">
        <v>3</v>
      </c>
      <c r="K39" s="831">
        <v>161.91</v>
      </c>
      <c r="L39" s="831"/>
      <c r="M39" s="831">
        <v>53.97</v>
      </c>
      <c r="N39" s="831"/>
      <c r="O39" s="831"/>
      <c r="P39" s="827"/>
      <c r="Q39" s="832"/>
    </row>
    <row r="40" spans="1:17" ht="14.45" customHeight="1" x14ac:dyDescent="0.2">
      <c r="A40" s="821" t="s">
        <v>595</v>
      </c>
      <c r="B40" s="822" t="s">
        <v>3405</v>
      </c>
      <c r="C40" s="822" t="s">
        <v>3312</v>
      </c>
      <c r="D40" s="822" t="s">
        <v>3407</v>
      </c>
      <c r="E40" s="822" t="s">
        <v>3408</v>
      </c>
      <c r="F40" s="831">
        <v>6.8</v>
      </c>
      <c r="G40" s="831">
        <v>2554.33</v>
      </c>
      <c r="H40" s="831"/>
      <c r="I40" s="831">
        <v>375.63676470588234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595</v>
      </c>
      <c r="B41" s="822" t="s">
        <v>3405</v>
      </c>
      <c r="C41" s="822" t="s">
        <v>3312</v>
      </c>
      <c r="D41" s="822" t="s">
        <v>3409</v>
      </c>
      <c r="E41" s="822" t="s">
        <v>1079</v>
      </c>
      <c r="F41" s="831">
        <v>1093</v>
      </c>
      <c r="G41" s="831">
        <v>43508.580000000016</v>
      </c>
      <c r="H41" s="831"/>
      <c r="I41" s="831">
        <v>39.806569075937801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595</v>
      </c>
      <c r="B42" s="822" t="s">
        <v>3405</v>
      </c>
      <c r="C42" s="822" t="s">
        <v>3312</v>
      </c>
      <c r="D42" s="822" t="s">
        <v>3410</v>
      </c>
      <c r="E42" s="822"/>
      <c r="F42" s="831">
        <v>0.6</v>
      </c>
      <c r="G42" s="831">
        <v>92.44</v>
      </c>
      <c r="H42" s="831"/>
      <c r="I42" s="831">
        <v>154.06666666666666</v>
      </c>
      <c r="J42" s="831">
        <v>2.1</v>
      </c>
      <c r="K42" s="831">
        <v>326.73</v>
      </c>
      <c r="L42" s="831"/>
      <c r="M42" s="831">
        <v>155.58571428571429</v>
      </c>
      <c r="N42" s="831"/>
      <c r="O42" s="831"/>
      <c r="P42" s="827"/>
      <c r="Q42" s="832"/>
    </row>
    <row r="43" spans="1:17" ht="14.45" customHeight="1" x14ac:dyDescent="0.2">
      <c r="A43" s="821" t="s">
        <v>595</v>
      </c>
      <c r="B43" s="822" t="s">
        <v>3405</v>
      </c>
      <c r="C43" s="822" t="s">
        <v>3312</v>
      </c>
      <c r="D43" s="822" t="s">
        <v>3411</v>
      </c>
      <c r="E43" s="822" t="s">
        <v>1382</v>
      </c>
      <c r="F43" s="831"/>
      <c r="G43" s="831"/>
      <c r="H43" s="831"/>
      <c r="I43" s="831"/>
      <c r="J43" s="831">
        <v>4</v>
      </c>
      <c r="K43" s="831">
        <v>36633.08</v>
      </c>
      <c r="L43" s="831"/>
      <c r="M43" s="831">
        <v>9158.27</v>
      </c>
      <c r="N43" s="831"/>
      <c r="O43" s="831"/>
      <c r="P43" s="827"/>
      <c r="Q43" s="832"/>
    </row>
    <row r="44" spans="1:17" ht="14.45" customHeight="1" x14ac:dyDescent="0.2">
      <c r="A44" s="821" t="s">
        <v>595</v>
      </c>
      <c r="B44" s="822" t="s">
        <v>3405</v>
      </c>
      <c r="C44" s="822" t="s">
        <v>3312</v>
      </c>
      <c r="D44" s="822" t="s">
        <v>3412</v>
      </c>
      <c r="E44" s="822" t="s">
        <v>1382</v>
      </c>
      <c r="F44" s="831"/>
      <c r="G44" s="831"/>
      <c r="H44" s="831"/>
      <c r="I44" s="831"/>
      <c r="J44" s="831">
        <v>4</v>
      </c>
      <c r="K44" s="831">
        <v>69829.399999999994</v>
      </c>
      <c r="L44" s="831"/>
      <c r="M44" s="831">
        <v>17457.349999999999</v>
      </c>
      <c r="N44" s="831"/>
      <c r="O44" s="831"/>
      <c r="P44" s="827"/>
      <c r="Q44" s="832"/>
    </row>
    <row r="45" spans="1:17" ht="14.45" customHeight="1" x14ac:dyDescent="0.2">
      <c r="A45" s="821" t="s">
        <v>595</v>
      </c>
      <c r="B45" s="822" t="s">
        <v>3405</v>
      </c>
      <c r="C45" s="822" t="s">
        <v>3312</v>
      </c>
      <c r="D45" s="822" t="s">
        <v>3413</v>
      </c>
      <c r="E45" s="822" t="s">
        <v>3414</v>
      </c>
      <c r="F45" s="831">
        <v>17</v>
      </c>
      <c r="G45" s="831">
        <v>3087.6000000000004</v>
      </c>
      <c r="H45" s="831"/>
      <c r="I45" s="831">
        <v>181.62352941176474</v>
      </c>
      <c r="J45" s="831">
        <v>16.599999999999998</v>
      </c>
      <c r="K45" s="831">
        <v>3381.6899999999996</v>
      </c>
      <c r="L45" s="831"/>
      <c r="M45" s="831">
        <v>203.71626506024097</v>
      </c>
      <c r="N45" s="831">
        <v>10.199999999999999</v>
      </c>
      <c r="O45" s="831">
        <v>2087.08</v>
      </c>
      <c r="P45" s="827"/>
      <c r="Q45" s="832">
        <v>204.61568627450981</v>
      </c>
    </row>
    <row r="46" spans="1:17" ht="14.45" customHeight="1" x14ac:dyDescent="0.2">
      <c r="A46" s="821" t="s">
        <v>595</v>
      </c>
      <c r="B46" s="822" t="s">
        <v>3405</v>
      </c>
      <c r="C46" s="822" t="s">
        <v>3312</v>
      </c>
      <c r="D46" s="822" t="s">
        <v>3415</v>
      </c>
      <c r="E46" s="822" t="s">
        <v>3416</v>
      </c>
      <c r="F46" s="831">
        <v>1.6</v>
      </c>
      <c r="G46" s="831">
        <v>93.97</v>
      </c>
      <c r="H46" s="831"/>
      <c r="I46" s="831">
        <v>58.731249999999996</v>
      </c>
      <c r="J46" s="831">
        <v>0.99999999999999989</v>
      </c>
      <c r="K46" s="831">
        <v>58.66</v>
      </c>
      <c r="L46" s="831"/>
      <c r="M46" s="831">
        <v>58.660000000000004</v>
      </c>
      <c r="N46" s="831"/>
      <c r="O46" s="831"/>
      <c r="P46" s="827"/>
      <c r="Q46" s="832"/>
    </row>
    <row r="47" spans="1:17" ht="14.45" customHeight="1" x14ac:dyDescent="0.2">
      <c r="A47" s="821" t="s">
        <v>595</v>
      </c>
      <c r="B47" s="822" t="s">
        <v>3405</v>
      </c>
      <c r="C47" s="822" t="s">
        <v>3312</v>
      </c>
      <c r="D47" s="822" t="s">
        <v>3417</v>
      </c>
      <c r="E47" s="822" t="s">
        <v>3418</v>
      </c>
      <c r="F47" s="831"/>
      <c r="G47" s="831"/>
      <c r="H47" s="831"/>
      <c r="I47" s="831"/>
      <c r="J47" s="831">
        <v>0.2</v>
      </c>
      <c r="K47" s="831">
        <v>140.85999999999999</v>
      </c>
      <c r="L47" s="831"/>
      <c r="M47" s="831">
        <v>704.29999999999984</v>
      </c>
      <c r="N47" s="831">
        <v>0.55000000000000004</v>
      </c>
      <c r="O47" s="831">
        <v>400.83</v>
      </c>
      <c r="P47" s="827"/>
      <c r="Q47" s="832">
        <v>728.78181818181804</v>
      </c>
    </row>
    <row r="48" spans="1:17" ht="14.45" customHeight="1" x14ac:dyDescent="0.2">
      <c r="A48" s="821" t="s">
        <v>595</v>
      </c>
      <c r="B48" s="822" t="s">
        <v>3405</v>
      </c>
      <c r="C48" s="822" t="s">
        <v>3312</v>
      </c>
      <c r="D48" s="822" t="s">
        <v>3419</v>
      </c>
      <c r="E48" s="822" t="s">
        <v>3418</v>
      </c>
      <c r="F48" s="831"/>
      <c r="G48" s="831"/>
      <c r="H48" s="831"/>
      <c r="I48" s="831"/>
      <c r="J48" s="831">
        <v>0.15</v>
      </c>
      <c r="K48" s="831">
        <v>57.27</v>
      </c>
      <c r="L48" s="831"/>
      <c r="M48" s="831">
        <v>381.8</v>
      </c>
      <c r="N48" s="831"/>
      <c r="O48" s="831"/>
      <c r="P48" s="827"/>
      <c r="Q48" s="832"/>
    </row>
    <row r="49" spans="1:17" ht="14.45" customHeight="1" x14ac:dyDescent="0.2">
      <c r="A49" s="821" t="s">
        <v>595</v>
      </c>
      <c r="B49" s="822" t="s">
        <v>3405</v>
      </c>
      <c r="C49" s="822" t="s">
        <v>3312</v>
      </c>
      <c r="D49" s="822" t="s">
        <v>3420</v>
      </c>
      <c r="E49" s="822" t="s">
        <v>3421</v>
      </c>
      <c r="F49" s="831">
        <v>0.3</v>
      </c>
      <c r="G49" s="831">
        <v>117.54</v>
      </c>
      <c r="H49" s="831"/>
      <c r="I49" s="831">
        <v>391.8</v>
      </c>
      <c r="J49" s="831"/>
      <c r="K49" s="831"/>
      <c r="L49" s="831"/>
      <c r="M49" s="831"/>
      <c r="N49" s="831"/>
      <c r="O49" s="831"/>
      <c r="P49" s="827"/>
      <c r="Q49" s="832"/>
    </row>
    <row r="50" spans="1:17" ht="14.45" customHeight="1" x14ac:dyDescent="0.2">
      <c r="A50" s="821" t="s">
        <v>595</v>
      </c>
      <c r="B50" s="822" t="s">
        <v>3405</v>
      </c>
      <c r="C50" s="822" t="s">
        <v>3312</v>
      </c>
      <c r="D50" s="822" t="s">
        <v>3422</v>
      </c>
      <c r="E50" s="822" t="s">
        <v>1753</v>
      </c>
      <c r="F50" s="831">
        <v>5</v>
      </c>
      <c r="G50" s="831">
        <v>934.5</v>
      </c>
      <c r="H50" s="831"/>
      <c r="I50" s="831">
        <v>186.9</v>
      </c>
      <c r="J50" s="831"/>
      <c r="K50" s="831"/>
      <c r="L50" s="831"/>
      <c r="M50" s="831"/>
      <c r="N50" s="831"/>
      <c r="O50" s="831"/>
      <c r="P50" s="827"/>
      <c r="Q50" s="832"/>
    </row>
    <row r="51" spans="1:17" ht="14.45" customHeight="1" x14ac:dyDescent="0.2">
      <c r="A51" s="821" t="s">
        <v>595</v>
      </c>
      <c r="B51" s="822" t="s">
        <v>3405</v>
      </c>
      <c r="C51" s="822" t="s">
        <v>3312</v>
      </c>
      <c r="D51" s="822" t="s">
        <v>3423</v>
      </c>
      <c r="E51" s="822" t="s">
        <v>1753</v>
      </c>
      <c r="F51" s="831">
        <v>1.2</v>
      </c>
      <c r="G51" s="831">
        <v>343.2</v>
      </c>
      <c r="H51" s="831"/>
      <c r="I51" s="831">
        <v>286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595</v>
      </c>
      <c r="B52" s="822" t="s">
        <v>3405</v>
      </c>
      <c r="C52" s="822" t="s">
        <v>3312</v>
      </c>
      <c r="D52" s="822" t="s">
        <v>3424</v>
      </c>
      <c r="E52" s="822" t="s">
        <v>1590</v>
      </c>
      <c r="F52" s="831"/>
      <c r="G52" s="831"/>
      <c r="H52" s="831"/>
      <c r="I52" s="831"/>
      <c r="J52" s="831">
        <v>0.4</v>
      </c>
      <c r="K52" s="831">
        <v>127.6</v>
      </c>
      <c r="L52" s="831"/>
      <c r="M52" s="831">
        <v>318.99999999999994</v>
      </c>
      <c r="N52" s="831">
        <v>1.4000000000000001</v>
      </c>
      <c r="O52" s="831">
        <v>446.59999999999997</v>
      </c>
      <c r="P52" s="827"/>
      <c r="Q52" s="832">
        <v>318.99999999999994</v>
      </c>
    </row>
    <row r="53" spans="1:17" ht="14.45" customHeight="1" x14ac:dyDescent="0.2">
      <c r="A53" s="821" t="s">
        <v>595</v>
      </c>
      <c r="B53" s="822" t="s">
        <v>3405</v>
      </c>
      <c r="C53" s="822" t="s">
        <v>3312</v>
      </c>
      <c r="D53" s="822" t="s">
        <v>3425</v>
      </c>
      <c r="E53" s="822" t="s">
        <v>1757</v>
      </c>
      <c r="F53" s="831"/>
      <c r="G53" s="831"/>
      <c r="H53" s="831"/>
      <c r="I53" s="831"/>
      <c r="J53" s="831">
        <v>60</v>
      </c>
      <c r="K53" s="831">
        <v>3172.8</v>
      </c>
      <c r="L53" s="831"/>
      <c r="M53" s="831">
        <v>52.88</v>
      </c>
      <c r="N53" s="831"/>
      <c r="O53" s="831"/>
      <c r="P53" s="827"/>
      <c r="Q53" s="832"/>
    </row>
    <row r="54" spans="1:17" ht="14.45" customHeight="1" x14ac:dyDescent="0.2">
      <c r="A54" s="821" t="s">
        <v>595</v>
      </c>
      <c r="B54" s="822" t="s">
        <v>3405</v>
      </c>
      <c r="C54" s="822" t="s">
        <v>3312</v>
      </c>
      <c r="D54" s="822" t="s">
        <v>3426</v>
      </c>
      <c r="E54" s="822" t="s">
        <v>1556</v>
      </c>
      <c r="F54" s="831"/>
      <c r="G54" s="831"/>
      <c r="H54" s="831"/>
      <c r="I54" s="831"/>
      <c r="J54" s="831">
        <v>111.7</v>
      </c>
      <c r="K54" s="831">
        <v>53472.17000000002</v>
      </c>
      <c r="L54" s="831"/>
      <c r="M54" s="831">
        <v>478.71235452103866</v>
      </c>
      <c r="N54" s="831">
        <v>118.29999999999995</v>
      </c>
      <c r="O54" s="831">
        <v>62253.52999999997</v>
      </c>
      <c r="P54" s="827"/>
      <c r="Q54" s="832">
        <v>526.2344040574809</v>
      </c>
    </row>
    <row r="55" spans="1:17" ht="14.45" customHeight="1" x14ac:dyDescent="0.2">
      <c r="A55" s="821" t="s">
        <v>595</v>
      </c>
      <c r="B55" s="822" t="s">
        <v>3405</v>
      </c>
      <c r="C55" s="822" t="s">
        <v>3312</v>
      </c>
      <c r="D55" s="822" t="s">
        <v>3427</v>
      </c>
      <c r="E55" s="822" t="s">
        <v>3428</v>
      </c>
      <c r="F55" s="831">
        <v>12</v>
      </c>
      <c r="G55" s="831">
        <v>320.12</v>
      </c>
      <c r="H55" s="831"/>
      <c r="I55" s="831">
        <v>26.676666666666666</v>
      </c>
      <c r="J55" s="831">
        <v>20</v>
      </c>
      <c r="K55" s="831">
        <v>589.4</v>
      </c>
      <c r="L55" s="831"/>
      <c r="M55" s="831">
        <v>29.47</v>
      </c>
      <c r="N55" s="831"/>
      <c r="O55" s="831"/>
      <c r="P55" s="827"/>
      <c r="Q55" s="832"/>
    </row>
    <row r="56" spans="1:17" ht="14.45" customHeight="1" x14ac:dyDescent="0.2">
      <c r="A56" s="821" t="s">
        <v>595</v>
      </c>
      <c r="B56" s="822" t="s">
        <v>3405</v>
      </c>
      <c r="C56" s="822" t="s">
        <v>3312</v>
      </c>
      <c r="D56" s="822" t="s">
        <v>3429</v>
      </c>
      <c r="E56" s="822" t="s">
        <v>1552</v>
      </c>
      <c r="F56" s="831">
        <v>18</v>
      </c>
      <c r="G56" s="831">
        <v>787.86</v>
      </c>
      <c r="H56" s="831"/>
      <c r="I56" s="831">
        <v>43.77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595</v>
      </c>
      <c r="B57" s="822" t="s">
        <v>3405</v>
      </c>
      <c r="C57" s="822" t="s">
        <v>3312</v>
      </c>
      <c r="D57" s="822" t="s">
        <v>3430</v>
      </c>
      <c r="E57" s="822" t="s">
        <v>1563</v>
      </c>
      <c r="F57" s="831"/>
      <c r="G57" s="831"/>
      <c r="H57" s="831"/>
      <c r="I57" s="831"/>
      <c r="J57" s="831"/>
      <c r="K57" s="831"/>
      <c r="L57" s="831"/>
      <c r="M57" s="831"/>
      <c r="N57" s="831">
        <v>2.2000000000000002</v>
      </c>
      <c r="O57" s="831">
        <v>1646.97</v>
      </c>
      <c r="P57" s="827"/>
      <c r="Q57" s="832">
        <v>748.62272727272727</v>
      </c>
    </row>
    <row r="58" spans="1:17" ht="14.45" customHeight="1" x14ac:dyDescent="0.2">
      <c r="A58" s="821" t="s">
        <v>595</v>
      </c>
      <c r="B58" s="822" t="s">
        <v>3405</v>
      </c>
      <c r="C58" s="822" t="s">
        <v>3312</v>
      </c>
      <c r="D58" s="822" t="s">
        <v>3431</v>
      </c>
      <c r="E58" s="822" t="s">
        <v>1574</v>
      </c>
      <c r="F58" s="831"/>
      <c r="G58" s="831"/>
      <c r="H58" s="831"/>
      <c r="I58" s="831"/>
      <c r="J58" s="831">
        <v>0.3</v>
      </c>
      <c r="K58" s="831">
        <v>45.23</v>
      </c>
      <c r="L58" s="831"/>
      <c r="M58" s="831">
        <v>150.76666666666665</v>
      </c>
      <c r="N58" s="831"/>
      <c r="O58" s="831"/>
      <c r="P58" s="827"/>
      <c r="Q58" s="832"/>
    </row>
    <row r="59" spans="1:17" ht="14.45" customHeight="1" x14ac:dyDescent="0.2">
      <c r="A59" s="821" t="s">
        <v>595</v>
      </c>
      <c r="B59" s="822" t="s">
        <v>3405</v>
      </c>
      <c r="C59" s="822" t="s">
        <v>3312</v>
      </c>
      <c r="D59" s="822" t="s">
        <v>3432</v>
      </c>
      <c r="E59" s="822" t="s">
        <v>1574</v>
      </c>
      <c r="F59" s="831">
        <v>14.799999999999999</v>
      </c>
      <c r="G59" s="831">
        <v>3890.9799999999996</v>
      </c>
      <c r="H59" s="831"/>
      <c r="I59" s="831">
        <v>262.90405405405403</v>
      </c>
      <c r="J59" s="831">
        <v>12.499999999999998</v>
      </c>
      <c r="K59" s="831">
        <v>3300</v>
      </c>
      <c r="L59" s="831"/>
      <c r="M59" s="831">
        <v>264.00000000000006</v>
      </c>
      <c r="N59" s="831">
        <v>25.650000000000006</v>
      </c>
      <c r="O59" s="831">
        <v>6771.5999999999985</v>
      </c>
      <c r="P59" s="827"/>
      <c r="Q59" s="832">
        <v>263.99999999999989</v>
      </c>
    </row>
    <row r="60" spans="1:17" ht="14.45" customHeight="1" x14ac:dyDescent="0.2">
      <c r="A60" s="821" t="s">
        <v>595</v>
      </c>
      <c r="B60" s="822" t="s">
        <v>3405</v>
      </c>
      <c r="C60" s="822" t="s">
        <v>3312</v>
      </c>
      <c r="D60" s="822" t="s">
        <v>3433</v>
      </c>
      <c r="E60" s="822" t="s">
        <v>1670</v>
      </c>
      <c r="F60" s="831">
        <v>0.6</v>
      </c>
      <c r="G60" s="831">
        <v>87.66</v>
      </c>
      <c r="H60" s="831"/>
      <c r="I60" s="831">
        <v>146.1</v>
      </c>
      <c r="J60" s="831"/>
      <c r="K60" s="831"/>
      <c r="L60" s="831"/>
      <c r="M60" s="831"/>
      <c r="N60" s="831"/>
      <c r="O60" s="831"/>
      <c r="P60" s="827"/>
      <c r="Q60" s="832"/>
    </row>
    <row r="61" spans="1:17" ht="14.45" customHeight="1" x14ac:dyDescent="0.2">
      <c r="A61" s="821" t="s">
        <v>595</v>
      </c>
      <c r="B61" s="822" t="s">
        <v>3405</v>
      </c>
      <c r="C61" s="822" t="s">
        <v>3312</v>
      </c>
      <c r="D61" s="822" t="s">
        <v>3434</v>
      </c>
      <c r="E61" s="822" t="s">
        <v>3435</v>
      </c>
      <c r="F61" s="831"/>
      <c r="G61" s="831"/>
      <c r="H61" s="831"/>
      <c r="I61" s="831"/>
      <c r="J61" s="831"/>
      <c r="K61" s="831"/>
      <c r="L61" s="831"/>
      <c r="M61" s="831"/>
      <c r="N61" s="831">
        <v>0.2</v>
      </c>
      <c r="O61" s="831">
        <v>25.76</v>
      </c>
      <c r="P61" s="827"/>
      <c r="Q61" s="832">
        <v>128.80000000000001</v>
      </c>
    </row>
    <row r="62" spans="1:17" ht="14.45" customHeight="1" x14ac:dyDescent="0.2">
      <c r="A62" s="821" t="s">
        <v>595</v>
      </c>
      <c r="B62" s="822" t="s">
        <v>3405</v>
      </c>
      <c r="C62" s="822" t="s">
        <v>3312</v>
      </c>
      <c r="D62" s="822" t="s">
        <v>3436</v>
      </c>
      <c r="E62" s="822" t="s">
        <v>3437</v>
      </c>
      <c r="F62" s="831">
        <v>22</v>
      </c>
      <c r="G62" s="831">
        <v>3556.74</v>
      </c>
      <c r="H62" s="831"/>
      <c r="I62" s="831">
        <v>161.66999999999999</v>
      </c>
      <c r="J62" s="831"/>
      <c r="K62" s="831"/>
      <c r="L62" s="831"/>
      <c r="M62" s="831"/>
      <c r="N62" s="831"/>
      <c r="O62" s="831"/>
      <c r="P62" s="827"/>
      <c r="Q62" s="832"/>
    </row>
    <row r="63" spans="1:17" ht="14.45" customHeight="1" x14ac:dyDescent="0.2">
      <c r="A63" s="821" t="s">
        <v>595</v>
      </c>
      <c r="B63" s="822" t="s">
        <v>3405</v>
      </c>
      <c r="C63" s="822" t="s">
        <v>3312</v>
      </c>
      <c r="D63" s="822" t="s">
        <v>3438</v>
      </c>
      <c r="E63" s="822" t="s">
        <v>3439</v>
      </c>
      <c r="F63" s="831">
        <v>11</v>
      </c>
      <c r="G63" s="831">
        <v>325462.2</v>
      </c>
      <c r="H63" s="831"/>
      <c r="I63" s="831">
        <v>29587.472727272729</v>
      </c>
      <c r="J63" s="831">
        <v>12</v>
      </c>
      <c r="K63" s="831">
        <v>351774.82</v>
      </c>
      <c r="L63" s="831"/>
      <c r="M63" s="831">
        <v>29314.568333333333</v>
      </c>
      <c r="N63" s="831">
        <v>8</v>
      </c>
      <c r="O63" s="831">
        <v>233992.01</v>
      </c>
      <c r="P63" s="827"/>
      <c r="Q63" s="832">
        <v>29249.001250000001</v>
      </c>
    </row>
    <row r="64" spans="1:17" ht="14.45" customHeight="1" x14ac:dyDescent="0.2">
      <c r="A64" s="821" t="s">
        <v>595</v>
      </c>
      <c r="B64" s="822" t="s">
        <v>3405</v>
      </c>
      <c r="C64" s="822" t="s">
        <v>3312</v>
      </c>
      <c r="D64" s="822" t="s">
        <v>3440</v>
      </c>
      <c r="E64" s="822" t="s">
        <v>920</v>
      </c>
      <c r="F64" s="831"/>
      <c r="G64" s="831"/>
      <c r="H64" s="831"/>
      <c r="I64" s="831"/>
      <c r="J64" s="831"/>
      <c r="K64" s="831"/>
      <c r="L64" s="831"/>
      <c r="M64" s="831"/>
      <c r="N64" s="831">
        <v>3.5</v>
      </c>
      <c r="O64" s="831">
        <v>3861.7400000000002</v>
      </c>
      <c r="P64" s="827"/>
      <c r="Q64" s="832">
        <v>1103.3542857142859</v>
      </c>
    </row>
    <row r="65" spans="1:17" ht="14.45" customHeight="1" x14ac:dyDescent="0.2">
      <c r="A65" s="821" t="s">
        <v>595</v>
      </c>
      <c r="B65" s="822" t="s">
        <v>3405</v>
      </c>
      <c r="C65" s="822" t="s">
        <v>3312</v>
      </c>
      <c r="D65" s="822" t="s">
        <v>3441</v>
      </c>
      <c r="E65" s="822"/>
      <c r="F65" s="831">
        <v>0.6</v>
      </c>
      <c r="G65" s="831">
        <v>4166.08</v>
      </c>
      <c r="H65" s="831"/>
      <c r="I65" s="831">
        <v>6943.4666666666672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595</v>
      </c>
      <c r="B66" s="822" t="s">
        <v>3405</v>
      </c>
      <c r="C66" s="822" t="s">
        <v>3312</v>
      </c>
      <c r="D66" s="822" t="s">
        <v>3442</v>
      </c>
      <c r="E66" s="822" t="s">
        <v>1584</v>
      </c>
      <c r="F66" s="831"/>
      <c r="G66" s="831"/>
      <c r="H66" s="831"/>
      <c r="I66" s="831"/>
      <c r="J66" s="831"/>
      <c r="K66" s="831"/>
      <c r="L66" s="831"/>
      <c r="M66" s="831"/>
      <c r="N66" s="831">
        <v>0.1</v>
      </c>
      <c r="O66" s="831">
        <v>65.900000000000006</v>
      </c>
      <c r="P66" s="827"/>
      <c r="Q66" s="832">
        <v>659</v>
      </c>
    </row>
    <row r="67" spans="1:17" ht="14.45" customHeight="1" x14ac:dyDescent="0.2">
      <c r="A67" s="821" t="s">
        <v>595</v>
      </c>
      <c r="B67" s="822" t="s">
        <v>3405</v>
      </c>
      <c r="C67" s="822" t="s">
        <v>3312</v>
      </c>
      <c r="D67" s="822" t="s">
        <v>3443</v>
      </c>
      <c r="E67" s="822" t="s">
        <v>894</v>
      </c>
      <c r="F67" s="831"/>
      <c r="G67" s="831"/>
      <c r="H67" s="831"/>
      <c r="I67" s="831"/>
      <c r="J67" s="831">
        <v>1</v>
      </c>
      <c r="K67" s="831">
        <v>4638.18</v>
      </c>
      <c r="L67" s="831"/>
      <c r="M67" s="831">
        <v>4638.18</v>
      </c>
      <c r="N67" s="831"/>
      <c r="O67" s="831"/>
      <c r="P67" s="827"/>
      <c r="Q67" s="832"/>
    </row>
    <row r="68" spans="1:17" ht="14.45" customHeight="1" x14ac:dyDescent="0.2">
      <c r="A68" s="821" t="s">
        <v>595</v>
      </c>
      <c r="B68" s="822" t="s">
        <v>3405</v>
      </c>
      <c r="C68" s="822" t="s">
        <v>3312</v>
      </c>
      <c r="D68" s="822" t="s">
        <v>3444</v>
      </c>
      <c r="E68" s="822" t="s">
        <v>922</v>
      </c>
      <c r="F68" s="831"/>
      <c r="G68" s="831"/>
      <c r="H68" s="831"/>
      <c r="I68" s="831"/>
      <c r="J68" s="831">
        <v>5.5</v>
      </c>
      <c r="K68" s="831">
        <v>4538.3</v>
      </c>
      <c r="L68" s="831"/>
      <c r="M68" s="831">
        <v>825.14545454545453</v>
      </c>
      <c r="N68" s="831"/>
      <c r="O68" s="831"/>
      <c r="P68" s="827"/>
      <c r="Q68" s="832"/>
    </row>
    <row r="69" spans="1:17" ht="14.45" customHeight="1" x14ac:dyDescent="0.2">
      <c r="A69" s="821" t="s">
        <v>595</v>
      </c>
      <c r="B69" s="822" t="s">
        <v>3405</v>
      </c>
      <c r="C69" s="822" t="s">
        <v>3312</v>
      </c>
      <c r="D69" s="822" t="s">
        <v>3445</v>
      </c>
      <c r="E69" s="822" t="s">
        <v>1073</v>
      </c>
      <c r="F69" s="831"/>
      <c r="G69" s="831"/>
      <c r="H69" s="831"/>
      <c r="I69" s="831"/>
      <c r="J69" s="831">
        <v>2</v>
      </c>
      <c r="K69" s="831">
        <v>376.94</v>
      </c>
      <c r="L69" s="831"/>
      <c r="M69" s="831">
        <v>188.47</v>
      </c>
      <c r="N69" s="831">
        <v>3.5</v>
      </c>
      <c r="O69" s="831">
        <v>659.61</v>
      </c>
      <c r="P69" s="827"/>
      <c r="Q69" s="832">
        <v>188.46</v>
      </c>
    </row>
    <row r="70" spans="1:17" ht="14.45" customHeight="1" x14ac:dyDescent="0.2">
      <c r="A70" s="821" t="s">
        <v>595</v>
      </c>
      <c r="B70" s="822" t="s">
        <v>3405</v>
      </c>
      <c r="C70" s="822" t="s">
        <v>3312</v>
      </c>
      <c r="D70" s="822" t="s">
        <v>3446</v>
      </c>
      <c r="E70" s="822" t="s">
        <v>927</v>
      </c>
      <c r="F70" s="831"/>
      <c r="G70" s="831"/>
      <c r="H70" s="831"/>
      <c r="I70" s="831"/>
      <c r="J70" s="831"/>
      <c r="K70" s="831"/>
      <c r="L70" s="831"/>
      <c r="M70" s="831"/>
      <c r="N70" s="831">
        <v>72</v>
      </c>
      <c r="O70" s="831">
        <v>1482.5200000000002</v>
      </c>
      <c r="P70" s="827"/>
      <c r="Q70" s="832">
        <v>20.590555555555557</v>
      </c>
    </row>
    <row r="71" spans="1:17" ht="14.45" customHeight="1" x14ac:dyDescent="0.2">
      <c r="A71" s="821" t="s">
        <v>595</v>
      </c>
      <c r="B71" s="822" t="s">
        <v>3405</v>
      </c>
      <c r="C71" s="822" t="s">
        <v>3447</v>
      </c>
      <c r="D71" s="822" t="s">
        <v>3448</v>
      </c>
      <c r="E71" s="822" t="s">
        <v>3449</v>
      </c>
      <c r="F71" s="831">
        <v>4</v>
      </c>
      <c r="G71" s="831">
        <v>8711.2000000000007</v>
      </c>
      <c r="H71" s="831"/>
      <c r="I71" s="831">
        <v>2177.8000000000002</v>
      </c>
      <c r="J71" s="831">
        <v>9</v>
      </c>
      <c r="K71" s="831">
        <v>19926.32</v>
      </c>
      <c r="L71" s="831"/>
      <c r="M71" s="831">
        <v>2214.0355555555557</v>
      </c>
      <c r="N71" s="831">
        <v>9</v>
      </c>
      <c r="O71" s="831">
        <v>19959.57</v>
      </c>
      <c r="P71" s="827"/>
      <c r="Q71" s="832">
        <v>2217.73</v>
      </c>
    </row>
    <row r="72" spans="1:17" ht="14.45" customHeight="1" x14ac:dyDescent="0.2">
      <c r="A72" s="821" t="s">
        <v>595</v>
      </c>
      <c r="B72" s="822" t="s">
        <v>3405</v>
      </c>
      <c r="C72" s="822" t="s">
        <v>3447</v>
      </c>
      <c r="D72" s="822" t="s">
        <v>3450</v>
      </c>
      <c r="E72" s="822" t="s">
        <v>3451</v>
      </c>
      <c r="F72" s="831">
        <v>3</v>
      </c>
      <c r="G72" s="831">
        <v>7986.5999999999995</v>
      </c>
      <c r="H72" s="831"/>
      <c r="I72" s="831">
        <v>2662.2</v>
      </c>
      <c r="J72" s="831">
        <v>21</v>
      </c>
      <c r="K72" s="831">
        <v>56826.94</v>
      </c>
      <c r="L72" s="831"/>
      <c r="M72" s="831">
        <v>2706.0447619047618</v>
      </c>
      <c r="N72" s="831">
        <v>28</v>
      </c>
      <c r="O72" s="831">
        <v>75819.239999999991</v>
      </c>
      <c r="P72" s="827"/>
      <c r="Q72" s="832">
        <v>2707.8299999999995</v>
      </c>
    </row>
    <row r="73" spans="1:17" ht="14.45" customHeight="1" x14ac:dyDescent="0.2">
      <c r="A73" s="821" t="s">
        <v>595</v>
      </c>
      <c r="B73" s="822" t="s">
        <v>3405</v>
      </c>
      <c r="C73" s="822" t="s">
        <v>3447</v>
      </c>
      <c r="D73" s="822" t="s">
        <v>3452</v>
      </c>
      <c r="E73" s="822" t="s">
        <v>3453</v>
      </c>
      <c r="F73" s="831"/>
      <c r="G73" s="831"/>
      <c r="H73" s="831"/>
      <c r="I73" s="831"/>
      <c r="J73" s="831">
        <v>2</v>
      </c>
      <c r="K73" s="831">
        <v>18191.02</v>
      </c>
      <c r="L73" s="831"/>
      <c r="M73" s="831">
        <v>9095.51</v>
      </c>
      <c r="N73" s="831"/>
      <c r="O73" s="831"/>
      <c r="P73" s="827"/>
      <c r="Q73" s="832"/>
    </row>
    <row r="74" spans="1:17" ht="14.45" customHeight="1" x14ac:dyDescent="0.2">
      <c r="A74" s="821" t="s">
        <v>595</v>
      </c>
      <c r="B74" s="822" t="s">
        <v>3405</v>
      </c>
      <c r="C74" s="822" t="s">
        <v>3447</v>
      </c>
      <c r="D74" s="822" t="s">
        <v>3454</v>
      </c>
      <c r="E74" s="822" t="s">
        <v>3455</v>
      </c>
      <c r="F74" s="831">
        <v>1</v>
      </c>
      <c r="G74" s="831">
        <v>1224.3499999999999</v>
      </c>
      <c r="H74" s="831"/>
      <c r="I74" s="831">
        <v>1224.3499999999999</v>
      </c>
      <c r="J74" s="831">
        <v>20</v>
      </c>
      <c r="K74" s="831">
        <v>24840.38</v>
      </c>
      <c r="L74" s="831"/>
      <c r="M74" s="831">
        <v>1242.019</v>
      </c>
      <c r="N74" s="831">
        <v>18</v>
      </c>
      <c r="O74" s="831">
        <v>22461.480000000003</v>
      </c>
      <c r="P74" s="827"/>
      <c r="Q74" s="832">
        <v>1247.8600000000001</v>
      </c>
    </row>
    <row r="75" spans="1:17" ht="14.45" customHeight="1" x14ac:dyDescent="0.2">
      <c r="A75" s="821" t="s">
        <v>595</v>
      </c>
      <c r="B75" s="822" t="s">
        <v>3405</v>
      </c>
      <c r="C75" s="822" t="s">
        <v>3456</v>
      </c>
      <c r="D75" s="822" t="s">
        <v>3457</v>
      </c>
      <c r="E75" s="822" t="s">
        <v>3458</v>
      </c>
      <c r="F75" s="831">
        <v>222</v>
      </c>
      <c r="G75" s="831">
        <v>152514</v>
      </c>
      <c r="H75" s="831"/>
      <c r="I75" s="831">
        <v>687</v>
      </c>
      <c r="J75" s="831">
        <v>191</v>
      </c>
      <c r="K75" s="831">
        <v>131217</v>
      </c>
      <c r="L75" s="831"/>
      <c r="M75" s="831">
        <v>687</v>
      </c>
      <c r="N75" s="831">
        <v>201</v>
      </c>
      <c r="O75" s="831">
        <v>138087</v>
      </c>
      <c r="P75" s="827"/>
      <c r="Q75" s="832">
        <v>687</v>
      </c>
    </row>
    <row r="76" spans="1:17" ht="14.45" customHeight="1" x14ac:dyDescent="0.2">
      <c r="A76" s="821" t="s">
        <v>595</v>
      </c>
      <c r="B76" s="822" t="s">
        <v>3405</v>
      </c>
      <c r="C76" s="822" t="s">
        <v>3456</v>
      </c>
      <c r="D76" s="822" t="s">
        <v>3459</v>
      </c>
      <c r="E76" s="822" t="s">
        <v>3460</v>
      </c>
      <c r="F76" s="831"/>
      <c r="G76" s="831"/>
      <c r="H76" s="831"/>
      <c r="I76" s="831"/>
      <c r="J76" s="831">
        <v>2</v>
      </c>
      <c r="K76" s="831">
        <v>3229.2</v>
      </c>
      <c r="L76" s="831"/>
      <c r="M76" s="831">
        <v>1614.6</v>
      </c>
      <c r="N76" s="831"/>
      <c r="O76" s="831"/>
      <c r="P76" s="827"/>
      <c r="Q76" s="832"/>
    </row>
    <row r="77" spans="1:17" ht="14.45" customHeight="1" x14ac:dyDescent="0.2">
      <c r="A77" s="821" t="s">
        <v>595</v>
      </c>
      <c r="B77" s="822" t="s">
        <v>3405</v>
      </c>
      <c r="C77" s="822" t="s">
        <v>3456</v>
      </c>
      <c r="D77" s="822" t="s">
        <v>3461</v>
      </c>
      <c r="E77" s="822" t="s">
        <v>3460</v>
      </c>
      <c r="F77" s="831"/>
      <c r="G77" s="831"/>
      <c r="H77" s="831"/>
      <c r="I77" s="831"/>
      <c r="J77" s="831">
        <v>2</v>
      </c>
      <c r="K77" s="831">
        <v>3229.2</v>
      </c>
      <c r="L77" s="831"/>
      <c r="M77" s="831">
        <v>1614.6</v>
      </c>
      <c r="N77" s="831"/>
      <c r="O77" s="831"/>
      <c r="P77" s="827"/>
      <c r="Q77" s="832"/>
    </row>
    <row r="78" spans="1:17" ht="14.45" customHeight="1" x14ac:dyDescent="0.2">
      <c r="A78" s="821" t="s">
        <v>595</v>
      </c>
      <c r="B78" s="822" t="s">
        <v>3405</v>
      </c>
      <c r="C78" s="822" t="s">
        <v>3456</v>
      </c>
      <c r="D78" s="822" t="s">
        <v>3462</v>
      </c>
      <c r="E78" s="822" t="s">
        <v>3463</v>
      </c>
      <c r="F78" s="831">
        <v>275</v>
      </c>
      <c r="G78" s="831">
        <v>66000</v>
      </c>
      <c r="H78" s="831"/>
      <c r="I78" s="831">
        <v>240</v>
      </c>
      <c r="J78" s="831">
        <v>126</v>
      </c>
      <c r="K78" s="831">
        <v>30240</v>
      </c>
      <c r="L78" s="831"/>
      <c r="M78" s="831">
        <v>240</v>
      </c>
      <c r="N78" s="831">
        <v>54</v>
      </c>
      <c r="O78" s="831">
        <v>12960</v>
      </c>
      <c r="P78" s="827"/>
      <c r="Q78" s="832">
        <v>240</v>
      </c>
    </row>
    <row r="79" spans="1:17" ht="14.45" customHeight="1" x14ac:dyDescent="0.2">
      <c r="A79" s="821" t="s">
        <v>595</v>
      </c>
      <c r="B79" s="822" t="s">
        <v>3405</v>
      </c>
      <c r="C79" s="822" t="s">
        <v>3456</v>
      </c>
      <c r="D79" s="822" t="s">
        <v>3464</v>
      </c>
      <c r="E79" s="822" t="s">
        <v>3463</v>
      </c>
      <c r="F79" s="831">
        <v>14.600000000000001</v>
      </c>
      <c r="G79" s="831">
        <v>17753.599999999999</v>
      </c>
      <c r="H79" s="831"/>
      <c r="I79" s="831">
        <v>1215.9999999999998</v>
      </c>
      <c r="J79" s="831">
        <v>0.85000000000000009</v>
      </c>
      <c r="K79" s="831">
        <v>1033.5999999999999</v>
      </c>
      <c r="L79" s="831"/>
      <c r="M79" s="831">
        <v>1215.9999999999998</v>
      </c>
      <c r="N79" s="831"/>
      <c r="O79" s="831"/>
      <c r="P79" s="827"/>
      <c r="Q79" s="832"/>
    </row>
    <row r="80" spans="1:17" ht="14.45" customHeight="1" x14ac:dyDescent="0.2">
      <c r="A80" s="821" t="s">
        <v>595</v>
      </c>
      <c r="B80" s="822" t="s">
        <v>3405</v>
      </c>
      <c r="C80" s="822" t="s">
        <v>3456</v>
      </c>
      <c r="D80" s="822" t="s">
        <v>3465</v>
      </c>
      <c r="E80" s="822" t="s">
        <v>3466</v>
      </c>
      <c r="F80" s="831"/>
      <c r="G80" s="831"/>
      <c r="H80" s="831"/>
      <c r="I80" s="831"/>
      <c r="J80" s="831">
        <v>1</v>
      </c>
      <c r="K80" s="831">
        <v>1719.25</v>
      </c>
      <c r="L80" s="831"/>
      <c r="M80" s="831">
        <v>1719.25</v>
      </c>
      <c r="N80" s="831"/>
      <c r="O80" s="831"/>
      <c r="P80" s="827"/>
      <c r="Q80" s="832"/>
    </row>
    <row r="81" spans="1:17" ht="14.45" customHeight="1" x14ac:dyDescent="0.2">
      <c r="A81" s="821" t="s">
        <v>595</v>
      </c>
      <c r="B81" s="822" t="s">
        <v>3405</v>
      </c>
      <c r="C81" s="822" t="s">
        <v>3456</v>
      </c>
      <c r="D81" s="822" t="s">
        <v>3467</v>
      </c>
      <c r="E81" s="822" t="s">
        <v>3468</v>
      </c>
      <c r="F81" s="831"/>
      <c r="G81" s="831"/>
      <c r="H81" s="831"/>
      <c r="I81" s="831"/>
      <c r="J81" s="831">
        <v>1</v>
      </c>
      <c r="K81" s="831">
        <v>789.29</v>
      </c>
      <c r="L81" s="831"/>
      <c r="M81" s="831">
        <v>789.29</v>
      </c>
      <c r="N81" s="831"/>
      <c r="O81" s="831"/>
      <c r="P81" s="827"/>
      <c r="Q81" s="832"/>
    </row>
    <row r="82" spans="1:17" ht="14.45" customHeight="1" x14ac:dyDescent="0.2">
      <c r="A82" s="821" t="s">
        <v>595</v>
      </c>
      <c r="B82" s="822" t="s">
        <v>3405</v>
      </c>
      <c r="C82" s="822" t="s">
        <v>3456</v>
      </c>
      <c r="D82" s="822" t="s">
        <v>3469</v>
      </c>
      <c r="E82" s="822" t="s">
        <v>3470</v>
      </c>
      <c r="F82" s="831">
        <v>193</v>
      </c>
      <c r="G82" s="831">
        <v>43203.049999999988</v>
      </c>
      <c r="H82" s="831"/>
      <c r="I82" s="831">
        <v>223.84999999999994</v>
      </c>
      <c r="J82" s="831">
        <v>156</v>
      </c>
      <c r="K82" s="831">
        <v>34920.599999999977</v>
      </c>
      <c r="L82" s="831"/>
      <c r="M82" s="831">
        <v>223.84999999999985</v>
      </c>
      <c r="N82" s="831">
        <v>143</v>
      </c>
      <c r="O82" s="831">
        <v>32010.549999999992</v>
      </c>
      <c r="P82" s="827"/>
      <c r="Q82" s="832">
        <v>223.84999999999994</v>
      </c>
    </row>
    <row r="83" spans="1:17" ht="14.45" customHeight="1" x14ac:dyDescent="0.2">
      <c r="A83" s="821" t="s">
        <v>595</v>
      </c>
      <c r="B83" s="822" t="s">
        <v>3405</v>
      </c>
      <c r="C83" s="822" t="s">
        <v>3456</v>
      </c>
      <c r="D83" s="822" t="s">
        <v>3471</v>
      </c>
      <c r="E83" s="822" t="s">
        <v>3472</v>
      </c>
      <c r="F83" s="831">
        <v>4</v>
      </c>
      <c r="G83" s="831">
        <v>8626.68</v>
      </c>
      <c r="H83" s="831"/>
      <c r="I83" s="831">
        <v>2156.67</v>
      </c>
      <c r="J83" s="831">
        <v>2</v>
      </c>
      <c r="K83" s="831">
        <v>4313.34</v>
      </c>
      <c r="L83" s="831"/>
      <c r="M83" s="831">
        <v>2156.67</v>
      </c>
      <c r="N83" s="831">
        <v>10</v>
      </c>
      <c r="O83" s="831">
        <v>21566.699999999997</v>
      </c>
      <c r="P83" s="827"/>
      <c r="Q83" s="832">
        <v>2156.6699999999996</v>
      </c>
    </row>
    <row r="84" spans="1:17" ht="14.45" customHeight="1" x14ac:dyDescent="0.2">
      <c r="A84" s="821" t="s">
        <v>595</v>
      </c>
      <c r="B84" s="822" t="s">
        <v>3405</v>
      </c>
      <c r="C84" s="822" t="s">
        <v>3456</v>
      </c>
      <c r="D84" s="822" t="s">
        <v>3473</v>
      </c>
      <c r="E84" s="822" t="s">
        <v>3472</v>
      </c>
      <c r="F84" s="831">
        <v>1</v>
      </c>
      <c r="G84" s="831">
        <v>5708.29</v>
      </c>
      <c r="H84" s="831"/>
      <c r="I84" s="831">
        <v>5708.29</v>
      </c>
      <c r="J84" s="831"/>
      <c r="K84" s="831"/>
      <c r="L84" s="831"/>
      <c r="M84" s="831"/>
      <c r="N84" s="831">
        <v>2</v>
      </c>
      <c r="O84" s="831">
        <v>11416.58</v>
      </c>
      <c r="P84" s="827"/>
      <c r="Q84" s="832">
        <v>5708.29</v>
      </c>
    </row>
    <row r="85" spans="1:17" ht="14.45" customHeight="1" x14ac:dyDescent="0.2">
      <c r="A85" s="821" t="s">
        <v>595</v>
      </c>
      <c r="B85" s="822" t="s">
        <v>3405</v>
      </c>
      <c r="C85" s="822" t="s">
        <v>3456</v>
      </c>
      <c r="D85" s="822" t="s">
        <v>3474</v>
      </c>
      <c r="E85" s="822" t="s">
        <v>3475</v>
      </c>
      <c r="F85" s="831">
        <v>5</v>
      </c>
      <c r="G85" s="831">
        <v>19690.899999999998</v>
      </c>
      <c r="H85" s="831"/>
      <c r="I85" s="831">
        <v>3938.1799999999994</v>
      </c>
      <c r="J85" s="831">
        <v>3</v>
      </c>
      <c r="K85" s="831">
        <v>11814.539999999999</v>
      </c>
      <c r="L85" s="831"/>
      <c r="M85" s="831">
        <v>3938.18</v>
      </c>
      <c r="N85" s="831">
        <v>10</v>
      </c>
      <c r="O85" s="831">
        <v>39381.78</v>
      </c>
      <c r="P85" s="827"/>
      <c r="Q85" s="832">
        <v>3938.1779999999999</v>
      </c>
    </row>
    <row r="86" spans="1:17" ht="14.45" customHeight="1" x14ac:dyDescent="0.2">
      <c r="A86" s="821" t="s">
        <v>595</v>
      </c>
      <c r="B86" s="822" t="s">
        <v>3405</v>
      </c>
      <c r="C86" s="822" t="s">
        <v>3456</v>
      </c>
      <c r="D86" s="822" t="s">
        <v>3476</v>
      </c>
      <c r="E86" s="822" t="s">
        <v>3477</v>
      </c>
      <c r="F86" s="831">
        <v>3</v>
      </c>
      <c r="G86" s="831">
        <v>11785.02</v>
      </c>
      <c r="H86" s="831"/>
      <c r="I86" s="831">
        <v>3928.34</v>
      </c>
      <c r="J86" s="831"/>
      <c r="K86" s="831"/>
      <c r="L86" s="831"/>
      <c r="M86" s="831"/>
      <c r="N86" s="831"/>
      <c r="O86" s="831"/>
      <c r="P86" s="827"/>
      <c r="Q86" s="832"/>
    </row>
    <row r="87" spans="1:17" ht="14.45" customHeight="1" x14ac:dyDescent="0.2">
      <c r="A87" s="821" t="s">
        <v>595</v>
      </c>
      <c r="B87" s="822" t="s">
        <v>3405</v>
      </c>
      <c r="C87" s="822" t="s">
        <v>3456</v>
      </c>
      <c r="D87" s="822" t="s">
        <v>3478</v>
      </c>
      <c r="E87" s="822" t="s">
        <v>3479</v>
      </c>
      <c r="F87" s="831">
        <v>1</v>
      </c>
      <c r="G87" s="831">
        <v>4385.37</v>
      </c>
      <c r="H87" s="831"/>
      <c r="I87" s="831">
        <v>4385.37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595</v>
      </c>
      <c r="B88" s="822" t="s">
        <v>3405</v>
      </c>
      <c r="C88" s="822" t="s">
        <v>3456</v>
      </c>
      <c r="D88" s="822" t="s">
        <v>3480</v>
      </c>
      <c r="E88" s="822" t="s">
        <v>3481</v>
      </c>
      <c r="F88" s="831"/>
      <c r="G88" s="831"/>
      <c r="H88" s="831"/>
      <c r="I88" s="831"/>
      <c r="J88" s="831">
        <v>1</v>
      </c>
      <c r="K88" s="831">
        <v>5255.92</v>
      </c>
      <c r="L88" s="831"/>
      <c r="M88" s="831">
        <v>5255.92</v>
      </c>
      <c r="N88" s="831"/>
      <c r="O88" s="831"/>
      <c r="P88" s="827"/>
      <c r="Q88" s="832"/>
    </row>
    <row r="89" spans="1:17" ht="14.45" customHeight="1" x14ac:dyDescent="0.2">
      <c r="A89" s="821" t="s">
        <v>595</v>
      </c>
      <c r="B89" s="822" t="s">
        <v>3405</v>
      </c>
      <c r="C89" s="822" t="s">
        <v>3456</v>
      </c>
      <c r="D89" s="822" t="s">
        <v>3482</v>
      </c>
      <c r="E89" s="822" t="s">
        <v>3483</v>
      </c>
      <c r="F89" s="831">
        <v>2</v>
      </c>
      <c r="G89" s="831">
        <v>7856.68</v>
      </c>
      <c r="H89" s="831"/>
      <c r="I89" s="831">
        <v>3928.34</v>
      </c>
      <c r="J89" s="831">
        <v>1</v>
      </c>
      <c r="K89" s="831">
        <v>3928.34</v>
      </c>
      <c r="L89" s="831"/>
      <c r="M89" s="831">
        <v>3928.34</v>
      </c>
      <c r="N89" s="831">
        <v>2</v>
      </c>
      <c r="O89" s="831">
        <v>7856.68</v>
      </c>
      <c r="P89" s="827"/>
      <c r="Q89" s="832">
        <v>3928.34</v>
      </c>
    </row>
    <row r="90" spans="1:17" ht="14.45" customHeight="1" x14ac:dyDescent="0.2">
      <c r="A90" s="821" t="s">
        <v>595</v>
      </c>
      <c r="B90" s="822" t="s">
        <v>3405</v>
      </c>
      <c r="C90" s="822" t="s">
        <v>3456</v>
      </c>
      <c r="D90" s="822" t="s">
        <v>3484</v>
      </c>
      <c r="E90" s="822" t="s">
        <v>3485</v>
      </c>
      <c r="F90" s="831">
        <v>4</v>
      </c>
      <c r="G90" s="831">
        <v>13414.68</v>
      </c>
      <c r="H90" s="831"/>
      <c r="I90" s="831">
        <v>3353.67</v>
      </c>
      <c r="J90" s="831">
        <v>4</v>
      </c>
      <c r="K90" s="831">
        <v>8698.44</v>
      </c>
      <c r="L90" s="831"/>
      <c r="M90" s="831">
        <v>2174.61</v>
      </c>
      <c r="N90" s="831"/>
      <c r="O90" s="831"/>
      <c r="P90" s="827"/>
      <c r="Q90" s="832"/>
    </row>
    <row r="91" spans="1:17" ht="14.45" customHeight="1" x14ac:dyDescent="0.2">
      <c r="A91" s="821" t="s">
        <v>595</v>
      </c>
      <c r="B91" s="822" t="s">
        <v>3405</v>
      </c>
      <c r="C91" s="822" t="s">
        <v>3456</v>
      </c>
      <c r="D91" s="822" t="s">
        <v>3486</v>
      </c>
      <c r="E91" s="822" t="s">
        <v>3487</v>
      </c>
      <c r="F91" s="831">
        <v>4</v>
      </c>
      <c r="G91" s="831">
        <v>18704</v>
      </c>
      <c r="H91" s="831"/>
      <c r="I91" s="831">
        <v>4676</v>
      </c>
      <c r="J91" s="831">
        <v>1</v>
      </c>
      <c r="K91" s="831">
        <v>4125.63</v>
      </c>
      <c r="L91" s="831"/>
      <c r="M91" s="831">
        <v>4125.63</v>
      </c>
      <c r="N91" s="831"/>
      <c r="O91" s="831"/>
      <c r="P91" s="827"/>
      <c r="Q91" s="832"/>
    </row>
    <row r="92" spans="1:17" ht="14.45" customHeight="1" x14ac:dyDescent="0.2">
      <c r="A92" s="821" t="s">
        <v>595</v>
      </c>
      <c r="B92" s="822" t="s">
        <v>3405</v>
      </c>
      <c r="C92" s="822" t="s">
        <v>3456</v>
      </c>
      <c r="D92" s="822" t="s">
        <v>3488</v>
      </c>
      <c r="E92" s="822" t="s">
        <v>3487</v>
      </c>
      <c r="F92" s="831">
        <v>1</v>
      </c>
      <c r="G92" s="831">
        <v>5239</v>
      </c>
      <c r="H92" s="831"/>
      <c r="I92" s="831">
        <v>5239</v>
      </c>
      <c r="J92" s="831">
        <v>2</v>
      </c>
      <c r="K92" s="831">
        <v>10477.25</v>
      </c>
      <c r="L92" s="831"/>
      <c r="M92" s="831">
        <v>5238.625</v>
      </c>
      <c r="N92" s="831"/>
      <c r="O92" s="831"/>
      <c r="P92" s="827"/>
      <c r="Q92" s="832"/>
    </row>
    <row r="93" spans="1:17" ht="14.45" customHeight="1" x14ac:dyDescent="0.2">
      <c r="A93" s="821" t="s">
        <v>595</v>
      </c>
      <c r="B93" s="822" t="s">
        <v>3405</v>
      </c>
      <c r="C93" s="822" t="s">
        <v>3456</v>
      </c>
      <c r="D93" s="822" t="s">
        <v>3489</v>
      </c>
      <c r="E93" s="822" t="s">
        <v>3487</v>
      </c>
      <c r="F93" s="831">
        <v>1</v>
      </c>
      <c r="G93" s="831">
        <v>5823</v>
      </c>
      <c r="H93" s="831"/>
      <c r="I93" s="831">
        <v>5823</v>
      </c>
      <c r="J93" s="831">
        <v>2</v>
      </c>
      <c r="K93" s="831">
        <v>11390.509999999998</v>
      </c>
      <c r="L93" s="831"/>
      <c r="M93" s="831">
        <v>5695.2549999999992</v>
      </c>
      <c r="N93" s="831"/>
      <c r="O93" s="831"/>
      <c r="P93" s="827"/>
      <c r="Q93" s="832"/>
    </row>
    <row r="94" spans="1:17" ht="14.45" customHeight="1" x14ac:dyDescent="0.2">
      <c r="A94" s="821" t="s">
        <v>595</v>
      </c>
      <c r="B94" s="822" t="s">
        <v>3405</v>
      </c>
      <c r="C94" s="822" t="s">
        <v>3456</v>
      </c>
      <c r="D94" s="822" t="s">
        <v>3490</v>
      </c>
      <c r="E94" s="822" t="s">
        <v>3487</v>
      </c>
      <c r="F94" s="831">
        <v>29</v>
      </c>
      <c r="G94" s="831">
        <v>17168</v>
      </c>
      <c r="H94" s="831"/>
      <c r="I94" s="831">
        <v>592</v>
      </c>
      <c r="J94" s="831">
        <v>26</v>
      </c>
      <c r="K94" s="831">
        <v>12891.66</v>
      </c>
      <c r="L94" s="831"/>
      <c r="M94" s="831">
        <v>495.83307692307693</v>
      </c>
      <c r="N94" s="831"/>
      <c r="O94" s="831"/>
      <c r="P94" s="827"/>
      <c r="Q94" s="832"/>
    </row>
    <row r="95" spans="1:17" ht="14.45" customHeight="1" x14ac:dyDescent="0.2">
      <c r="A95" s="821" t="s">
        <v>595</v>
      </c>
      <c r="B95" s="822" t="s">
        <v>3405</v>
      </c>
      <c r="C95" s="822" t="s">
        <v>3456</v>
      </c>
      <c r="D95" s="822" t="s">
        <v>3491</v>
      </c>
      <c r="E95" s="822" t="s">
        <v>3492</v>
      </c>
      <c r="F95" s="831">
        <v>3</v>
      </c>
      <c r="G95" s="831">
        <v>19780.05</v>
      </c>
      <c r="H95" s="831"/>
      <c r="I95" s="831">
        <v>6593.3499999999995</v>
      </c>
      <c r="J95" s="831">
        <v>3</v>
      </c>
      <c r="K95" s="831">
        <v>19780.050000000003</v>
      </c>
      <c r="L95" s="831"/>
      <c r="M95" s="831">
        <v>6593.3500000000013</v>
      </c>
      <c r="N95" s="831"/>
      <c r="O95" s="831"/>
      <c r="P95" s="827"/>
      <c r="Q95" s="832"/>
    </row>
    <row r="96" spans="1:17" ht="14.45" customHeight="1" x14ac:dyDescent="0.2">
      <c r="A96" s="821" t="s">
        <v>595</v>
      </c>
      <c r="B96" s="822" t="s">
        <v>3405</v>
      </c>
      <c r="C96" s="822" t="s">
        <v>3456</v>
      </c>
      <c r="D96" s="822" t="s">
        <v>3493</v>
      </c>
      <c r="E96" s="822" t="s">
        <v>3492</v>
      </c>
      <c r="F96" s="831">
        <v>6</v>
      </c>
      <c r="G96" s="831">
        <v>11873.640000000001</v>
      </c>
      <c r="H96" s="831"/>
      <c r="I96" s="831">
        <v>1978.9400000000003</v>
      </c>
      <c r="J96" s="831">
        <v>3</v>
      </c>
      <c r="K96" s="831">
        <v>5936.82</v>
      </c>
      <c r="L96" s="831"/>
      <c r="M96" s="831">
        <v>1978.9399999999998</v>
      </c>
      <c r="N96" s="831">
        <v>1</v>
      </c>
      <c r="O96" s="831">
        <v>1978.94</v>
      </c>
      <c r="P96" s="827"/>
      <c r="Q96" s="832">
        <v>1978.94</v>
      </c>
    </row>
    <row r="97" spans="1:17" ht="14.45" customHeight="1" x14ac:dyDescent="0.2">
      <c r="A97" s="821" t="s">
        <v>595</v>
      </c>
      <c r="B97" s="822" t="s">
        <v>3405</v>
      </c>
      <c r="C97" s="822" t="s">
        <v>3456</v>
      </c>
      <c r="D97" s="822" t="s">
        <v>3494</v>
      </c>
      <c r="E97" s="822" t="s">
        <v>3495</v>
      </c>
      <c r="F97" s="831">
        <v>1</v>
      </c>
      <c r="G97" s="831">
        <v>10478</v>
      </c>
      <c r="H97" s="831"/>
      <c r="I97" s="831">
        <v>10478</v>
      </c>
      <c r="J97" s="831"/>
      <c r="K97" s="831"/>
      <c r="L97" s="831"/>
      <c r="M97" s="831"/>
      <c r="N97" s="831">
        <v>1</v>
      </c>
      <c r="O97" s="831">
        <v>5886.13</v>
      </c>
      <c r="P97" s="827"/>
      <c r="Q97" s="832">
        <v>5886.13</v>
      </c>
    </row>
    <row r="98" spans="1:17" ht="14.45" customHeight="1" x14ac:dyDescent="0.2">
      <c r="A98" s="821" t="s">
        <v>595</v>
      </c>
      <c r="B98" s="822" t="s">
        <v>3405</v>
      </c>
      <c r="C98" s="822" t="s">
        <v>3456</v>
      </c>
      <c r="D98" s="822" t="s">
        <v>3496</v>
      </c>
      <c r="E98" s="822" t="s">
        <v>3497</v>
      </c>
      <c r="F98" s="831"/>
      <c r="G98" s="831"/>
      <c r="H98" s="831"/>
      <c r="I98" s="831"/>
      <c r="J98" s="831"/>
      <c r="K98" s="831"/>
      <c r="L98" s="831"/>
      <c r="M98" s="831"/>
      <c r="N98" s="831">
        <v>4</v>
      </c>
      <c r="O98" s="831">
        <v>5280.48</v>
      </c>
      <c r="P98" s="827"/>
      <c r="Q98" s="832">
        <v>1320.12</v>
      </c>
    </row>
    <row r="99" spans="1:17" ht="14.45" customHeight="1" x14ac:dyDescent="0.2">
      <c r="A99" s="821" t="s">
        <v>595</v>
      </c>
      <c r="B99" s="822" t="s">
        <v>3405</v>
      </c>
      <c r="C99" s="822" t="s">
        <v>3456</v>
      </c>
      <c r="D99" s="822" t="s">
        <v>3498</v>
      </c>
      <c r="E99" s="822" t="s">
        <v>3497</v>
      </c>
      <c r="F99" s="831"/>
      <c r="G99" s="831"/>
      <c r="H99" s="831"/>
      <c r="I99" s="831"/>
      <c r="J99" s="831"/>
      <c r="K99" s="831"/>
      <c r="L99" s="831"/>
      <c r="M99" s="831"/>
      <c r="N99" s="831">
        <v>1</v>
      </c>
      <c r="O99" s="831">
        <v>22410.400000000001</v>
      </c>
      <c r="P99" s="827"/>
      <c r="Q99" s="832">
        <v>22410.400000000001</v>
      </c>
    </row>
    <row r="100" spans="1:17" ht="14.45" customHeight="1" x14ac:dyDescent="0.2">
      <c r="A100" s="821" t="s">
        <v>595</v>
      </c>
      <c r="B100" s="822" t="s">
        <v>3405</v>
      </c>
      <c r="C100" s="822" t="s">
        <v>3456</v>
      </c>
      <c r="D100" s="822" t="s">
        <v>3499</v>
      </c>
      <c r="E100" s="822" t="s">
        <v>3500</v>
      </c>
      <c r="F100" s="831"/>
      <c r="G100" s="831"/>
      <c r="H100" s="831"/>
      <c r="I100" s="831"/>
      <c r="J100" s="831">
        <v>1</v>
      </c>
      <c r="K100" s="831">
        <v>4260.4399999999996</v>
      </c>
      <c r="L100" s="831"/>
      <c r="M100" s="831">
        <v>4260.4399999999996</v>
      </c>
      <c r="N100" s="831"/>
      <c r="O100" s="831"/>
      <c r="P100" s="827"/>
      <c r="Q100" s="832"/>
    </row>
    <row r="101" spans="1:17" ht="14.45" customHeight="1" x14ac:dyDescent="0.2">
      <c r="A101" s="821" t="s">
        <v>595</v>
      </c>
      <c r="B101" s="822" t="s">
        <v>3405</v>
      </c>
      <c r="C101" s="822" t="s">
        <v>3456</v>
      </c>
      <c r="D101" s="822" t="s">
        <v>3501</v>
      </c>
      <c r="E101" s="822" t="s">
        <v>3502</v>
      </c>
      <c r="F101" s="831">
        <v>1</v>
      </c>
      <c r="G101" s="831">
        <v>8286.76</v>
      </c>
      <c r="H101" s="831"/>
      <c r="I101" s="831">
        <v>8286.76</v>
      </c>
      <c r="J101" s="831">
        <v>1</v>
      </c>
      <c r="K101" s="831">
        <v>5964.48</v>
      </c>
      <c r="L101" s="831"/>
      <c r="M101" s="831">
        <v>5964.48</v>
      </c>
      <c r="N101" s="831">
        <v>1</v>
      </c>
      <c r="O101" s="831">
        <v>8038.16</v>
      </c>
      <c r="P101" s="827"/>
      <c r="Q101" s="832">
        <v>8038.16</v>
      </c>
    </row>
    <row r="102" spans="1:17" ht="14.45" customHeight="1" x14ac:dyDescent="0.2">
      <c r="A102" s="821" t="s">
        <v>595</v>
      </c>
      <c r="B102" s="822" t="s">
        <v>3405</v>
      </c>
      <c r="C102" s="822" t="s">
        <v>3456</v>
      </c>
      <c r="D102" s="822" t="s">
        <v>3503</v>
      </c>
      <c r="E102" s="822" t="s">
        <v>3504</v>
      </c>
      <c r="F102" s="831">
        <v>5</v>
      </c>
      <c r="G102" s="831">
        <v>14436.55</v>
      </c>
      <c r="H102" s="831"/>
      <c r="I102" s="831">
        <v>2887.31</v>
      </c>
      <c r="J102" s="831">
        <v>8</v>
      </c>
      <c r="K102" s="831">
        <v>16566.48</v>
      </c>
      <c r="L102" s="831"/>
      <c r="M102" s="831">
        <v>2070.81</v>
      </c>
      <c r="N102" s="831">
        <v>6</v>
      </c>
      <c r="O102" s="831">
        <v>17323.86</v>
      </c>
      <c r="P102" s="827"/>
      <c r="Q102" s="832">
        <v>2887.31</v>
      </c>
    </row>
    <row r="103" spans="1:17" ht="14.45" customHeight="1" x14ac:dyDescent="0.2">
      <c r="A103" s="821" t="s">
        <v>595</v>
      </c>
      <c r="B103" s="822" t="s">
        <v>3405</v>
      </c>
      <c r="C103" s="822" t="s">
        <v>3456</v>
      </c>
      <c r="D103" s="822" t="s">
        <v>3505</v>
      </c>
      <c r="E103" s="822" t="s">
        <v>3506</v>
      </c>
      <c r="F103" s="831">
        <v>7</v>
      </c>
      <c r="G103" s="831">
        <v>47952.52</v>
      </c>
      <c r="H103" s="831"/>
      <c r="I103" s="831">
        <v>6850.36</v>
      </c>
      <c r="J103" s="831"/>
      <c r="K103" s="831"/>
      <c r="L103" s="831"/>
      <c r="M103" s="831"/>
      <c r="N103" s="831"/>
      <c r="O103" s="831"/>
      <c r="P103" s="827"/>
      <c r="Q103" s="832"/>
    </row>
    <row r="104" spans="1:17" ht="14.45" customHeight="1" x14ac:dyDescent="0.2">
      <c r="A104" s="821" t="s">
        <v>595</v>
      </c>
      <c r="B104" s="822" t="s">
        <v>3405</v>
      </c>
      <c r="C104" s="822" t="s">
        <v>3456</v>
      </c>
      <c r="D104" s="822" t="s">
        <v>3507</v>
      </c>
      <c r="E104" s="822" t="s">
        <v>3508</v>
      </c>
      <c r="F104" s="831"/>
      <c r="G104" s="831"/>
      <c r="H104" s="831"/>
      <c r="I104" s="831"/>
      <c r="J104" s="831"/>
      <c r="K104" s="831"/>
      <c r="L104" s="831"/>
      <c r="M104" s="831"/>
      <c r="N104" s="831">
        <v>2</v>
      </c>
      <c r="O104" s="831">
        <v>1731.38</v>
      </c>
      <c r="P104" s="827"/>
      <c r="Q104" s="832">
        <v>865.69</v>
      </c>
    </row>
    <row r="105" spans="1:17" ht="14.45" customHeight="1" x14ac:dyDescent="0.2">
      <c r="A105" s="821" t="s">
        <v>595</v>
      </c>
      <c r="B105" s="822" t="s">
        <v>3405</v>
      </c>
      <c r="C105" s="822" t="s">
        <v>3456</v>
      </c>
      <c r="D105" s="822" t="s">
        <v>3509</v>
      </c>
      <c r="E105" s="822" t="s">
        <v>3510</v>
      </c>
      <c r="F105" s="831">
        <v>1</v>
      </c>
      <c r="G105" s="831">
        <v>55245</v>
      </c>
      <c r="H105" s="831"/>
      <c r="I105" s="831">
        <v>55245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595</v>
      </c>
      <c r="B106" s="822" t="s">
        <v>3405</v>
      </c>
      <c r="C106" s="822" t="s">
        <v>3456</v>
      </c>
      <c r="D106" s="822" t="s">
        <v>3511</v>
      </c>
      <c r="E106" s="822" t="s">
        <v>3512</v>
      </c>
      <c r="F106" s="831">
        <v>1</v>
      </c>
      <c r="G106" s="831">
        <v>62658</v>
      </c>
      <c r="H106" s="831"/>
      <c r="I106" s="831">
        <v>62658</v>
      </c>
      <c r="J106" s="831">
        <v>2</v>
      </c>
      <c r="K106" s="831">
        <v>125316</v>
      </c>
      <c r="L106" s="831"/>
      <c r="M106" s="831">
        <v>62658</v>
      </c>
      <c r="N106" s="831">
        <v>7</v>
      </c>
      <c r="O106" s="831">
        <v>438606</v>
      </c>
      <c r="P106" s="827"/>
      <c r="Q106" s="832">
        <v>62658</v>
      </c>
    </row>
    <row r="107" spans="1:17" ht="14.45" customHeight="1" x14ac:dyDescent="0.2">
      <c r="A107" s="821" t="s">
        <v>595</v>
      </c>
      <c r="B107" s="822" t="s">
        <v>3405</v>
      </c>
      <c r="C107" s="822" t="s">
        <v>3456</v>
      </c>
      <c r="D107" s="822" t="s">
        <v>3513</v>
      </c>
      <c r="E107" s="822" t="s">
        <v>3514</v>
      </c>
      <c r="F107" s="831"/>
      <c r="G107" s="831"/>
      <c r="H107" s="831"/>
      <c r="I107" s="831"/>
      <c r="J107" s="831"/>
      <c r="K107" s="831"/>
      <c r="L107" s="831"/>
      <c r="M107" s="831"/>
      <c r="N107" s="831">
        <v>1</v>
      </c>
      <c r="O107" s="831">
        <v>61920</v>
      </c>
      <c r="P107" s="827"/>
      <c r="Q107" s="832">
        <v>61920</v>
      </c>
    </row>
    <row r="108" spans="1:17" ht="14.45" customHeight="1" x14ac:dyDescent="0.2">
      <c r="A108" s="821" t="s">
        <v>595</v>
      </c>
      <c r="B108" s="822" t="s">
        <v>3405</v>
      </c>
      <c r="C108" s="822" t="s">
        <v>3456</v>
      </c>
      <c r="D108" s="822" t="s">
        <v>3515</v>
      </c>
      <c r="E108" s="822" t="s">
        <v>3516</v>
      </c>
      <c r="F108" s="831">
        <v>1</v>
      </c>
      <c r="G108" s="831">
        <v>5835.76</v>
      </c>
      <c r="H108" s="831"/>
      <c r="I108" s="831">
        <v>5835.76</v>
      </c>
      <c r="J108" s="831"/>
      <c r="K108" s="831"/>
      <c r="L108" s="831"/>
      <c r="M108" s="831"/>
      <c r="N108" s="831"/>
      <c r="O108" s="831"/>
      <c r="P108" s="827"/>
      <c r="Q108" s="832"/>
    </row>
    <row r="109" spans="1:17" ht="14.45" customHeight="1" x14ac:dyDescent="0.2">
      <c r="A109" s="821" t="s">
        <v>595</v>
      </c>
      <c r="B109" s="822" t="s">
        <v>3405</v>
      </c>
      <c r="C109" s="822" t="s">
        <v>3456</v>
      </c>
      <c r="D109" s="822" t="s">
        <v>3517</v>
      </c>
      <c r="E109" s="822" t="s">
        <v>3518</v>
      </c>
      <c r="F109" s="831">
        <v>1</v>
      </c>
      <c r="G109" s="831">
        <v>5610</v>
      </c>
      <c r="H109" s="831"/>
      <c r="I109" s="831">
        <v>5610</v>
      </c>
      <c r="J109" s="831">
        <v>1</v>
      </c>
      <c r="K109" s="831">
        <v>5610</v>
      </c>
      <c r="L109" s="831"/>
      <c r="M109" s="831">
        <v>5610</v>
      </c>
      <c r="N109" s="831"/>
      <c r="O109" s="831"/>
      <c r="P109" s="827"/>
      <c r="Q109" s="832"/>
    </row>
    <row r="110" spans="1:17" ht="14.45" customHeight="1" x14ac:dyDescent="0.2">
      <c r="A110" s="821" t="s">
        <v>595</v>
      </c>
      <c r="B110" s="822" t="s">
        <v>3405</v>
      </c>
      <c r="C110" s="822" t="s">
        <v>3456</v>
      </c>
      <c r="D110" s="822" t="s">
        <v>3519</v>
      </c>
      <c r="E110" s="822" t="s">
        <v>3518</v>
      </c>
      <c r="F110" s="831">
        <v>1</v>
      </c>
      <c r="G110" s="831">
        <v>6154</v>
      </c>
      <c r="H110" s="831"/>
      <c r="I110" s="831">
        <v>6154</v>
      </c>
      <c r="J110" s="831">
        <v>1</v>
      </c>
      <c r="K110" s="831">
        <v>6154</v>
      </c>
      <c r="L110" s="831"/>
      <c r="M110" s="831">
        <v>6154</v>
      </c>
      <c r="N110" s="831"/>
      <c r="O110" s="831"/>
      <c r="P110" s="827"/>
      <c r="Q110" s="832"/>
    </row>
    <row r="111" spans="1:17" ht="14.45" customHeight="1" x14ac:dyDescent="0.2">
      <c r="A111" s="821" t="s">
        <v>595</v>
      </c>
      <c r="B111" s="822" t="s">
        <v>3405</v>
      </c>
      <c r="C111" s="822" t="s">
        <v>3456</v>
      </c>
      <c r="D111" s="822" t="s">
        <v>3520</v>
      </c>
      <c r="E111" s="822" t="s">
        <v>3521</v>
      </c>
      <c r="F111" s="831"/>
      <c r="G111" s="831"/>
      <c r="H111" s="831"/>
      <c r="I111" s="831"/>
      <c r="J111" s="831"/>
      <c r="K111" s="831"/>
      <c r="L111" s="831"/>
      <c r="M111" s="831"/>
      <c r="N111" s="831">
        <v>1</v>
      </c>
      <c r="O111" s="831">
        <v>13442.5</v>
      </c>
      <c r="P111" s="827"/>
      <c r="Q111" s="832">
        <v>13442.5</v>
      </c>
    </row>
    <row r="112" spans="1:17" ht="14.45" customHeight="1" x14ac:dyDescent="0.2">
      <c r="A112" s="821" t="s">
        <v>595</v>
      </c>
      <c r="B112" s="822" t="s">
        <v>3405</v>
      </c>
      <c r="C112" s="822" t="s">
        <v>3456</v>
      </c>
      <c r="D112" s="822" t="s">
        <v>3522</v>
      </c>
      <c r="E112" s="822" t="s">
        <v>3523</v>
      </c>
      <c r="F112" s="831"/>
      <c r="G112" s="831"/>
      <c r="H112" s="831"/>
      <c r="I112" s="831"/>
      <c r="J112" s="831"/>
      <c r="K112" s="831"/>
      <c r="L112" s="831"/>
      <c r="M112" s="831"/>
      <c r="N112" s="831">
        <v>4</v>
      </c>
      <c r="O112" s="831">
        <v>2762.92</v>
      </c>
      <c r="P112" s="827"/>
      <c r="Q112" s="832">
        <v>690.73</v>
      </c>
    </row>
    <row r="113" spans="1:17" ht="14.45" customHeight="1" x14ac:dyDescent="0.2">
      <c r="A113" s="821" t="s">
        <v>595</v>
      </c>
      <c r="B113" s="822" t="s">
        <v>3405</v>
      </c>
      <c r="C113" s="822" t="s">
        <v>3456</v>
      </c>
      <c r="D113" s="822" t="s">
        <v>3524</v>
      </c>
      <c r="E113" s="822" t="s">
        <v>3523</v>
      </c>
      <c r="F113" s="831"/>
      <c r="G113" s="831"/>
      <c r="H113" s="831"/>
      <c r="I113" s="831"/>
      <c r="J113" s="831"/>
      <c r="K113" s="831"/>
      <c r="L113" s="831"/>
      <c r="M113" s="831"/>
      <c r="N113" s="831">
        <v>2</v>
      </c>
      <c r="O113" s="831">
        <v>11468.6</v>
      </c>
      <c r="P113" s="827"/>
      <c r="Q113" s="832">
        <v>5734.3</v>
      </c>
    </row>
    <row r="114" spans="1:17" ht="14.45" customHeight="1" x14ac:dyDescent="0.2">
      <c r="A114" s="821" t="s">
        <v>595</v>
      </c>
      <c r="B114" s="822" t="s">
        <v>3405</v>
      </c>
      <c r="C114" s="822" t="s">
        <v>3456</v>
      </c>
      <c r="D114" s="822" t="s">
        <v>3525</v>
      </c>
      <c r="E114" s="822" t="s">
        <v>3526</v>
      </c>
      <c r="F114" s="831"/>
      <c r="G114" s="831"/>
      <c r="H114" s="831"/>
      <c r="I114" s="831"/>
      <c r="J114" s="831">
        <v>1</v>
      </c>
      <c r="K114" s="831">
        <v>12904.5</v>
      </c>
      <c r="L114" s="831"/>
      <c r="M114" s="831">
        <v>12904.5</v>
      </c>
      <c r="N114" s="831"/>
      <c r="O114" s="831"/>
      <c r="P114" s="827"/>
      <c r="Q114" s="832"/>
    </row>
    <row r="115" spans="1:17" ht="14.45" customHeight="1" x14ac:dyDescent="0.2">
      <c r="A115" s="821" t="s">
        <v>595</v>
      </c>
      <c r="B115" s="822" t="s">
        <v>3405</v>
      </c>
      <c r="C115" s="822" t="s">
        <v>3456</v>
      </c>
      <c r="D115" s="822" t="s">
        <v>3415</v>
      </c>
      <c r="E115" s="822" t="s">
        <v>3527</v>
      </c>
      <c r="F115" s="831"/>
      <c r="G115" s="831"/>
      <c r="H115" s="831"/>
      <c r="I115" s="831"/>
      <c r="J115" s="831"/>
      <c r="K115" s="831"/>
      <c r="L115" s="831"/>
      <c r="M115" s="831"/>
      <c r="N115" s="831">
        <v>1</v>
      </c>
      <c r="O115" s="831">
        <v>5708.3</v>
      </c>
      <c r="P115" s="827"/>
      <c r="Q115" s="832">
        <v>5708.3</v>
      </c>
    </row>
    <row r="116" spans="1:17" ht="14.45" customHeight="1" x14ac:dyDescent="0.2">
      <c r="A116" s="821" t="s">
        <v>595</v>
      </c>
      <c r="B116" s="822" t="s">
        <v>3405</v>
      </c>
      <c r="C116" s="822" t="s">
        <v>3456</v>
      </c>
      <c r="D116" s="822" t="s">
        <v>3528</v>
      </c>
      <c r="E116" s="822" t="s">
        <v>3529</v>
      </c>
      <c r="F116" s="831">
        <v>15</v>
      </c>
      <c r="G116" s="831">
        <v>131056.65000000001</v>
      </c>
      <c r="H116" s="831"/>
      <c r="I116" s="831">
        <v>8737.11</v>
      </c>
      <c r="J116" s="831">
        <v>22</v>
      </c>
      <c r="K116" s="831">
        <v>198914.52</v>
      </c>
      <c r="L116" s="831"/>
      <c r="M116" s="831">
        <v>9041.5690909090899</v>
      </c>
      <c r="N116" s="831">
        <v>23</v>
      </c>
      <c r="O116" s="831">
        <v>183023.01000000004</v>
      </c>
      <c r="P116" s="827"/>
      <c r="Q116" s="832">
        <v>7957.5221739130448</v>
      </c>
    </row>
    <row r="117" spans="1:17" ht="14.45" customHeight="1" x14ac:dyDescent="0.2">
      <c r="A117" s="821" t="s">
        <v>595</v>
      </c>
      <c r="B117" s="822" t="s">
        <v>3405</v>
      </c>
      <c r="C117" s="822" t="s">
        <v>3456</v>
      </c>
      <c r="D117" s="822" t="s">
        <v>3530</v>
      </c>
      <c r="E117" s="822" t="s">
        <v>3531</v>
      </c>
      <c r="F117" s="831"/>
      <c r="G117" s="831"/>
      <c r="H117" s="831"/>
      <c r="I117" s="831"/>
      <c r="J117" s="831"/>
      <c r="K117" s="831"/>
      <c r="L117" s="831"/>
      <c r="M117" s="831"/>
      <c r="N117" s="831">
        <v>4</v>
      </c>
      <c r="O117" s="831">
        <v>45352</v>
      </c>
      <c r="P117" s="827"/>
      <c r="Q117" s="832">
        <v>11338</v>
      </c>
    </row>
    <row r="118" spans="1:17" ht="14.45" customHeight="1" x14ac:dyDescent="0.2">
      <c r="A118" s="821" t="s">
        <v>595</v>
      </c>
      <c r="B118" s="822" t="s">
        <v>3405</v>
      </c>
      <c r="C118" s="822" t="s">
        <v>3456</v>
      </c>
      <c r="D118" s="822" t="s">
        <v>3532</v>
      </c>
      <c r="E118" s="822" t="s">
        <v>3533</v>
      </c>
      <c r="F118" s="831">
        <v>1</v>
      </c>
      <c r="G118" s="831">
        <v>11282</v>
      </c>
      <c r="H118" s="831"/>
      <c r="I118" s="831">
        <v>11282</v>
      </c>
      <c r="J118" s="831"/>
      <c r="K118" s="831"/>
      <c r="L118" s="831"/>
      <c r="M118" s="831"/>
      <c r="N118" s="831"/>
      <c r="O118" s="831"/>
      <c r="P118" s="827"/>
      <c r="Q118" s="832"/>
    </row>
    <row r="119" spans="1:17" ht="14.45" customHeight="1" x14ac:dyDescent="0.2">
      <c r="A119" s="821" t="s">
        <v>595</v>
      </c>
      <c r="B119" s="822" t="s">
        <v>3405</v>
      </c>
      <c r="C119" s="822" t="s">
        <v>3456</v>
      </c>
      <c r="D119" s="822" t="s">
        <v>3534</v>
      </c>
      <c r="E119" s="822" t="s">
        <v>3535</v>
      </c>
      <c r="F119" s="831">
        <v>4</v>
      </c>
      <c r="G119" s="831">
        <v>1898.6</v>
      </c>
      <c r="H119" s="831"/>
      <c r="I119" s="831">
        <v>474.65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595</v>
      </c>
      <c r="B120" s="822" t="s">
        <v>3405</v>
      </c>
      <c r="C120" s="822" t="s">
        <v>3456</v>
      </c>
      <c r="D120" s="822" t="s">
        <v>3536</v>
      </c>
      <c r="E120" s="822" t="s">
        <v>3537</v>
      </c>
      <c r="F120" s="831"/>
      <c r="G120" s="831"/>
      <c r="H120" s="831"/>
      <c r="I120" s="831"/>
      <c r="J120" s="831"/>
      <c r="K120" s="831"/>
      <c r="L120" s="831"/>
      <c r="M120" s="831"/>
      <c r="N120" s="831">
        <v>0.2</v>
      </c>
      <c r="O120" s="831">
        <v>112.6</v>
      </c>
      <c r="P120" s="827"/>
      <c r="Q120" s="832">
        <v>562.99999999999989</v>
      </c>
    </row>
    <row r="121" spans="1:17" ht="14.45" customHeight="1" x14ac:dyDescent="0.2">
      <c r="A121" s="821" t="s">
        <v>595</v>
      </c>
      <c r="B121" s="822" t="s">
        <v>3405</v>
      </c>
      <c r="C121" s="822" t="s">
        <v>3456</v>
      </c>
      <c r="D121" s="822" t="s">
        <v>3538</v>
      </c>
      <c r="E121" s="822" t="s">
        <v>3487</v>
      </c>
      <c r="F121" s="831">
        <v>1</v>
      </c>
      <c r="G121" s="831">
        <v>6919</v>
      </c>
      <c r="H121" s="831"/>
      <c r="I121" s="831">
        <v>6919</v>
      </c>
      <c r="J121" s="831"/>
      <c r="K121" s="831"/>
      <c r="L121" s="831"/>
      <c r="M121" s="831"/>
      <c r="N121" s="831"/>
      <c r="O121" s="831"/>
      <c r="P121" s="827"/>
      <c r="Q121" s="832"/>
    </row>
    <row r="122" spans="1:17" ht="14.45" customHeight="1" x14ac:dyDescent="0.2">
      <c r="A122" s="821" t="s">
        <v>595</v>
      </c>
      <c r="B122" s="822" t="s">
        <v>3405</v>
      </c>
      <c r="C122" s="822" t="s">
        <v>3456</v>
      </c>
      <c r="D122" s="822" t="s">
        <v>3539</v>
      </c>
      <c r="E122" s="822" t="s">
        <v>3540</v>
      </c>
      <c r="F122" s="831">
        <v>2</v>
      </c>
      <c r="G122" s="831">
        <v>651152</v>
      </c>
      <c r="H122" s="831"/>
      <c r="I122" s="831">
        <v>325576</v>
      </c>
      <c r="J122" s="831"/>
      <c r="K122" s="831"/>
      <c r="L122" s="831"/>
      <c r="M122" s="831"/>
      <c r="N122" s="831">
        <v>3</v>
      </c>
      <c r="O122" s="831">
        <v>1085403.96</v>
      </c>
      <c r="P122" s="827"/>
      <c r="Q122" s="832">
        <v>361801.32</v>
      </c>
    </row>
    <row r="123" spans="1:17" ht="14.45" customHeight="1" x14ac:dyDescent="0.2">
      <c r="A123" s="821" t="s">
        <v>595</v>
      </c>
      <c r="B123" s="822" t="s">
        <v>3405</v>
      </c>
      <c r="C123" s="822" t="s">
        <v>3456</v>
      </c>
      <c r="D123" s="822" t="s">
        <v>3541</v>
      </c>
      <c r="E123" s="822" t="s">
        <v>3542</v>
      </c>
      <c r="F123" s="831">
        <v>140</v>
      </c>
      <c r="G123" s="831">
        <v>49330.400000000009</v>
      </c>
      <c r="H123" s="831"/>
      <c r="I123" s="831">
        <v>352.36000000000007</v>
      </c>
      <c r="J123" s="831">
        <v>161</v>
      </c>
      <c r="K123" s="831">
        <v>56717.07999999998</v>
      </c>
      <c r="L123" s="831"/>
      <c r="M123" s="831">
        <v>352.27999999999986</v>
      </c>
      <c r="N123" s="831">
        <v>148</v>
      </c>
      <c r="O123" s="831">
        <v>52137.439999999973</v>
      </c>
      <c r="P123" s="827"/>
      <c r="Q123" s="832">
        <v>352.2799999999998</v>
      </c>
    </row>
    <row r="124" spans="1:17" ht="14.45" customHeight="1" x14ac:dyDescent="0.2">
      <c r="A124" s="821" t="s">
        <v>595</v>
      </c>
      <c r="B124" s="822" t="s">
        <v>3405</v>
      </c>
      <c r="C124" s="822" t="s">
        <v>3456</v>
      </c>
      <c r="D124" s="822" t="s">
        <v>3543</v>
      </c>
      <c r="E124" s="822" t="s">
        <v>3544</v>
      </c>
      <c r="F124" s="831"/>
      <c r="G124" s="831"/>
      <c r="H124" s="831"/>
      <c r="I124" s="831"/>
      <c r="J124" s="831">
        <v>2</v>
      </c>
      <c r="K124" s="831">
        <v>5806.36</v>
      </c>
      <c r="L124" s="831"/>
      <c r="M124" s="831">
        <v>2903.18</v>
      </c>
      <c r="N124" s="831"/>
      <c r="O124" s="831"/>
      <c r="P124" s="827"/>
      <c r="Q124" s="832"/>
    </row>
    <row r="125" spans="1:17" ht="14.45" customHeight="1" x14ac:dyDescent="0.2">
      <c r="A125" s="821" t="s">
        <v>595</v>
      </c>
      <c r="B125" s="822" t="s">
        <v>3405</v>
      </c>
      <c r="C125" s="822" t="s">
        <v>3456</v>
      </c>
      <c r="D125" s="822" t="s">
        <v>3545</v>
      </c>
      <c r="E125" s="822" t="s">
        <v>3546</v>
      </c>
      <c r="F125" s="831">
        <v>1</v>
      </c>
      <c r="G125" s="831">
        <v>44351.88</v>
      </c>
      <c r="H125" s="831"/>
      <c r="I125" s="831">
        <v>44351.88</v>
      </c>
      <c r="J125" s="831"/>
      <c r="K125" s="831"/>
      <c r="L125" s="831"/>
      <c r="M125" s="831"/>
      <c r="N125" s="831"/>
      <c r="O125" s="831"/>
      <c r="P125" s="827"/>
      <c r="Q125" s="832"/>
    </row>
    <row r="126" spans="1:17" ht="14.45" customHeight="1" x14ac:dyDescent="0.2">
      <c r="A126" s="821" t="s">
        <v>595</v>
      </c>
      <c r="B126" s="822" t="s">
        <v>3405</v>
      </c>
      <c r="C126" s="822" t="s">
        <v>3456</v>
      </c>
      <c r="D126" s="822" t="s">
        <v>3547</v>
      </c>
      <c r="E126" s="822" t="s">
        <v>3495</v>
      </c>
      <c r="F126" s="831"/>
      <c r="G126" s="831"/>
      <c r="H126" s="831"/>
      <c r="I126" s="831"/>
      <c r="J126" s="831"/>
      <c r="K126" s="831"/>
      <c r="L126" s="831"/>
      <c r="M126" s="831"/>
      <c r="N126" s="831">
        <v>2</v>
      </c>
      <c r="O126" s="831">
        <v>6960</v>
      </c>
      <c r="P126" s="827"/>
      <c r="Q126" s="832">
        <v>3480</v>
      </c>
    </row>
    <row r="127" spans="1:17" ht="14.45" customHeight="1" x14ac:dyDescent="0.2">
      <c r="A127" s="821" t="s">
        <v>595</v>
      </c>
      <c r="B127" s="822" t="s">
        <v>3405</v>
      </c>
      <c r="C127" s="822" t="s">
        <v>3456</v>
      </c>
      <c r="D127" s="822" t="s">
        <v>3548</v>
      </c>
      <c r="E127" s="822" t="s">
        <v>3492</v>
      </c>
      <c r="F127" s="831">
        <v>2</v>
      </c>
      <c r="G127" s="831">
        <v>8454.66</v>
      </c>
      <c r="H127" s="831"/>
      <c r="I127" s="831">
        <v>4227.33</v>
      </c>
      <c r="J127" s="831">
        <v>1</v>
      </c>
      <c r="K127" s="831">
        <v>4227.33</v>
      </c>
      <c r="L127" s="831"/>
      <c r="M127" s="831">
        <v>4227.33</v>
      </c>
      <c r="N127" s="831">
        <v>1</v>
      </c>
      <c r="O127" s="831">
        <v>4227.33</v>
      </c>
      <c r="P127" s="827"/>
      <c r="Q127" s="832">
        <v>4227.33</v>
      </c>
    </row>
    <row r="128" spans="1:17" ht="14.45" customHeight="1" x14ac:dyDescent="0.2">
      <c r="A128" s="821" t="s">
        <v>595</v>
      </c>
      <c r="B128" s="822" t="s">
        <v>3405</v>
      </c>
      <c r="C128" s="822" t="s">
        <v>3456</v>
      </c>
      <c r="D128" s="822" t="s">
        <v>3549</v>
      </c>
      <c r="E128" s="822" t="s">
        <v>3550</v>
      </c>
      <c r="F128" s="831"/>
      <c r="G128" s="831"/>
      <c r="H128" s="831"/>
      <c r="I128" s="831"/>
      <c r="J128" s="831">
        <v>4</v>
      </c>
      <c r="K128" s="831">
        <v>8050</v>
      </c>
      <c r="L128" s="831"/>
      <c r="M128" s="831">
        <v>2012.5</v>
      </c>
      <c r="N128" s="831"/>
      <c r="O128" s="831"/>
      <c r="P128" s="827"/>
      <c r="Q128" s="832"/>
    </row>
    <row r="129" spans="1:17" ht="14.45" customHeight="1" x14ac:dyDescent="0.2">
      <c r="A129" s="821" t="s">
        <v>595</v>
      </c>
      <c r="B129" s="822" t="s">
        <v>3405</v>
      </c>
      <c r="C129" s="822" t="s">
        <v>3456</v>
      </c>
      <c r="D129" s="822" t="s">
        <v>3551</v>
      </c>
      <c r="E129" s="822" t="s">
        <v>3552</v>
      </c>
      <c r="F129" s="831"/>
      <c r="G129" s="831"/>
      <c r="H129" s="831"/>
      <c r="I129" s="831"/>
      <c r="J129" s="831">
        <v>1</v>
      </c>
      <c r="K129" s="831">
        <v>14750.56</v>
      </c>
      <c r="L129" s="831"/>
      <c r="M129" s="831">
        <v>14750.56</v>
      </c>
      <c r="N129" s="831"/>
      <c r="O129" s="831"/>
      <c r="P129" s="827"/>
      <c r="Q129" s="832"/>
    </row>
    <row r="130" spans="1:17" ht="14.45" customHeight="1" x14ac:dyDescent="0.2">
      <c r="A130" s="821" t="s">
        <v>595</v>
      </c>
      <c r="B130" s="822" t="s">
        <v>3405</v>
      </c>
      <c r="C130" s="822" t="s">
        <v>3456</v>
      </c>
      <c r="D130" s="822" t="s">
        <v>3553</v>
      </c>
      <c r="E130" s="822" t="s">
        <v>3554</v>
      </c>
      <c r="F130" s="831"/>
      <c r="G130" s="831"/>
      <c r="H130" s="831"/>
      <c r="I130" s="831"/>
      <c r="J130" s="831"/>
      <c r="K130" s="831"/>
      <c r="L130" s="831"/>
      <c r="M130" s="831"/>
      <c r="N130" s="831">
        <v>1</v>
      </c>
      <c r="O130" s="831">
        <v>186.25</v>
      </c>
      <c r="P130" s="827"/>
      <c r="Q130" s="832">
        <v>186.25</v>
      </c>
    </row>
    <row r="131" spans="1:17" ht="14.45" customHeight="1" x14ac:dyDescent="0.2">
      <c r="A131" s="821" t="s">
        <v>595</v>
      </c>
      <c r="B131" s="822" t="s">
        <v>3405</v>
      </c>
      <c r="C131" s="822" t="s">
        <v>3456</v>
      </c>
      <c r="D131" s="822" t="s">
        <v>3555</v>
      </c>
      <c r="E131" s="822" t="s">
        <v>3556</v>
      </c>
      <c r="F131" s="831">
        <v>8.5</v>
      </c>
      <c r="G131" s="831">
        <v>81533.279999999984</v>
      </c>
      <c r="H131" s="831"/>
      <c r="I131" s="831">
        <v>9592.1505882352922</v>
      </c>
      <c r="J131" s="831">
        <v>5</v>
      </c>
      <c r="K131" s="831">
        <v>47960.75</v>
      </c>
      <c r="L131" s="831"/>
      <c r="M131" s="831">
        <v>9592.15</v>
      </c>
      <c r="N131" s="831">
        <v>5</v>
      </c>
      <c r="O131" s="831">
        <v>47960.75</v>
      </c>
      <c r="P131" s="827"/>
      <c r="Q131" s="832">
        <v>9592.15</v>
      </c>
    </row>
    <row r="132" spans="1:17" ht="14.45" customHeight="1" x14ac:dyDescent="0.2">
      <c r="A132" s="821" t="s">
        <v>595</v>
      </c>
      <c r="B132" s="822" t="s">
        <v>3405</v>
      </c>
      <c r="C132" s="822" t="s">
        <v>3456</v>
      </c>
      <c r="D132" s="822" t="s">
        <v>3557</v>
      </c>
      <c r="E132" s="822" t="s">
        <v>3558</v>
      </c>
      <c r="F132" s="831"/>
      <c r="G132" s="831"/>
      <c r="H132" s="831"/>
      <c r="I132" s="831"/>
      <c r="J132" s="831"/>
      <c r="K132" s="831"/>
      <c r="L132" s="831"/>
      <c r="M132" s="831"/>
      <c r="N132" s="831">
        <v>2</v>
      </c>
      <c r="O132" s="831">
        <v>121969.64</v>
      </c>
      <c r="P132" s="827"/>
      <c r="Q132" s="832">
        <v>60984.82</v>
      </c>
    </row>
    <row r="133" spans="1:17" ht="14.45" customHeight="1" x14ac:dyDescent="0.2">
      <c r="A133" s="821" t="s">
        <v>595</v>
      </c>
      <c r="B133" s="822" t="s">
        <v>3405</v>
      </c>
      <c r="C133" s="822" t="s">
        <v>3456</v>
      </c>
      <c r="D133" s="822" t="s">
        <v>3559</v>
      </c>
      <c r="E133" s="822" t="s">
        <v>3560</v>
      </c>
      <c r="F133" s="831">
        <v>1</v>
      </c>
      <c r="G133" s="831">
        <v>20152.09</v>
      </c>
      <c r="H133" s="831"/>
      <c r="I133" s="831">
        <v>20152.09</v>
      </c>
      <c r="J133" s="831"/>
      <c r="K133" s="831"/>
      <c r="L133" s="831"/>
      <c r="M133" s="831"/>
      <c r="N133" s="831"/>
      <c r="O133" s="831"/>
      <c r="P133" s="827"/>
      <c r="Q133" s="832"/>
    </row>
    <row r="134" spans="1:17" ht="14.45" customHeight="1" x14ac:dyDescent="0.2">
      <c r="A134" s="821" t="s">
        <v>595</v>
      </c>
      <c r="B134" s="822" t="s">
        <v>3405</v>
      </c>
      <c r="C134" s="822" t="s">
        <v>3456</v>
      </c>
      <c r="D134" s="822" t="s">
        <v>3561</v>
      </c>
      <c r="E134" s="822" t="s">
        <v>3562</v>
      </c>
      <c r="F134" s="831">
        <v>9</v>
      </c>
      <c r="G134" s="831">
        <v>291933</v>
      </c>
      <c r="H134" s="831"/>
      <c r="I134" s="831">
        <v>32437</v>
      </c>
      <c r="J134" s="831">
        <v>4</v>
      </c>
      <c r="K134" s="831">
        <v>91540</v>
      </c>
      <c r="L134" s="831"/>
      <c r="M134" s="831">
        <v>22885</v>
      </c>
      <c r="N134" s="831">
        <v>1</v>
      </c>
      <c r="O134" s="831">
        <v>32437</v>
      </c>
      <c r="P134" s="827"/>
      <c r="Q134" s="832">
        <v>32437</v>
      </c>
    </row>
    <row r="135" spans="1:17" ht="14.45" customHeight="1" x14ac:dyDescent="0.2">
      <c r="A135" s="821" t="s">
        <v>595</v>
      </c>
      <c r="B135" s="822" t="s">
        <v>3405</v>
      </c>
      <c r="C135" s="822" t="s">
        <v>3456</v>
      </c>
      <c r="D135" s="822" t="s">
        <v>3563</v>
      </c>
      <c r="E135" s="822" t="s">
        <v>3564</v>
      </c>
      <c r="F135" s="831">
        <v>106</v>
      </c>
      <c r="G135" s="831">
        <v>1327555.3</v>
      </c>
      <c r="H135" s="831"/>
      <c r="I135" s="831">
        <v>12524.106603773585</v>
      </c>
      <c r="J135" s="831">
        <v>69</v>
      </c>
      <c r="K135" s="831">
        <v>856980</v>
      </c>
      <c r="L135" s="831"/>
      <c r="M135" s="831">
        <v>12420</v>
      </c>
      <c r="N135" s="831">
        <v>69</v>
      </c>
      <c r="O135" s="831">
        <v>856980</v>
      </c>
      <c r="P135" s="827"/>
      <c r="Q135" s="832">
        <v>12420</v>
      </c>
    </row>
    <row r="136" spans="1:17" ht="14.45" customHeight="1" x14ac:dyDescent="0.2">
      <c r="A136" s="821" t="s">
        <v>595</v>
      </c>
      <c r="B136" s="822" t="s">
        <v>3405</v>
      </c>
      <c r="C136" s="822" t="s">
        <v>3456</v>
      </c>
      <c r="D136" s="822" t="s">
        <v>3565</v>
      </c>
      <c r="E136" s="822" t="s">
        <v>3566</v>
      </c>
      <c r="F136" s="831">
        <v>4</v>
      </c>
      <c r="G136" s="831">
        <v>10260</v>
      </c>
      <c r="H136" s="831"/>
      <c r="I136" s="831">
        <v>2565</v>
      </c>
      <c r="J136" s="831">
        <v>4</v>
      </c>
      <c r="K136" s="831">
        <v>9532.2000000000007</v>
      </c>
      <c r="L136" s="831"/>
      <c r="M136" s="831">
        <v>2383.0500000000002</v>
      </c>
      <c r="N136" s="831"/>
      <c r="O136" s="831"/>
      <c r="P136" s="827"/>
      <c r="Q136" s="832"/>
    </row>
    <row r="137" spans="1:17" ht="14.45" customHeight="1" x14ac:dyDescent="0.2">
      <c r="A137" s="821" t="s">
        <v>595</v>
      </c>
      <c r="B137" s="822" t="s">
        <v>3405</v>
      </c>
      <c r="C137" s="822" t="s">
        <v>3456</v>
      </c>
      <c r="D137" s="822" t="s">
        <v>3567</v>
      </c>
      <c r="E137" s="822" t="s">
        <v>3566</v>
      </c>
      <c r="F137" s="831"/>
      <c r="G137" s="831"/>
      <c r="H137" s="831"/>
      <c r="I137" s="831"/>
      <c r="J137" s="831">
        <v>4</v>
      </c>
      <c r="K137" s="831">
        <v>29232.240000000002</v>
      </c>
      <c r="L137" s="831"/>
      <c r="M137" s="831">
        <v>7308.06</v>
      </c>
      <c r="N137" s="831"/>
      <c r="O137" s="831"/>
      <c r="P137" s="827"/>
      <c r="Q137" s="832"/>
    </row>
    <row r="138" spans="1:17" ht="14.45" customHeight="1" x14ac:dyDescent="0.2">
      <c r="A138" s="821" t="s">
        <v>595</v>
      </c>
      <c r="B138" s="822" t="s">
        <v>3405</v>
      </c>
      <c r="C138" s="822" t="s">
        <v>3456</v>
      </c>
      <c r="D138" s="822" t="s">
        <v>3568</v>
      </c>
      <c r="E138" s="822" t="s">
        <v>3566</v>
      </c>
      <c r="F138" s="831"/>
      <c r="G138" s="831"/>
      <c r="H138" s="831"/>
      <c r="I138" s="831"/>
      <c r="J138" s="831">
        <v>2</v>
      </c>
      <c r="K138" s="831">
        <v>1104</v>
      </c>
      <c r="L138" s="831"/>
      <c r="M138" s="831">
        <v>552</v>
      </c>
      <c r="N138" s="831"/>
      <c r="O138" s="831"/>
      <c r="P138" s="827"/>
      <c r="Q138" s="832"/>
    </row>
    <row r="139" spans="1:17" ht="14.45" customHeight="1" x14ac:dyDescent="0.2">
      <c r="A139" s="821" t="s">
        <v>595</v>
      </c>
      <c r="B139" s="822" t="s">
        <v>3405</v>
      </c>
      <c r="C139" s="822" t="s">
        <v>3456</v>
      </c>
      <c r="D139" s="822" t="s">
        <v>3569</v>
      </c>
      <c r="E139" s="822" t="s">
        <v>3570</v>
      </c>
      <c r="F139" s="831">
        <v>13</v>
      </c>
      <c r="G139" s="831">
        <v>204272.2</v>
      </c>
      <c r="H139" s="831"/>
      <c r="I139" s="831">
        <v>15713.246153846154</v>
      </c>
      <c r="J139" s="831">
        <v>15</v>
      </c>
      <c r="K139" s="831">
        <v>235470</v>
      </c>
      <c r="L139" s="831"/>
      <c r="M139" s="831">
        <v>15698</v>
      </c>
      <c r="N139" s="831">
        <v>13</v>
      </c>
      <c r="O139" s="831">
        <v>204072.5</v>
      </c>
      <c r="P139" s="827"/>
      <c r="Q139" s="832">
        <v>15697.884615384615</v>
      </c>
    </row>
    <row r="140" spans="1:17" ht="14.45" customHeight="1" x14ac:dyDescent="0.2">
      <c r="A140" s="821" t="s">
        <v>595</v>
      </c>
      <c r="B140" s="822" t="s">
        <v>3405</v>
      </c>
      <c r="C140" s="822" t="s">
        <v>3456</v>
      </c>
      <c r="D140" s="822" t="s">
        <v>3571</v>
      </c>
      <c r="E140" s="822" t="s">
        <v>3516</v>
      </c>
      <c r="F140" s="831"/>
      <c r="G140" s="831"/>
      <c r="H140" s="831"/>
      <c r="I140" s="831"/>
      <c r="J140" s="831">
        <v>1</v>
      </c>
      <c r="K140" s="831">
        <v>2996.92</v>
      </c>
      <c r="L140" s="831"/>
      <c r="M140" s="831">
        <v>2996.92</v>
      </c>
      <c r="N140" s="831"/>
      <c r="O140" s="831"/>
      <c r="P140" s="827"/>
      <c r="Q140" s="832"/>
    </row>
    <row r="141" spans="1:17" ht="14.45" customHeight="1" x14ac:dyDescent="0.2">
      <c r="A141" s="821" t="s">
        <v>595</v>
      </c>
      <c r="B141" s="822" t="s">
        <v>3405</v>
      </c>
      <c r="C141" s="822" t="s">
        <v>3456</v>
      </c>
      <c r="D141" s="822" t="s">
        <v>3572</v>
      </c>
      <c r="E141" s="822" t="s">
        <v>3573</v>
      </c>
      <c r="F141" s="831">
        <v>8</v>
      </c>
      <c r="G141" s="831">
        <v>317400</v>
      </c>
      <c r="H141" s="831"/>
      <c r="I141" s="831">
        <v>39675</v>
      </c>
      <c r="J141" s="831">
        <v>1</v>
      </c>
      <c r="K141" s="831">
        <v>39675</v>
      </c>
      <c r="L141" s="831"/>
      <c r="M141" s="831">
        <v>39675</v>
      </c>
      <c r="N141" s="831"/>
      <c r="O141" s="831"/>
      <c r="P141" s="827"/>
      <c r="Q141" s="832"/>
    </row>
    <row r="142" spans="1:17" ht="14.45" customHeight="1" x14ac:dyDescent="0.2">
      <c r="A142" s="821" t="s">
        <v>595</v>
      </c>
      <c r="B142" s="822" t="s">
        <v>3405</v>
      </c>
      <c r="C142" s="822" t="s">
        <v>3456</v>
      </c>
      <c r="D142" s="822" t="s">
        <v>3574</v>
      </c>
      <c r="E142" s="822" t="s">
        <v>3575</v>
      </c>
      <c r="F142" s="831"/>
      <c r="G142" s="831"/>
      <c r="H142" s="831"/>
      <c r="I142" s="831"/>
      <c r="J142" s="831"/>
      <c r="K142" s="831"/>
      <c r="L142" s="831"/>
      <c r="M142" s="831"/>
      <c r="N142" s="831">
        <v>6</v>
      </c>
      <c r="O142" s="831">
        <v>15870</v>
      </c>
      <c r="P142" s="827"/>
      <c r="Q142" s="832">
        <v>2645</v>
      </c>
    </row>
    <row r="143" spans="1:17" ht="14.45" customHeight="1" x14ac:dyDescent="0.2">
      <c r="A143" s="821" t="s">
        <v>595</v>
      </c>
      <c r="B143" s="822" t="s">
        <v>3405</v>
      </c>
      <c r="C143" s="822" t="s">
        <v>3456</v>
      </c>
      <c r="D143" s="822" t="s">
        <v>3576</v>
      </c>
      <c r="E143" s="822" t="s">
        <v>3575</v>
      </c>
      <c r="F143" s="831"/>
      <c r="G143" s="831"/>
      <c r="H143" s="831"/>
      <c r="I143" s="831"/>
      <c r="J143" s="831">
        <v>3</v>
      </c>
      <c r="K143" s="831">
        <v>151800</v>
      </c>
      <c r="L143" s="831"/>
      <c r="M143" s="831">
        <v>50600</v>
      </c>
      <c r="N143" s="831">
        <v>8</v>
      </c>
      <c r="O143" s="831">
        <v>395013.4</v>
      </c>
      <c r="P143" s="827"/>
      <c r="Q143" s="832">
        <v>49376.675000000003</v>
      </c>
    </row>
    <row r="144" spans="1:17" ht="14.45" customHeight="1" x14ac:dyDescent="0.2">
      <c r="A144" s="821" t="s">
        <v>595</v>
      </c>
      <c r="B144" s="822" t="s">
        <v>3405</v>
      </c>
      <c r="C144" s="822" t="s">
        <v>3456</v>
      </c>
      <c r="D144" s="822" t="s">
        <v>3577</v>
      </c>
      <c r="E144" s="822" t="s">
        <v>3516</v>
      </c>
      <c r="F144" s="831"/>
      <c r="G144" s="831"/>
      <c r="H144" s="831"/>
      <c r="I144" s="831"/>
      <c r="J144" s="831"/>
      <c r="K144" s="831"/>
      <c r="L144" s="831"/>
      <c r="M144" s="831"/>
      <c r="N144" s="831">
        <v>1</v>
      </c>
      <c r="O144" s="831">
        <v>8630.84</v>
      </c>
      <c r="P144" s="827"/>
      <c r="Q144" s="832">
        <v>8630.84</v>
      </c>
    </row>
    <row r="145" spans="1:17" ht="14.45" customHeight="1" x14ac:dyDescent="0.2">
      <c r="A145" s="821" t="s">
        <v>595</v>
      </c>
      <c r="B145" s="822" t="s">
        <v>3405</v>
      </c>
      <c r="C145" s="822" t="s">
        <v>3456</v>
      </c>
      <c r="D145" s="822" t="s">
        <v>3578</v>
      </c>
      <c r="E145" s="822" t="s">
        <v>3579</v>
      </c>
      <c r="F145" s="831">
        <v>109</v>
      </c>
      <c r="G145" s="831">
        <v>60168</v>
      </c>
      <c r="H145" s="831"/>
      <c r="I145" s="831">
        <v>552</v>
      </c>
      <c r="J145" s="831">
        <v>115</v>
      </c>
      <c r="K145" s="831">
        <v>63480</v>
      </c>
      <c r="L145" s="831"/>
      <c r="M145" s="831">
        <v>552</v>
      </c>
      <c r="N145" s="831">
        <v>110</v>
      </c>
      <c r="O145" s="831">
        <v>60720</v>
      </c>
      <c r="P145" s="827"/>
      <c r="Q145" s="832">
        <v>552</v>
      </c>
    </row>
    <row r="146" spans="1:17" ht="14.45" customHeight="1" x14ac:dyDescent="0.2">
      <c r="A146" s="821" t="s">
        <v>595</v>
      </c>
      <c r="B146" s="822" t="s">
        <v>3405</v>
      </c>
      <c r="C146" s="822" t="s">
        <v>3456</v>
      </c>
      <c r="D146" s="822" t="s">
        <v>3580</v>
      </c>
      <c r="E146" s="822" t="s">
        <v>3581</v>
      </c>
      <c r="F146" s="831">
        <v>232</v>
      </c>
      <c r="G146" s="831">
        <v>258875.44</v>
      </c>
      <c r="H146" s="831"/>
      <c r="I146" s="831">
        <v>1115.8424137931036</v>
      </c>
      <c r="J146" s="831">
        <v>237</v>
      </c>
      <c r="K146" s="831">
        <v>190785</v>
      </c>
      <c r="L146" s="831"/>
      <c r="M146" s="831">
        <v>805</v>
      </c>
      <c r="N146" s="831">
        <v>270</v>
      </c>
      <c r="O146" s="831">
        <v>217350</v>
      </c>
      <c r="P146" s="827"/>
      <c r="Q146" s="832">
        <v>805</v>
      </c>
    </row>
    <row r="147" spans="1:17" ht="14.45" customHeight="1" x14ac:dyDescent="0.2">
      <c r="A147" s="821" t="s">
        <v>595</v>
      </c>
      <c r="B147" s="822" t="s">
        <v>3405</v>
      </c>
      <c r="C147" s="822" t="s">
        <v>3456</v>
      </c>
      <c r="D147" s="822" t="s">
        <v>3582</v>
      </c>
      <c r="E147" s="822" t="s">
        <v>3581</v>
      </c>
      <c r="F147" s="831">
        <v>238</v>
      </c>
      <c r="G147" s="831">
        <v>1233061.22</v>
      </c>
      <c r="H147" s="831"/>
      <c r="I147" s="831">
        <v>5180.9294957983193</v>
      </c>
      <c r="J147" s="831">
        <v>229</v>
      </c>
      <c r="K147" s="831">
        <v>1187710.0800000003</v>
      </c>
      <c r="L147" s="831"/>
      <c r="M147" s="831">
        <v>5186.5068995633201</v>
      </c>
      <c r="N147" s="831">
        <v>224</v>
      </c>
      <c r="O147" s="831">
        <v>1161777.3000000003</v>
      </c>
      <c r="P147" s="827"/>
      <c r="Q147" s="832">
        <v>5186.5058035714301</v>
      </c>
    </row>
    <row r="148" spans="1:17" ht="14.45" customHeight="1" x14ac:dyDescent="0.2">
      <c r="A148" s="821" t="s">
        <v>595</v>
      </c>
      <c r="B148" s="822" t="s">
        <v>3405</v>
      </c>
      <c r="C148" s="822" t="s">
        <v>3456</v>
      </c>
      <c r="D148" s="822" t="s">
        <v>3583</v>
      </c>
      <c r="E148" s="822" t="s">
        <v>3535</v>
      </c>
      <c r="F148" s="831"/>
      <c r="G148" s="831"/>
      <c r="H148" s="831"/>
      <c r="I148" s="831"/>
      <c r="J148" s="831">
        <v>28</v>
      </c>
      <c r="K148" s="831">
        <v>7494.34</v>
      </c>
      <c r="L148" s="831"/>
      <c r="M148" s="831">
        <v>267.65500000000003</v>
      </c>
      <c r="N148" s="831">
        <v>259</v>
      </c>
      <c r="O148" s="831">
        <v>61802.749999999993</v>
      </c>
      <c r="P148" s="827"/>
      <c r="Q148" s="832">
        <v>238.62065637065635</v>
      </c>
    </row>
    <row r="149" spans="1:17" ht="14.45" customHeight="1" x14ac:dyDescent="0.2">
      <c r="A149" s="821" t="s">
        <v>595</v>
      </c>
      <c r="B149" s="822" t="s">
        <v>3405</v>
      </c>
      <c r="C149" s="822" t="s">
        <v>3456</v>
      </c>
      <c r="D149" s="822" t="s">
        <v>3584</v>
      </c>
      <c r="E149" s="822" t="s">
        <v>3581</v>
      </c>
      <c r="F149" s="831"/>
      <c r="G149" s="831"/>
      <c r="H149" s="831"/>
      <c r="I149" s="831"/>
      <c r="J149" s="831">
        <v>8</v>
      </c>
      <c r="K149" s="831">
        <v>41492.18</v>
      </c>
      <c r="L149" s="831"/>
      <c r="M149" s="831">
        <v>5186.5225</v>
      </c>
      <c r="N149" s="831"/>
      <c r="O149" s="831"/>
      <c r="P149" s="827"/>
      <c r="Q149" s="832"/>
    </row>
    <row r="150" spans="1:17" ht="14.45" customHeight="1" x14ac:dyDescent="0.2">
      <c r="A150" s="821" t="s">
        <v>595</v>
      </c>
      <c r="B150" s="822" t="s">
        <v>3405</v>
      </c>
      <c r="C150" s="822" t="s">
        <v>3456</v>
      </c>
      <c r="D150" s="822" t="s">
        <v>3585</v>
      </c>
      <c r="E150" s="822" t="s">
        <v>3586</v>
      </c>
      <c r="F150" s="831"/>
      <c r="G150" s="831"/>
      <c r="H150" s="831"/>
      <c r="I150" s="831"/>
      <c r="J150" s="831">
        <v>51</v>
      </c>
      <c r="K150" s="831">
        <v>420835.42999999993</v>
      </c>
      <c r="L150" s="831"/>
      <c r="M150" s="831">
        <v>8251.6750980392153</v>
      </c>
      <c r="N150" s="831"/>
      <c r="O150" s="831"/>
      <c r="P150" s="827"/>
      <c r="Q150" s="832"/>
    </row>
    <row r="151" spans="1:17" ht="14.45" customHeight="1" x14ac:dyDescent="0.2">
      <c r="A151" s="821" t="s">
        <v>595</v>
      </c>
      <c r="B151" s="822" t="s">
        <v>3405</v>
      </c>
      <c r="C151" s="822" t="s">
        <v>3456</v>
      </c>
      <c r="D151" s="822" t="s">
        <v>3587</v>
      </c>
      <c r="E151" s="822" t="s">
        <v>3588</v>
      </c>
      <c r="F151" s="831"/>
      <c r="G151" s="831"/>
      <c r="H151" s="831"/>
      <c r="I151" s="831"/>
      <c r="J151" s="831">
        <v>0.1</v>
      </c>
      <c r="K151" s="831">
        <v>607.85</v>
      </c>
      <c r="L151" s="831"/>
      <c r="M151" s="831">
        <v>6078.5</v>
      </c>
      <c r="N151" s="831"/>
      <c r="O151" s="831"/>
      <c r="P151" s="827"/>
      <c r="Q151" s="832"/>
    </row>
    <row r="152" spans="1:17" ht="14.45" customHeight="1" x14ac:dyDescent="0.2">
      <c r="A152" s="821" t="s">
        <v>595</v>
      </c>
      <c r="B152" s="822" t="s">
        <v>3405</v>
      </c>
      <c r="C152" s="822" t="s">
        <v>3456</v>
      </c>
      <c r="D152" s="822" t="s">
        <v>3589</v>
      </c>
      <c r="E152" s="822" t="s">
        <v>3581</v>
      </c>
      <c r="F152" s="831">
        <v>14</v>
      </c>
      <c r="G152" s="831">
        <v>77280</v>
      </c>
      <c r="H152" s="831"/>
      <c r="I152" s="831">
        <v>5520</v>
      </c>
      <c r="J152" s="831">
        <v>40</v>
      </c>
      <c r="K152" s="831">
        <v>220800</v>
      </c>
      <c r="L152" s="831"/>
      <c r="M152" s="831">
        <v>5520</v>
      </c>
      <c r="N152" s="831">
        <v>46</v>
      </c>
      <c r="O152" s="831">
        <v>253920</v>
      </c>
      <c r="P152" s="827"/>
      <c r="Q152" s="832">
        <v>5520</v>
      </c>
    </row>
    <row r="153" spans="1:17" ht="14.45" customHeight="1" x14ac:dyDescent="0.2">
      <c r="A153" s="821" t="s">
        <v>595</v>
      </c>
      <c r="B153" s="822" t="s">
        <v>3405</v>
      </c>
      <c r="C153" s="822" t="s">
        <v>3456</v>
      </c>
      <c r="D153" s="822" t="s">
        <v>3590</v>
      </c>
      <c r="E153" s="822" t="s">
        <v>3581</v>
      </c>
      <c r="F153" s="831">
        <v>7</v>
      </c>
      <c r="G153" s="831">
        <v>13443.5</v>
      </c>
      <c r="H153" s="831"/>
      <c r="I153" s="831">
        <v>1920.5</v>
      </c>
      <c r="J153" s="831">
        <v>21</v>
      </c>
      <c r="K153" s="831">
        <v>40328.01</v>
      </c>
      <c r="L153" s="831"/>
      <c r="M153" s="831">
        <v>1920.3814285714286</v>
      </c>
      <c r="N153" s="831">
        <v>24</v>
      </c>
      <c r="O153" s="831">
        <v>46092</v>
      </c>
      <c r="P153" s="827"/>
      <c r="Q153" s="832">
        <v>1920.5</v>
      </c>
    </row>
    <row r="154" spans="1:17" ht="14.45" customHeight="1" x14ac:dyDescent="0.2">
      <c r="A154" s="821" t="s">
        <v>595</v>
      </c>
      <c r="B154" s="822" t="s">
        <v>3405</v>
      </c>
      <c r="C154" s="822" t="s">
        <v>3456</v>
      </c>
      <c r="D154" s="822" t="s">
        <v>3591</v>
      </c>
      <c r="E154" s="822" t="s">
        <v>3495</v>
      </c>
      <c r="F154" s="831"/>
      <c r="G154" s="831"/>
      <c r="H154" s="831"/>
      <c r="I154" s="831"/>
      <c r="J154" s="831"/>
      <c r="K154" s="831"/>
      <c r="L154" s="831"/>
      <c r="M154" s="831"/>
      <c r="N154" s="831">
        <v>2</v>
      </c>
      <c r="O154" s="831">
        <v>6964.16</v>
      </c>
      <c r="P154" s="827"/>
      <c r="Q154" s="832">
        <v>3482.08</v>
      </c>
    </row>
    <row r="155" spans="1:17" ht="14.45" customHeight="1" x14ac:dyDescent="0.2">
      <c r="A155" s="821" t="s">
        <v>595</v>
      </c>
      <c r="B155" s="822" t="s">
        <v>3405</v>
      </c>
      <c r="C155" s="822" t="s">
        <v>3456</v>
      </c>
      <c r="D155" s="822" t="s">
        <v>3592</v>
      </c>
      <c r="E155" s="822" t="s">
        <v>3586</v>
      </c>
      <c r="F155" s="831"/>
      <c r="G155" s="831"/>
      <c r="H155" s="831"/>
      <c r="I155" s="831"/>
      <c r="J155" s="831">
        <v>39</v>
      </c>
      <c r="K155" s="831">
        <v>56735.25</v>
      </c>
      <c r="L155" s="831"/>
      <c r="M155" s="831">
        <v>1454.75</v>
      </c>
      <c r="N155" s="831"/>
      <c r="O155" s="831"/>
      <c r="P155" s="827"/>
      <c r="Q155" s="832"/>
    </row>
    <row r="156" spans="1:17" ht="14.45" customHeight="1" x14ac:dyDescent="0.2">
      <c r="A156" s="821" t="s">
        <v>595</v>
      </c>
      <c r="B156" s="822" t="s">
        <v>3405</v>
      </c>
      <c r="C156" s="822" t="s">
        <v>3456</v>
      </c>
      <c r="D156" s="822" t="s">
        <v>3593</v>
      </c>
      <c r="E156" s="822" t="s">
        <v>3566</v>
      </c>
      <c r="F156" s="831">
        <v>2</v>
      </c>
      <c r="G156" s="831">
        <v>3676</v>
      </c>
      <c r="H156" s="831"/>
      <c r="I156" s="831">
        <v>1838</v>
      </c>
      <c r="J156" s="831"/>
      <c r="K156" s="831"/>
      <c r="L156" s="831"/>
      <c r="M156" s="831"/>
      <c r="N156" s="831"/>
      <c r="O156" s="831"/>
      <c r="P156" s="827"/>
      <c r="Q156" s="832"/>
    </row>
    <row r="157" spans="1:17" ht="14.45" customHeight="1" x14ac:dyDescent="0.2">
      <c r="A157" s="821" t="s">
        <v>595</v>
      </c>
      <c r="B157" s="822" t="s">
        <v>3405</v>
      </c>
      <c r="C157" s="822" t="s">
        <v>3456</v>
      </c>
      <c r="D157" s="822" t="s">
        <v>3594</v>
      </c>
      <c r="E157" s="822" t="s">
        <v>3595</v>
      </c>
      <c r="F157" s="831">
        <v>1</v>
      </c>
      <c r="G157" s="831">
        <v>47653</v>
      </c>
      <c r="H157" s="831"/>
      <c r="I157" s="831">
        <v>47653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595</v>
      </c>
      <c r="B158" s="822" t="s">
        <v>3405</v>
      </c>
      <c r="C158" s="822" t="s">
        <v>3456</v>
      </c>
      <c r="D158" s="822" t="s">
        <v>3596</v>
      </c>
      <c r="E158" s="822" t="s">
        <v>3597</v>
      </c>
      <c r="F158" s="831">
        <v>21</v>
      </c>
      <c r="G158" s="831">
        <v>48661.83</v>
      </c>
      <c r="H158" s="831"/>
      <c r="I158" s="831">
        <v>2317.23</v>
      </c>
      <c r="J158" s="831">
        <v>9</v>
      </c>
      <c r="K158" s="831">
        <v>4968</v>
      </c>
      <c r="L158" s="831"/>
      <c r="M158" s="831">
        <v>552</v>
      </c>
      <c r="N158" s="831"/>
      <c r="O158" s="831"/>
      <c r="P158" s="827"/>
      <c r="Q158" s="832"/>
    </row>
    <row r="159" spans="1:17" ht="14.45" customHeight="1" x14ac:dyDescent="0.2">
      <c r="A159" s="821" t="s">
        <v>595</v>
      </c>
      <c r="B159" s="822" t="s">
        <v>3405</v>
      </c>
      <c r="C159" s="822" t="s">
        <v>3456</v>
      </c>
      <c r="D159" s="822" t="s">
        <v>3598</v>
      </c>
      <c r="E159" s="822" t="s">
        <v>3597</v>
      </c>
      <c r="F159" s="831">
        <v>5</v>
      </c>
      <c r="G159" s="831">
        <v>263972.21999999997</v>
      </c>
      <c r="H159" s="831"/>
      <c r="I159" s="831">
        <v>52794.443999999996</v>
      </c>
      <c r="J159" s="831">
        <v>3</v>
      </c>
      <c r="K159" s="831">
        <v>162669.33000000002</v>
      </c>
      <c r="L159" s="831"/>
      <c r="M159" s="831">
        <v>54223.110000000008</v>
      </c>
      <c r="N159" s="831"/>
      <c r="O159" s="831"/>
      <c r="P159" s="827"/>
      <c r="Q159" s="832"/>
    </row>
    <row r="160" spans="1:17" ht="14.45" customHeight="1" x14ac:dyDescent="0.2">
      <c r="A160" s="821" t="s">
        <v>595</v>
      </c>
      <c r="B160" s="822" t="s">
        <v>3405</v>
      </c>
      <c r="C160" s="822" t="s">
        <v>3456</v>
      </c>
      <c r="D160" s="822" t="s">
        <v>3599</v>
      </c>
      <c r="E160" s="822" t="s">
        <v>3600</v>
      </c>
      <c r="F160" s="831"/>
      <c r="G160" s="831"/>
      <c r="H160" s="831"/>
      <c r="I160" s="831"/>
      <c r="J160" s="831"/>
      <c r="K160" s="831"/>
      <c r="L160" s="831"/>
      <c r="M160" s="831"/>
      <c r="N160" s="831">
        <v>35</v>
      </c>
      <c r="O160" s="831">
        <v>66302.67</v>
      </c>
      <c r="P160" s="827"/>
      <c r="Q160" s="832">
        <v>1894.3619999999999</v>
      </c>
    </row>
    <row r="161" spans="1:17" ht="14.45" customHeight="1" x14ac:dyDescent="0.2">
      <c r="A161" s="821" t="s">
        <v>595</v>
      </c>
      <c r="B161" s="822" t="s">
        <v>3405</v>
      </c>
      <c r="C161" s="822" t="s">
        <v>3456</v>
      </c>
      <c r="D161" s="822" t="s">
        <v>3601</v>
      </c>
      <c r="E161" s="822" t="s">
        <v>3602</v>
      </c>
      <c r="F161" s="831"/>
      <c r="G161" s="831"/>
      <c r="H161" s="831"/>
      <c r="I161" s="831"/>
      <c r="J161" s="831"/>
      <c r="K161" s="831"/>
      <c r="L161" s="831"/>
      <c r="M161" s="831"/>
      <c r="N161" s="831">
        <v>14</v>
      </c>
      <c r="O161" s="831">
        <v>148120</v>
      </c>
      <c r="P161" s="827"/>
      <c r="Q161" s="832">
        <v>10580</v>
      </c>
    </row>
    <row r="162" spans="1:17" ht="14.45" customHeight="1" x14ac:dyDescent="0.2">
      <c r="A162" s="821" t="s">
        <v>595</v>
      </c>
      <c r="B162" s="822" t="s">
        <v>3405</v>
      </c>
      <c r="C162" s="822" t="s">
        <v>3456</v>
      </c>
      <c r="D162" s="822" t="s">
        <v>3603</v>
      </c>
      <c r="E162" s="822" t="s">
        <v>3604</v>
      </c>
      <c r="F162" s="831">
        <v>8</v>
      </c>
      <c r="G162" s="831">
        <v>19714.48</v>
      </c>
      <c r="H162" s="831"/>
      <c r="I162" s="831">
        <v>2464.31</v>
      </c>
      <c r="J162" s="831"/>
      <c r="K162" s="831"/>
      <c r="L162" s="831"/>
      <c r="M162" s="831"/>
      <c r="N162" s="831"/>
      <c r="O162" s="831"/>
      <c r="P162" s="827"/>
      <c r="Q162" s="832"/>
    </row>
    <row r="163" spans="1:17" ht="14.45" customHeight="1" x14ac:dyDescent="0.2">
      <c r="A163" s="821" t="s">
        <v>595</v>
      </c>
      <c r="B163" s="822" t="s">
        <v>3405</v>
      </c>
      <c r="C163" s="822" t="s">
        <v>3456</v>
      </c>
      <c r="D163" s="822" t="s">
        <v>3605</v>
      </c>
      <c r="E163" s="822" t="s">
        <v>3604</v>
      </c>
      <c r="F163" s="831">
        <v>1</v>
      </c>
      <c r="G163" s="831">
        <v>16000</v>
      </c>
      <c r="H163" s="831"/>
      <c r="I163" s="831">
        <v>16000</v>
      </c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x14ac:dyDescent="0.2">
      <c r="A164" s="821" t="s">
        <v>595</v>
      </c>
      <c r="B164" s="822" t="s">
        <v>3405</v>
      </c>
      <c r="C164" s="822" t="s">
        <v>3456</v>
      </c>
      <c r="D164" s="822" t="s">
        <v>3606</v>
      </c>
      <c r="E164" s="822" t="s">
        <v>3607</v>
      </c>
      <c r="F164" s="831"/>
      <c r="G164" s="831"/>
      <c r="H164" s="831"/>
      <c r="I164" s="831"/>
      <c r="J164" s="831">
        <v>8</v>
      </c>
      <c r="K164" s="831">
        <v>106536</v>
      </c>
      <c r="L164" s="831"/>
      <c r="M164" s="831">
        <v>13317</v>
      </c>
      <c r="N164" s="831">
        <v>3</v>
      </c>
      <c r="O164" s="831">
        <v>39951</v>
      </c>
      <c r="P164" s="827"/>
      <c r="Q164" s="832">
        <v>13317</v>
      </c>
    </row>
    <row r="165" spans="1:17" ht="14.45" customHeight="1" x14ac:dyDescent="0.2">
      <c r="A165" s="821" t="s">
        <v>595</v>
      </c>
      <c r="B165" s="822" t="s">
        <v>3405</v>
      </c>
      <c r="C165" s="822" t="s">
        <v>3456</v>
      </c>
      <c r="D165" s="822" t="s">
        <v>3608</v>
      </c>
      <c r="E165" s="822" t="s">
        <v>3609</v>
      </c>
      <c r="F165" s="831"/>
      <c r="G165" s="831"/>
      <c r="H165" s="831"/>
      <c r="I165" s="831"/>
      <c r="J165" s="831"/>
      <c r="K165" s="831"/>
      <c r="L165" s="831"/>
      <c r="M165" s="831"/>
      <c r="N165" s="831">
        <v>1</v>
      </c>
      <c r="O165" s="831">
        <v>60240.71</v>
      </c>
      <c r="P165" s="827"/>
      <c r="Q165" s="832">
        <v>60240.71</v>
      </c>
    </row>
    <row r="166" spans="1:17" ht="14.45" customHeight="1" x14ac:dyDescent="0.2">
      <c r="A166" s="821" t="s">
        <v>595</v>
      </c>
      <c r="B166" s="822" t="s">
        <v>3405</v>
      </c>
      <c r="C166" s="822" t="s">
        <v>3456</v>
      </c>
      <c r="D166" s="822" t="s">
        <v>3610</v>
      </c>
      <c r="E166" s="822" t="s">
        <v>3611</v>
      </c>
      <c r="F166" s="831">
        <v>4</v>
      </c>
      <c r="G166" s="831">
        <v>5525.88</v>
      </c>
      <c r="H166" s="831"/>
      <c r="I166" s="831">
        <v>1381.47</v>
      </c>
      <c r="J166" s="831">
        <v>2</v>
      </c>
      <c r="K166" s="831">
        <v>2761.4700000000003</v>
      </c>
      <c r="L166" s="831"/>
      <c r="M166" s="831">
        <v>1380.7350000000001</v>
      </c>
      <c r="N166" s="831">
        <v>20</v>
      </c>
      <c r="O166" s="831">
        <v>27604.41</v>
      </c>
      <c r="P166" s="827"/>
      <c r="Q166" s="832">
        <v>1380.2204999999999</v>
      </c>
    </row>
    <row r="167" spans="1:17" ht="14.45" customHeight="1" x14ac:dyDescent="0.2">
      <c r="A167" s="821" t="s">
        <v>595</v>
      </c>
      <c r="B167" s="822" t="s">
        <v>3405</v>
      </c>
      <c r="C167" s="822" t="s">
        <v>3456</v>
      </c>
      <c r="D167" s="822" t="s">
        <v>3612</v>
      </c>
      <c r="E167" s="822" t="s">
        <v>3613</v>
      </c>
      <c r="F167" s="831">
        <v>4</v>
      </c>
      <c r="G167" s="831">
        <v>876</v>
      </c>
      <c r="H167" s="831"/>
      <c r="I167" s="831">
        <v>219</v>
      </c>
      <c r="J167" s="831">
        <v>9</v>
      </c>
      <c r="K167" s="831">
        <v>1335.94</v>
      </c>
      <c r="L167" s="831"/>
      <c r="M167" s="831">
        <v>148.4377777777778</v>
      </c>
      <c r="N167" s="831">
        <v>16</v>
      </c>
      <c r="O167" s="831">
        <v>2695.28</v>
      </c>
      <c r="P167" s="827"/>
      <c r="Q167" s="832">
        <v>168.45500000000001</v>
      </c>
    </row>
    <row r="168" spans="1:17" ht="14.45" customHeight="1" x14ac:dyDescent="0.2">
      <c r="A168" s="821" t="s">
        <v>595</v>
      </c>
      <c r="B168" s="822" t="s">
        <v>3405</v>
      </c>
      <c r="C168" s="822" t="s">
        <v>3456</v>
      </c>
      <c r="D168" s="822" t="s">
        <v>3614</v>
      </c>
      <c r="E168" s="822" t="s">
        <v>3615</v>
      </c>
      <c r="F168" s="831">
        <v>12</v>
      </c>
      <c r="G168" s="831">
        <v>5035.4399999999996</v>
      </c>
      <c r="H168" s="831"/>
      <c r="I168" s="831">
        <v>419.61999999999995</v>
      </c>
      <c r="J168" s="831">
        <v>7</v>
      </c>
      <c r="K168" s="831">
        <v>1326.6399999999999</v>
      </c>
      <c r="L168" s="831"/>
      <c r="M168" s="831">
        <v>189.51999999999998</v>
      </c>
      <c r="N168" s="831">
        <v>9</v>
      </c>
      <c r="O168" s="831">
        <v>1819.57</v>
      </c>
      <c r="P168" s="827"/>
      <c r="Q168" s="832">
        <v>202.17444444444445</v>
      </c>
    </row>
    <row r="169" spans="1:17" ht="14.45" customHeight="1" x14ac:dyDescent="0.2">
      <c r="A169" s="821" t="s">
        <v>595</v>
      </c>
      <c r="B169" s="822" t="s">
        <v>3405</v>
      </c>
      <c r="C169" s="822" t="s">
        <v>3456</v>
      </c>
      <c r="D169" s="822" t="s">
        <v>3616</v>
      </c>
      <c r="E169" s="822" t="s">
        <v>3579</v>
      </c>
      <c r="F169" s="831"/>
      <c r="G169" s="831"/>
      <c r="H169" s="831"/>
      <c r="I169" s="831"/>
      <c r="J169" s="831">
        <v>2</v>
      </c>
      <c r="K169" s="831">
        <v>23102</v>
      </c>
      <c r="L169" s="831"/>
      <c r="M169" s="831">
        <v>11551</v>
      </c>
      <c r="N169" s="831"/>
      <c r="O169" s="831"/>
      <c r="P169" s="827"/>
      <c r="Q169" s="832"/>
    </row>
    <row r="170" spans="1:17" ht="14.45" customHeight="1" x14ac:dyDescent="0.2">
      <c r="A170" s="821" t="s">
        <v>595</v>
      </c>
      <c r="B170" s="822" t="s">
        <v>3405</v>
      </c>
      <c r="C170" s="822" t="s">
        <v>3456</v>
      </c>
      <c r="D170" s="822" t="s">
        <v>3617</v>
      </c>
      <c r="E170" s="822" t="s">
        <v>3618</v>
      </c>
      <c r="F170" s="831">
        <v>1</v>
      </c>
      <c r="G170" s="831">
        <v>1428</v>
      </c>
      <c r="H170" s="831"/>
      <c r="I170" s="831">
        <v>1428</v>
      </c>
      <c r="J170" s="831"/>
      <c r="K170" s="831"/>
      <c r="L170" s="831"/>
      <c r="M170" s="831"/>
      <c r="N170" s="831"/>
      <c r="O170" s="831"/>
      <c r="P170" s="827"/>
      <c r="Q170" s="832"/>
    </row>
    <row r="171" spans="1:17" ht="14.45" customHeight="1" x14ac:dyDescent="0.2">
      <c r="A171" s="821" t="s">
        <v>595</v>
      </c>
      <c r="B171" s="822" t="s">
        <v>3405</v>
      </c>
      <c r="C171" s="822" t="s">
        <v>3456</v>
      </c>
      <c r="D171" s="822" t="s">
        <v>3619</v>
      </c>
      <c r="E171" s="822" t="s">
        <v>3586</v>
      </c>
      <c r="F171" s="831">
        <v>6</v>
      </c>
      <c r="G171" s="831">
        <v>27742.38</v>
      </c>
      <c r="H171" s="831"/>
      <c r="I171" s="831">
        <v>4623.7300000000005</v>
      </c>
      <c r="J171" s="831"/>
      <c r="K171" s="831"/>
      <c r="L171" s="831"/>
      <c r="M171" s="831"/>
      <c r="N171" s="831"/>
      <c r="O171" s="831"/>
      <c r="P171" s="827"/>
      <c r="Q171" s="832"/>
    </row>
    <row r="172" spans="1:17" ht="14.45" customHeight="1" x14ac:dyDescent="0.2">
      <c r="A172" s="821" t="s">
        <v>595</v>
      </c>
      <c r="B172" s="822" t="s">
        <v>3405</v>
      </c>
      <c r="C172" s="822" t="s">
        <v>3456</v>
      </c>
      <c r="D172" s="822" t="s">
        <v>3620</v>
      </c>
      <c r="E172" s="822" t="s">
        <v>3621</v>
      </c>
      <c r="F172" s="831">
        <v>1</v>
      </c>
      <c r="G172" s="831">
        <v>9073.5</v>
      </c>
      <c r="H172" s="831"/>
      <c r="I172" s="831">
        <v>9073.5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595</v>
      </c>
      <c r="B173" s="822" t="s">
        <v>3405</v>
      </c>
      <c r="C173" s="822" t="s">
        <v>3456</v>
      </c>
      <c r="D173" s="822" t="s">
        <v>3622</v>
      </c>
      <c r="E173" s="822" t="s">
        <v>3623</v>
      </c>
      <c r="F173" s="831">
        <v>10.56</v>
      </c>
      <c r="G173" s="831">
        <v>41867.629999999997</v>
      </c>
      <c r="H173" s="831"/>
      <c r="I173" s="831">
        <v>3964.737689393939</v>
      </c>
      <c r="J173" s="831">
        <v>22.060000000000002</v>
      </c>
      <c r="K173" s="831">
        <v>73031.890000000014</v>
      </c>
      <c r="L173" s="831"/>
      <c r="M173" s="831">
        <v>3310.6024478694471</v>
      </c>
      <c r="N173" s="831"/>
      <c r="O173" s="831"/>
      <c r="P173" s="827"/>
      <c r="Q173" s="832"/>
    </row>
    <row r="174" spans="1:17" ht="14.45" customHeight="1" x14ac:dyDescent="0.2">
      <c r="A174" s="821" t="s">
        <v>595</v>
      </c>
      <c r="B174" s="822" t="s">
        <v>3405</v>
      </c>
      <c r="C174" s="822" t="s">
        <v>3456</v>
      </c>
      <c r="D174" s="822" t="s">
        <v>3624</v>
      </c>
      <c r="E174" s="822" t="s">
        <v>3623</v>
      </c>
      <c r="F174" s="831">
        <v>18</v>
      </c>
      <c r="G174" s="831">
        <v>22197.599999999999</v>
      </c>
      <c r="H174" s="831"/>
      <c r="I174" s="831">
        <v>1233.1999999999998</v>
      </c>
      <c r="J174" s="831">
        <v>187</v>
      </c>
      <c r="K174" s="831">
        <v>121550</v>
      </c>
      <c r="L174" s="831"/>
      <c r="M174" s="831">
        <v>650</v>
      </c>
      <c r="N174" s="831"/>
      <c r="O174" s="831"/>
      <c r="P174" s="827"/>
      <c r="Q174" s="832"/>
    </row>
    <row r="175" spans="1:17" ht="14.45" customHeight="1" x14ac:dyDescent="0.2">
      <c r="A175" s="821" t="s">
        <v>595</v>
      </c>
      <c r="B175" s="822" t="s">
        <v>3405</v>
      </c>
      <c r="C175" s="822" t="s">
        <v>3456</v>
      </c>
      <c r="D175" s="822" t="s">
        <v>3625</v>
      </c>
      <c r="E175" s="822" t="s">
        <v>3626</v>
      </c>
      <c r="F175" s="831"/>
      <c r="G175" s="831"/>
      <c r="H175" s="831"/>
      <c r="I175" s="831"/>
      <c r="J175" s="831"/>
      <c r="K175" s="831"/>
      <c r="L175" s="831"/>
      <c r="M175" s="831"/>
      <c r="N175" s="831">
        <v>2</v>
      </c>
      <c r="O175" s="831">
        <v>560612</v>
      </c>
      <c r="P175" s="827"/>
      <c r="Q175" s="832">
        <v>280306</v>
      </c>
    </row>
    <row r="176" spans="1:17" ht="14.45" customHeight="1" x14ac:dyDescent="0.2">
      <c r="A176" s="821" t="s">
        <v>595</v>
      </c>
      <c r="B176" s="822" t="s">
        <v>3405</v>
      </c>
      <c r="C176" s="822" t="s">
        <v>3456</v>
      </c>
      <c r="D176" s="822" t="s">
        <v>3627</v>
      </c>
      <c r="E176" s="822" t="s">
        <v>3628</v>
      </c>
      <c r="F176" s="831"/>
      <c r="G176" s="831"/>
      <c r="H176" s="831"/>
      <c r="I176" s="831"/>
      <c r="J176" s="831">
        <v>1</v>
      </c>
      <c r="K176" s="831">
        <v>466318.77</v>
      </c>
      <c r="L176" s="831"/>
      <c r="M176" s="831">
        <v>466318.77</v>
      </c>
      <c r="N176" s="831">
        <v>1</v>
      </c>
      <c r="O176" s="831">
        <v>466318.77</v>
      </c>
      <c r="P176" s="827"/>
      <c r="Q176" s="832">
        <v>466318.77</v>
      </c>
    </row>
    <row r="177" spans="1:17" ht="14.45" customHeight="1" x14ac:dyDescent="0.2">
      <c r="A177" s="821" t="s">
        <v>595</v>
      </c>
      <c r="B177" s="822" t="s">
        <v>3405</v>
      </c>
      <c r="C177" s="822" t="s">
        <v>3456</v>
      </c>
      <c r="D177" s="822" t="s">
        <v>3629</v>
      </c>
      <c r="E177" s="822" t="s">
        <v>3600</v>
      </c>
      <c r="F177" s="831"/>
      <c r="G177" s="831"/>
      <c r="H177" s="831"/>
      <c r="I177" s="831"/>
      <c r="J177" s="831"/>
      <c r="K177" s="831"/>
      <c r="L177" s="831"/>
      <c r="M177" s="831"/>
      <c r="N177" s="831">
        <v>3</v>
      </c>
      <c r="O177" s="831">
        <v>5578.0499999999993</v>
      </c>
      <c r="P177" s="827"/>
      <c r="Q177" s="832">
        <v>1859.3499999999997</v>
      </c>
    </row>
    <row r="178" spans="1:17" ht="14.45" customHeight="1" x14ac:dyDescent="0.2">
      <c r="A178" s="821" t="s">
        <v>595</v>
      </c>
      <c r="B178" s="822" t="s">
        <v>3405</v>
      </c>
      <c r="C178" s="822" t="s">
        <v>3456</v>
      </c>
      <c r="D178" s="822" t="s">
        <v>3630</v>
      </c>
      <c r="E178" s="822" t="s">
        <v>3631</v>
      </c>
      <c r="F178" s="831"/>
      <c r="G178" s="831"/>
      <c r="H178" s="831"/>
      <c r="I178" s="831"/>
      <c r="J178" s="831"/>
      <c r="K178" s="831"/>
      <c r="L178" s="831"/>
      <c r="M178" s="831"/>
      <c r="N178" s="831">
        <v>1</v>
      </c>
      <c r="O178" s="831">
        <v>170.7</v>
      </c>
      <c r="P178" s="827"/>
      <c r="Q178" s="832">
        <v>170.7</v>
      </c>
    </row>
    <row r="179" spans="1:17" ht="14.45" customHeight="1" x14ac:dyDescent="0.2">
      <c r="A179" s="821" t="s">
        <v>595</v>
      </c>
      <c r="B179" s="822" t="s">
        <v>3405</v>
      </c>
      <c r="C179" s="822" t="s">
        <v>3456</v>
      </c>
      <c r="D179" s="822" t="s">
        <v>3632</v>
      </c>
      <c r="E179" s="822" t="s">
        <v>3633</v>
      </c>
      <c r="F179" s="831"/>
      <c r="G179" s="831"/>
      <c r="H179" s="831"/>
      <c r="I179" s="831"/>
      <c r="J179" s="831"/>
      <c r="K179" s="831"/>
      <c r="L179" s="831"/>
      <c r="M179" s="831"/>
      <c r="N179" s="831">
        <v>1</v>
      </c>
      <c r="O179" s="831">
        <v>15262.84</v>
      </c>
      <c r="P179" s="827"/>
      <c r="Q179" s="832">
        <v>15262.84</v>
      </c>
    </row>
    <row r="180" spans="1:17" ht="14.45" customHeight="1" x14ac:dyDescent="0.2">
      <c r="A180" s="821" t="s">
        <v>595</v>
      </c>
      <c r="B180" s="822" t="s">
        <v>3405</v>
      </c>
      <c r="C180" s="822" t="s">
        <v>3456</v>
      </c>
      <c r="D180" s="822" t="s">
        <v>3634</v>
      </c>
      <c r="E180" s="822" t="s">
        <v>3635</v>
      </c>
      <c r="F180" s="831"/>
      <c r="G180" s="831"/>
      <c r="H180" s="831"/>
      <c r="I180" s="831"/>
      <c r="J180" s="831">
        <v>4</v>
      </c>
      <c r="K180" s="831">
        <v>115174.8</v>
      </c>
      <c r="L180" s="831"/>
      <c r="M180" s="831">
        <v>28793.7</v>
      </c>
      <c r="N180" s="831"/>
      <c r="O180" s="831"/>
      <c r="P180" s="827"/>
      <c r="Q180" s="832"/>
    </row>
    <row r="181" spans="1:17" ht="14.45" customHeight="1" x14ac:dyDescent="0.2">
      <c r="A181" s="821" t="s">
        <v>595</v>
      </c>
      <c r="B181" s="822" t="s">
        <v>3405</v>
      </c>
      <c r="C181" s="822" t="s">
        <v>3456</v>
      </c>
      <c r="D181" s="822" t="s">
        <v>3636</v>
      </c>
      <c r="E181" s="822" t="s">
        <v>3637</v>
      </c>
      <c r="F181" s="831"/>
      <c r="G181" s="831"/>
      <c r="H181" s="831"/>
      <c r="I181" s="831"/>
      <c r="J181" s="831">
        <v>14</v>
      </c>
      <c r="K181" s="831">
        <v>559860</v>
      </c>
      <c r="L181" s="831"/>
      <c r="M181" s="831">
        <v>39990</v>
      </c>
      <c r="N181" s="831">
        <v>6</v>
      </c>
      <c r="O181" s="831">
        <v>239940</v>
      </c>
      <c r="P181" s="827"/>
      <c r="Q181" s="832">
        <v>39990</v>
      </c>
    </row>
    <row r="182" spans="1:17" ht="14.45" customHeight="1" x14ac:dyDescent="0.2">
      <c r="A182" s="821" t="s">
        <v>595</v>
      </c>
      <c r="B182" s="822" t="s">
        <v>3405</v>
      </c>
      <c r="C182" s="822" t="s">
        <v>3456</v>
      </c>
      <c r="D182" s="822" t="s">
        <v>3638</v>
      </c>
      <c r="E182" s="822" t="s">
        <v>3602</v>
      </c>
      <c r="F182" s="831"/>
      <c r="G182" s="831"/>
      <c r="H182" s="831"/>
      <c r="I182" s="831"/>
      <c r="J182" s="831"/>
      <c r="K182" s="831"/>
      <c r="L182" s="831"/>
      <c r="M182" s="831"/>
      <c r="N182" s="831">
        <v>62</v>
      </c>
      <c r="O182" s="831">
        <v>142042</v>
      </c>
      <c r="P182" s="827"/>
      <c r="Q182" s="832">
        <v>2291</v>
      </c>
    </row>
    <row r="183" spans="1:17" ht="14.45" customHeight="1" x14ac:dyDescent="0.2">
      <c r="A183" s="821" t="s">
        <v>595</v>
      </c>
      <c r="B183" s="822" t="s">
        <v>3405</v>
      </c>
      <c r="C183" s="822" t="s">
        <v>3456</v>
      </c>
      <c r="D183" s="822" t="s">
        <v>3639</v>
      </c>
      <c r="E183" s="822" t="s">
        <v>3518</v>
      </c>
      <c r="F183" s="831"/>
      <c r="G183" s="831"/>
      <c r="H183" s="831"/>
      <c r="I183" s="831"/>
      <c r="J183" s="831">
        <v>1</v>
      </c>
      <c r="K183" s="831">
        <v>8747</v>
      </c>
      <c r="L183" s="831"/>
      <c r="M183" s="831">
        <v>8747</v>
      </c>
      <c r="N183" s="831"/>
      <c r="O183" s="831"/>
      <c r="P183" s="827"/>
      <c r="Q183" s="832"/>
    </row>
    <row r="184" spans="1:17" ht="14.45" customHeight="1" x14ac:dyDescent="0.2">
      <c r="A184" s="821" t="s">
        <v>595</v>
      </c>
      <c r="B184" s="822" t="s">
        <v>3405</v>
      </c>
      <c r="C184" s="822" t="s">
        <v>3456</v>
      </c>
      <c r="D184" s="822" t="s">
        <v>3640</v>
      </c>
      <c r="E184" s="822" t="s">
        <v>3641</v>
      </c>
      <c r="F184" s="831"/>
      <c r="G184" s="831"/>
      <c r="H184" s="831"/>
      <c r="I184" s="831"/>
      <c r="J184" s="831"/>
      <c r="K184" s="831"/>
      <c r="L184" s="831"/>
      <c r="M184" s="831"/>
      <c r="N184" s="831">
        <v>7</v>
      </c>
      <c r="O184" s="831">
        <v>44100</v>
      </c>
      <c r="P184" s="827"/>
      <c r="Q184" s="832">
        <v>6300</v>
      </c>
    </row>
    <row r="185" spans="1:17" ht="14.45" customHeight="1" x14ac:dyDescent="0.2">
      <c r="A185" s="821" t="s">
        <v>595</v>
      </c>
      <c r="B185" s="822" t="s">
        <v>3405</v>
      </c>
      <c r="C185" s="822" t="s">
        <v>3456</v>
      </c>
      <c r="D185" s="822" t="s">
        <v>3642</v>
      </c>
      <c r="E185" s="822" t="s">
        <v>3535</v>
      </c>
      <c r="F185" s="831"/>
      <c r="G185" s="831"/>
      <c r="H185" s="831"/>
      <c r="I185" s="831"/>
      <c r="J185" s="831">
        <v>6.57</v>
      </c>
      <c r="K185" s="831">
        <v>8853.7799999999988</v>
      </c>
      <c r="L185" s="831"/>
      <c r="M185" s="831">
        <v>1347.6073059360729</v>
      </c>
      <c r="N185" s="831">
        <v>26.820000000000004</v>
      </c>
      <c r="O185" s="831">
        <v>36163.350000000006</v>
      </c>
      <c r="P185" s="827"/>
      <c r="Q185" s="832">
        <v>1348.3724832214766</v>
      </c>
    </row>
    <row r="186" spans="1:17" ht="14.45" customHeight="1" x14ac:dyDescent="0.2">
      <c r="A186" s="821" t="s">
        <v>595</v>
      </c>
      <c r="B186" s="822" t="s">
        <v>3405</v>
      </c>
      <c r="C186" s="822" t="s">
        <v>3456</v>
      </c>
      <c r="D186" s="822" t="s">
        <v>3643</v>
      </c>
      <c r="E186" s="822" t="s">
        <v>3644</v>
      </c>
      <c r="F186" s="831"/>
      <c r="G186" s="831"/>
      <c r="H186" s="831"/>
      <c r="I186" s="831"/>
      <c r="J186" s="831">
        <v>4</v>
      </c>
      <c r="K186" s="831">
        <v>1132.92</v>
      </c>
      <c r="L186" s="831"/>
      <c r="M186" s="831">
        <v>283.23</v>
      </c>
      <c r="N186" s="831">
        <v>3</v>
      </c>
      <c r="O186" s="831">
        <v>891.48</v>
      </c>
      <c r="P186" s="827"/>
      <c r="Q186" s="832">
        <v>297.16000000000003</v>
      </c>
    </row>
    <row r="187" spans="1:17" ht="14.45" customHeight="1" x14ac:dyDescent="0.2">
      <c r="A187" s="821" t="s">
        <v>595</v>
      </c>
      <c r="B187" s="822" t="s">
        <v>3405</v>
      </c>
      <c r="C187" s="822" t="s">
        <v>3456</v>
      </c>
      <c r="D187" s="822" t="s">
        <v>3645</v>
      </c>
      <c r="E187" s="822" t="s">
        <v>3535</v>
      </c>
      <c r="F187" s="831"/>
      <c r="G187" s="831"/>
      <c r="H187" s="831"/>
      <c r="I187" s="831"/>
      <c r="J187" s="831">
        <v>3.25</v>
      </c>
      <c r="K187" s="831">
        <v>6385.01</v>
      </c>
      <c r="L187" s="831"/>
      <c r="M187" s="831">
        <v>1964.6184615384616</v>
      </c>
      <c r="N187" s="831"/>
      <c r="O187" s="831"/>
      <c r="P187" s="827"/>
      <c r="Q187" s="832"/>
    </row>
    <row r="188" spans="1:17" ht="14.45" customHeight="1" x14ac:dyDescent="0.2">
      <c r="A188" s="821" t="s">
        <v>595</v>
      </c>
      <c r="B188" s="822" t="s">
        <v>3405</v>
      </c>
      <c r="C188" s="822" t="s">
        <v>3456</v>
      </c>
      <c r="D188" s="822" t="s">
        <v>3646</v>
      </c>
      <c r="E188" s="822" t="s">
        <v>3552</v>
      </c>
      <c r="F188" s="831"/>
      <c r="G188" s="831"/>
      <c r="H188" s="831"/>
      <c r="I188" s="831"/>
      <c r="J188" s="831">
        <v>2</v>
      </c>
      <c r="K188" s="831">
        <v>3218.94</v>
      </c>
      <c r="L188" s="831"/>
      <c r="M188" s="831">
        <v>1609.47</v>
      </c>
      <c r="N188" s="831"/>
      <c r="O188" s="831"/>
      <c r="P188" s="827"/>
      <c r="Q188" s="832"/>
    </row>
    <row r="189" spans="1:17" ht="14.45" customHeight="1" x14ac:dyDescent="0.2">
      <c r="A189" s="821" t="s">
        <v>595</v>
      </c>
      <c r="B189" s="822" t="s">
        <v>3405</v>
      </c>
      <c r="C189" s="822" t="s">
        <v>3456</v>
      </c>
      <c r="D189" s="822" t="s">
        <v>3647</v>
      </c>
      <c r="E189" s="822" t="s">
        <v>3581</v>
      </c>
      <c r="F189" s="831"/>
      <c r="G189" s="831"/>
      <c r="H189" s="831"/>
      <c r="I189" s="831"/>
      <c r="J189" s="831"/>
      <c r="K189" s="831"/>
      <c r="L189" s="831"/>
      <c r="M189" s="831"/>
      <c r="N189" s="831">
        <v>44</v>
      </c>
      <c r="O189" s="831">
        <v>493522.91999999993</v>
      </c>
      <c r="P189" s="827"/>
      <c r="Q189" s="832">
        <v>11216.429999999998</v>
      </c>
    </row>
    <row r="190" spans="1:17" ht="14.45" customHeight="1" x14ac:dyDescent="0.2">
      <c r="A190" s="821" t="s">
        <v>595</v>
      </c>
      <c r="B190" s="822" t="s">
        <v>3405</v>
      </c>
      <c r="C190" s="822" t="s">
        <v>3456</v>
      </c>
      <c r="D190" s="822" t="s">
        <v>3648</v>
      </c>
      <c r="E190" s="822" t="s">
        <v>3649</v>
      </c>
      <c r="F190" s="831"/>
      <c r="G190" s="831"/>
      <c r="H190" s="831"/>
      <c r="I190" s="831"/>
      <c r="J190" s="831">
        <v>1</v>
      </c>
      <c r="K190" s="831">
        <v>348</v>
      </c>
      <c r="L190" s="831"/>
      <c r="M190" s="831">
        <v>348</v>
      </c>
      <c r="N190" s="831"/>
      <c r="O190" s="831"/>
      <c r="P190" s="827"/>
      <c r="Q190" s="832"/>
    </row>
    <row r="191" spans="1:17" ht="14.45" customHeight="1" x14ac:dyDescent="0.2">
      <c r="A191" s="821" t="s">
        <v>595</v>
      </c>
      <c r="B191" s="822" t="s">
        <v>3405</v>
      </c>
      <c r="C191" s="822" t="s">
        <v>3456</v>
      </c>
      <c r="D191" s="822" t="s">
        <v>3650</v>
      </c>
      <c r="E191" s="822" t="s">
        <v>3651</v>
      </c>
      <c r="F191" s="831"/>
      <c r="G191" s="831"/>
      <c r="H191" s="831"/>
      <c r="I191" s="831"/>
      <c r="J191" s="831"/>
      <c r="K191" s="831"/>
      <c r="L191" s="831"/>
      <c r="M191" s="831"/>
      <c r="N191" s="831">
        <v>6</v>
      </c>
      <c r="O191" s="831">
        <v>90000</v>
      </c>
      <c r="P191" s="827"/>
      <c r="Q191" s="832">
        <v>15000</v>
      </c>
    </row>
    <row r="192" spans="1:17" ht="14.45" customHeight="1" x14ac:dyDescent="0.2">
      <c r="A192" s="821" t="s">
        <v>595</v>
      </c>
      <c r="B192" s="822" t="s">
        <v>3405</v>
      </c>
      <c r="C192" s="822" t="s">
        <v>3456</v>
      </c>
      <c r="D192" s="822" t="s">
        <v>3652</v>
      </c>
      <c r="E192" s="822" t="s">
        <v>3516</v>
      </c>
      <c r="F192" s="831"/>
      <c r="G192" s="831"/>
      <c r="H192" s="831"/>
      <c r="I192" s="831"/>
      <c r="J192" s="831"/>
      <c r="K192" s="831"/>
      <c r="L192" s="831"/>
      <c r="M192" s="831"/>
      <c r="N192" s="831">
        <v>1</v>
      </c>
      <c r="O192" s="831">
        <v>5059.53</v>
      </c>
      <c r="P192" s="827"/>
      <c r="Q192" s="832">
        <v>5059.53</v>
      </c>
    </row>
    <row r="193" spans="1:17" ht="14.45" customHeight="1" x14ac:dyDescent="0.2">
      <c r="A193" s="821" t="s">
        <v>595</v>
      </c>
      <c r="B193" s="822" t="s">
        <v>3405</v>
      </c>
      <c r="C193" s="822" t="s">
        <v>3456</v>
      </c>
      <c r="D193" s="822" t="s">
        <v>3653</v>
      </c>
      <c r="E193" s="822" t="s">
        <v>3654</v>
      </c>
      <c r="F193" s="831"/>
      <c r="G193" s="831"/>
      <c r="H193" s="831"/>
      <c r="I193" s="831"/>
      <c r="J193" s="831"/>
      <c r="K193" s="831"/>
      <c r="L193" s="831"/>
      <c r="M193" s="831"/>
      <c r="N193" s="831">
        <v>1</v>
      </c>
      <c r="O193" s="831">
        <v>4007</v>
      </c>
      <c r="P193" s="827"/>
      <c r="Q193" s="832">
        <v>4007</v>
      </c>
    </row>
    <row r="194" spans="1:17" ht="14.45" customHeight="1" x14ac:dyDescent="0.2">
      <c r="A194" s="821" t="s">
        <v>595</v>
      </c>
      <c r="B194" s="822" t="s">
        <v>3405</v>
      </c>
      <c r="C194" s="822" t="s">
        <v>3456</v>
      </c>
      <c r="D194" s="822" t="s">
        <v>3655</v>
      </c>
      <c r="E194" s="822" t="s">
        <v>3656</v>
      </c>
      <c r="F194" s="831"/>
      <c r="G194" s="831"/>
      <c r="H194" s="831"/>
      <c r="I194" s="831"/>
      <c r="J194" s="831">
        <v>2</v>
      </c>
      <c r="K194" s="831">
        <v>17912</v>
      </c>
      <c r="L194" s="831"/>
      <c r="M194" s="831">
        <v>8956</v>
      </c>
      <c r="N194" s="831"/>
      <c r="O194" s="831"/>
      <c r="P194" s="827"/>
      <c r="Q194" s="832"/>
    </row>
    <row r="195" spans="1:17" ht="14.45" customHeight="1" x14ac:dyDescent="0.2">
      <c r="A195" s="821" t="s">
        <v>595</v>
      </c>
      <c r="B195" s="822" t="s">
        <v>3405</v>
      </c>
      <c r="C195" s="822" t="s">
        <v>3456</v>
      </c>
      <c r="D195" s="822" t="s">
        <v>3657</v>
      </c>
      <c r="E195" s="822" t="s">
        <v>3656</v>
      </c>
      <c r="F195" s="831"/>
      <c r="G195" s="831"/>
      <c r="H195" s="831"/>
      <c r="I195" s="831"/>
      <c r="J195" s="831">
        <v>4</v>
      </c>
      <c r="K195" s="831">
        <v>10620.48</v>
      </c>
      <c r="L195" s="831"/>
      <c r="M195" s="831">
        <v>2655.12</v>
      </c>
      <c r="N195" s="831"/>
      <c r="O195" s="831"/>
      <c r="P195" s="827"/>
      <c r="Q195" s="832"/>
    </row>
    <row r="196" spans="1:17" ht="14.45" customHeight="1" x14ac:dyDescent="0.2">
      <c r="A196" s="821" t="s">
        <v>595</v>
      </c>
      <c r="B196" s="822" t="s">
        <v>3405</v>
      </c>
      <c r="C196" s="822" t="s">
        <v>3456</v>
      </c>
      <c r="D196" s="822" t="s">
        <v>3658</v>
      </c>
      <c r="E196" s="822" t="s">
        <v>3659</v>
      </c>
      <c r="F196" s="831"/>
      <c r="G196" s="831"/>
      <c r="H196" s="831"/>
      <c r="I196" s="831"/>
      <c r="J196" s="831"/>
      <c r="K196" s="831"/>
      <c r="L196" s="831"/>
      <c r="M196" s="831"/>
      <c r="N196" s="831">
        <v>1</v>
      </c>
      <c r="O196" s="831">
        <v>26296</v>
      </c>
      <c r="P196" s="827"/>
      <c r="Q196" s="832">
        <v>26296</v>
      </c>
    </row>
    <row r="197" spans="1:17" ht="14.45" customHeight="1" x14ac:dyDescent="0.2">
      <c r="A197" s="821" t="s">
        <v>595</v>
      </c>
      <c r="B197" s="822" t="s">
        <v>3405</v>
      </c>
      <c r="C197" s="822" t="s">
        <v>3456</v>
      </c>
      <c r="D197" s="822" t="s">
        <v>3660</v>
      </c>
      <c r="E197" s="822" t="s">
        <v>3621</v>
      </c>
      <c r="F197" s="831"/>
      <c r="G197" s="831"/>
      <c r="H197" s="831"/>
      <c r="I197" s="831"/>
      <c r="J197" s="831"/>
      <c r="K197" s="831"/>
      <c r="L197" s="831"/>
      <c r="M197" s="831"/>
      <c r="N197" s="831">
        <v>2</v>
      </c>
      <c r="O197" s="831">
        <v>10465</v>
      </c>
      <c r="P197" s="827"/>
      <c r="Q197" s="832">
        <v>5232.5</v>
      </c>
    </row>
    <row r="198" spans="1:17" ht="14.45" customHeight="1" x14ac:dyDescent="0.2">
      <c r="A198" s="821" t="s">
        <v>595</v>
      </c>
      <c r="B198" s="822" t="s">
        <v>3405</v>
      </c>
      <c r="C198" s="822" t="s">
        <v>3456</v>
      </c>
      <c r="D198" s="822" t="s">
        <v>3661</v>
      </c>
      <c r="E198" s="822" t="s">
        <v>3516</v>
      </c>
      <c r="F198" s="831"/>
      <c r="G198" s="831"/>
      <c r="H198" s="831"/>
      <c r="I198" s="831"/>
      <c r="J198" s="831"/>
      <c r="K198" s="831"/>
      <c r="L198" s="831"/>
      <c r="M198" s="831"/>
      <c r="N198" s="831">
        <v>1</v>
      </c>
      <c r="O198" s="831">
        <v>4768.3100000000004</v>
      </c>
      <c r="P198" s="827"/>
      <c r="Q198" s="832">
        <v>4768.3100000000004</v>
      </c>
    </row>
    <row r="199" spans="1:17" ht="14.45" customHeight="1" x14ac:dyDescent="0.2">
      <c r="A199" s="821" t="s">
        <v>595</v>
      </c>
      <c r="B199" s="822" t="s">
        <v>3405</v>
      </c>
      <c r="C199" s="822" t="s">
        <v>3456</v>
      </c>
      <c r="D199" s="822" t="s">
        <v>3662</v>
      </c>
      <c r="E199" s="822" t="s">
        <v>3535</v>
      </c>
      <c r="F199" s="831"/>
      <c r="G199" s="831"/>
      <c r="H199" s="831"/>
      <c r="I199" s="831"/>
      <c r="J199" s="831"/>
      <c r="K199" s="831"/>
      <c r="L199" s="831"/>
      <c r="M199" s="831"/>
      <c r="N199" s="831">
        <v>1</v>
      </c>
      <c r="O199" s="831">
        <v>1920.38</v>
      </c>
      <c r="P199" s="827"/>
      <c r="Q199" s="832">
        <v>1920.38</v>
      </c>
    </row>
    <row r="200" spans="1:17" ht="14.45" customHeight="1" x14ac:dyDescent="0.2">
      <c r="A200" s="821" t="s">
        <v>595</v>
      </c>
      <c r="B200" s="822" t="s">
        <v>3405</v>
      </c>
      <c r="C200" s="822" t="s">
        <v>3456</v>
      </c>
      <c r="D200" s="822" t="s">
        <v>3663</v>
      </c>
      <c r="E200" s="822" t="s">
        <v>3656</v>
      </c>
      <c r="F200" s="831"/>
      <c r="G200" s="831"/>
      <c r="H200" s="831"/>
      <c r="I200" s="831"/>
      <c r="J200" s="831">
        <v>4</v>
      </c>
      <c r="K200" s="831">
        <v>65592</v>
      </c>
      <c r="L200" s="831"/>
      <c r="M200" s="831">
        <v>16398</v>
      </c>
      <c r="N200" s="831"/>
      <c r="O200" s="831"/>
      <c r="P200" s="827"/>
      <c r="Q200" s="832"/>
    </row>
    <row r="201" spans="1:17" ht="14.45" customHeight="1" x14ac:dyDescent="0.2">
      <c r="A201" s="821" t="s">
        <v>595</v>
      </c>
      <c r="B201" s="822" t="s">
        <v>3405</v>
      </c>
      <c r="C201" s="822" t="s">
        <v>3456</v>
      </c>
      <c r="D201" s="822" t="s">
        <v>3664</v>
      </c>
      <c r="E201" s="822" t="s">
        <v>3665</v>
      </c>
      <c r="F201" s="831"/>
      <c r="G201" s="831"/>
      <c r="H201" s="831"/>
      <c r="I201" s="831"/>
      <c r="J201" s="831">
        <v>6</v>
      </c>
      <c r="K201" s="831">
        <v>14797.8</v>
      </c>
      <c r="L201" s="831"/>
      <c r="M201" s="831">
        <v>2466.2999999999997</v>
      </c>
      <c r="N201" s="831"/>
      <c r="O201" s="831"/>
      <c r="P201" s="827"/>
      <c r="Q201" s="832"/>
    </row>
    <row r="202" spans="1:17" ht="14.45" customHeight="1" x14ac:dyDescent="0.2">
      <c r="A202" s="821" t="s">
        <v>595</v>
      </c>
      <c r="B202" s="822" t="s">
        <v>3405</v>
      </c>
      <c r="C202" s="822" t="s">
        <v>3456</v>
      </c>
      <c r="D202" s="822" t="s">
        <v>3666</v>
      </c>
      <c r="E202" s="822" t="s">
        <v>3667</v>
      </c>
      <c r="F202" s="831"/>
      <c r="G202" s="831"/>
      <c r="H202" s="831"/>
      <c r="I202" s="831"/>
      <c r="J202" s="831"/>
      <c r="K202" s="831"/>
      <c r="L202" s="831"/>
      <c r="M202" s="831"/>
      <c r="N202" s="831">
        <v>2</v>
      </c>
      <c r="O202" s="831">
        <v>2648</v>
      </c>
      <c r="P202" s="827"/>
      <c r="Q202" s="832">
        <v>1324</v>
      </c>
    </row>
    <row r="203" spans="1:17" ht="14.45" customHeight="1" x14ac:dyDescent="0.2">
      <c r="A203" s="821" t="s">
        <v>595</v>
      </c>
      <c r="B203" s="822" t="s">
        <v>3405</v>
      </c>
      <c r="C203" s="822" t="s">
        <v>3456</v>
      </c>
      <c r="D203" s="822" t="s">
        <v>3668</v>
      </c>
      <c r="E203" s="822" t="s">
        <v>3586</v>
      </c>
      <c r="F203" s="831"/>
      <c r="G203" s="831"/>
      <c r="H203" s="831"/>
      <c r="I203" s="831"/>
      <c r="J203" s="831">
        <v>8</v>
      </c>
      <c r="K203" s="831">
        <v>92474.64</v>
      </c>
      <c r="L203" s="831"/>
      <c r="M203" s="831">
        <v>11559.33</v>
      </c>
      <c r="N203" s="831"/>
      <c r="O203" s="831"/>
      <c r="P203" s="827"/>
      <c r="Q203" s="832"/>
    </row>
    <row r="204" spans="1:17" ht="14.45" customHeight="1" x14ac:dyDescent="0.2">
      <c r="A204" s="821" t="s">
        <v>595</v>
      </c>
      <c r="B204" s="822" t="s">
        <v>3405</v>
      </c>
      <c r="C204" s="822" t="s">
        <v>3456</v>
      </c>
      <c r="D204" s="822" t="s">
        <v>3669</v>
      </c>
      <c r="E204" s="822" t="s">
        <v>3670</v>
      </c>
      <c r="F204" s="831"/>
      <c r="G204" s="831"/>
      <c r="H204" s="831"/>
      <c r="I204" s="831"/>
      <c r="J204" s="831"/>
      <c r="K204" s="831"/>
      <c r="L204" s="831"/>
      <c r="M204" s="831"/>
      <c r="N204" s="831">
        <v>1</v>
      </c>
      <c r="O204" s="831">
        <v>764.05</v>
      </c>
      <c r="P204" s="827"/>
      <c r="Q204" s="832">
        <v>764.05</v>
      </c>
    </row>
    <row r="205" spans="1:17" ht="14.45" customHeight="1" x14ac:dyDescent="0.2">
      <c r="A205" s="821" t="s">
        <v>595</v>
      </c>
      <c r="B205" s="822" t="s">
        <v>3405</v>
      </c>
      <c r="C205" s="822" t="s">
        <v>3308</v>
      </c>
      <c r="D205" s="822" t="s">
        <v>3671</v>
      </c>
      <c r="E205" s="822" t="s">
        <v>3672</v>
      </c>
      <c r="F205" s="831">
        <v>5</v>
      </c>
      <c r="G205" s="831">
        <v>1500</v>
      </c>
      <c r="H205" s="831"/>
      <c r="I205" s="831">
        <v>300</v>
      </c>
      <c r="J205" s="831">
        <v>3</v>
      </c>
      <c r="K205" s="831">
        <v>906</v>
      </c>
      <c r="L205" s="831"/>
      <c r="M205" s="831">
        <v>302</v>
      </c>
      <c r="N205" s="831">
        <v>19</v>
      </c>
      <c r="O205" s="831">
        <v>6023</v>
      </c>
      <c r="P205" s="827"/>
      <c r="Q205" s="832">
        <v>317</v>
      </c>
    </row>
    <row r="206" spans="1:17" ht="14.45" customHeight="1" x14ac:dyDescent="0.2">
      <c r="A206" s="821" t="s">
        <v>595</v>
      </c>
      <c r="B206" s="822" t="s">
        <v>3405</v>
      </c>
      <c r="C206" s="822" t="s">
        <v>3308</v>
      </c>
      <c r="D206" s="822" t="s">
        <v>3673</v>
      </c>
      <c r="E206" s="822" t="s">
        <v>3674</v>
      </c>
      <c r="F206" s="831">
        <v>16</v>
      </c>
      <c r="G206" s="831">
        <v>92288</v>
      </c>
      <c r="H206" s="831"/>
      <c r="I206" s="831">
        <v>5768</v>
      </c>
      <c r="J206" s="831">
        <v>17</v>
      </c>
      <c r="K206" s="831">
        <v>98787</v>
      </c>
      <c r="L206" s="831"/>
      <c r="M206" s="831">
        <v>5811</v>
      </c>
      <c r="N206" s="831">
        <v>8</v>
      </c>
      <c r="O206" s="831">
        <v>48525</v>
      </c>
      <c r="P206" s="827"/>
      <c r="Q206" s="832">
        <v>6065.625</v>
      </c>
    </row>
    <row r="207" spans="1:17" ht="14.45" customHeight="1" x14ac:dyDescent="0.2">
      <c r="A207" s="821" t="s">
        <v>595</v>
      </c>
      <c r="B207" s="822" t="s">
        <v>3405</v>
      </c>
      <c r="C207" s="822" t="s">
        <v>3308</v>
      </c>
      <c r="D207" s="822" t="s">
        <v>3675</v>
      </c>
      <c r="E207" s="822" t="s">
        <v>3676</v>
      </c>
      <c r="F207" s="831">
        <v>5</v>
      </c>
      <c r="G207" s="831">
        <v>59550</v>
      </c>
      <c r="H207" s="831"/>
      <c r="I207" s="831">
        <v>11910</v>
      </c>
      <c r="J207" s="831">
        <v>2</v>
      </c>
      <c r="K207" s="831">
        <v>23950</v>
      </c>
      <c r="L207" s="831"/>
      <c r="M207" s="831">
        <v>11975</v>
      </c>
      <c r="N207" s="831">
        <v>2</v>
      </c>
      <c r="O207" s="831">
        <v>24794</v>
      </c>
      <c r="P207" s="827"/>
      <c r="Q207" s="832">
        <v>12397</v>
      </c>
    </row>
    <row r="208" spans="1:17" ht="14.45" customHeight="1" x14ac:dyDescent="0.2">
      <c r="A208" s="821" t="s">
        <v>595</v>
      </c>
      <c r="B208" s="822" t="s">
        <v>3405</v>
      </c>
      <c r="C208" s="822" t="s">
        <v>3308</v>
      </c>
      <c r="D208" s="822" t="s">
        <v>3677</v>
      </c>
      <c r="E208" s="822" t="s">
        <v>3678</v>
      </c>
      <c r="F208" s="831">
        <v>31</v>
      </c>
      <c r="G208" s="831">
        <v>73439</v>
      </c>
      <c r="H208" s="831"/>
      <c r="I208" s="831">
        <v>2369</v>
      </c>
      <c r="J208" s="831">
        <v>31</v>
      </c>
      <c r="K208" s="831">
        <v>73803</v>
      </c>
      <c r="L208" s="831"/>
      <c r="M208" s="831">
        <v>2380.7419354838707</v>
      </c>
      <c r="N208" s="831">
        <v>37</v>
      </c>
      <c r="O208" s="831">
        <v>93031</v>
      </c>
      <c r="P208" s="827"/>
      <c r="Q208" s="832">
        <v>2514.3513513513512</v>
      </c>
    </row>
    <row r="209" spans="1:17" ht="14.45" customHeight="1" x14ac:dyDescent="0.2">
      <c r="A209" s="821" t="s">
        <v>595</v>
      </c>
      <c r="B209" s="822" t="s">
        <v>3405</v>
      </c>
      <c r="C209" s="822" t="s">
        <v>3308</v>
      </c>
      <c r="D209" s="822" t="s">
        <v>3679</v>
      </c>
      <c r="E209" s="822" t="s">
        <v>3680</v>
      </c>
      <c r="F209" s="831">
        <v>6</v>
      </c>
      <c r="G209" s="831">
        <v>31554</v>
      </c>
      <c r="H209" s="831"/>
      <c r="I209" s="831">
        <v>5259</v>
      </c>
      <c r="J209" s="831">
        <v>4</v>
      </c>
      <c r="K209" s="831">
        <v>21096</v>
      </c>
      <c r="L209" s="831"/>
      <c r="M209" s="831">
        <v>5274</v>
      </c>
      <c r="N209" s="831">
        <v>2</v>
      </c>
      <c r="O209" s="831">
        <v>11052</v>
      </c>
      <c r="P209" s="827"/>
      <c r="Q209" s="832">
        <v>5526</v>
      </c>
    </row>
    <row r="210" spans="1:17" ht="14.45" customHeight="1" x14ac:dyDescent="0.2">
      <c r="A210" s="821" t="s">
        <v>595</v>
      </c>
      <c r="B210" s="822" t="s">
        <v>3405</v>
      </c>
      <c r="C210" s="822" t="s">
        <v>3308</v>
      </c>
      <c r="D210" s="822" t="s">
        <v>3681</v>
      </c>
      <c r="E210" s="822" t="s">
        <v>3682</v>
      </c>
      <c r="F210" s="831">
        <v>23</v>
      </c>
      <c r="G210" s="831">
        <v>59662</v>
      </c>
      <c r="H210" s="831"/>
      <c r="I210" s="831">
        <v>2594</v>
      </c>
      <c r="J210" s="831">
        <v>10</v>
      </c>
      <c r="K210" s="831">
        <v>26230</v>
      </c>
      <c r="L210" s="831"/>
      <c r="M210" s="831">
        <v>2623</v>
      </c>
      <c r="N210" s="831">
        <v>12</v>
      </c>
      <c r="O210" s="831">
        <v>32763</v>
      </c>
      <c r="P210" s="827"/>
      <c r="Q210" s="832">
        <v>2730.25</v>
      </c>
    </row>
    <row r="211" spans="1:17" ht="14.45" customHeight="1" x14ac:dyDescent="0.2">
      <c r="A211" s="821" t="s">
        <v>595</v>
      </c>
      <c r="B211" s="822" t="s">
        <v>3405</v>
      </c>
      <c r="C211" s="822" t="s">
        <v>3308</v>
      </c>
      <c r="D211" s="822" t="s">
        <v>3683</v>
      </c>
      <c r="E211" s="822" t="s">
        <v>3684</v>
      </c>
      <c r="F211" s="831">
        <v>1</v>
      </c>
      <c r="G211" s="831">
        <v>6026</v>
      </c>
      <c r="H211" s="831"/>
      <c r="I211" s="831">
        <v>6026</v>
      </c>
      <c r="J211" s="831"/>
      <c r="K211" s="831"/>
      <c r="L211" s="831"/>
      <c r="M211" s="831"/>
      <c r="N211" s="831"/>
      <c r="O211" s="831"/>
      <c r="P211" s="827"/>
      <c r="Q211" s="832"/>
    </row>
    <row r="212" spans="1:17" ht="14.45" customHeight="1" x14ac:dyDescent="0.2">
      <c r="A212" s="821" t="s">
        <v>595</v>
      </c>
      <c r="B212" s="822" t="s">
        <v>3405</v>
      </c>
      <c r="C212" s="822" t="s">
        <v>3308</v>
      </c>
      <c r="D212" s="822" t="s">
        <v>3685</v>
      </c>
      <c r="E212" s="822" t="s">
        <v>3686</v>
      </c>
      <c r="F212" s="831">
        <v>1</v>
      </c>
      <c r="G212" s="831">
        <v>6063</v>
      </c>
      <c r="H212" s="831"/>
      <c r="I212" s="831">
        <v>6063</v>
      </c>
      <c r="J212" s="831"/>
      <c r="K212" s="831"/>
      <c r="L212" s="831"/>
      <c r="M212" s="831"/>
      <c r="N212" s="831"/>
      <c r="O212" s="831"/>
      <c r="P212" s="827"/>
      <c r="Q212" s="832"/>
    </row>
    <row r="213" spans="1:17" ht="14.45" customHeight="1" x14ac:dyDescent="0.2">
      <c r="A213" s="821" t="s">
        <v>595</v>
      </c>
      <c r="B213" s="822" t="s">
        <v>3405</v>
      </c>
      <c r="C213" s="822" t="s">
        <v>3308</v>
      </c>
      <c r="D213" s="822" t="s">
        <v>3687</v>
      </c>
      <c r="E213" s="822" t="s">
        <v>3688</v>
      </c>
      <c r="F213" s="831">
        <v>1413</v>
      </c>
      <c r="G213" s="831">
        <v>248660</v>
      </c>
      <c r="H213" s="831"/>
      <c r="I213" s="831">
        <v>175.98018400566173</v>
      </c>
      <c r="J213" s="831">
        <v>1399</v>
      </c>
      <c r="K213" s="831">
        <v>247613</v>
      </c>
      <c r="L213" s="831"/>
      <c r="M213" s="831">
        <v>176.9928520371694</v>
      </c>
      <c r="N213" s="831">
        <v>1495</v>
      </c>
      <c r="O213" s="831">
        <v>267573</v>
      </c>
      <c r="P213" s="827"/>
      <c r="Q213" s="832">
        <v>178.97859531772576</v>
      </c>
    </row>
    <row r="214" spans="1:17" ht="14.45" customHeight="1" x14ac:dyDescent="0.2">
      <c r="A214" s="821" t="s">
        <v>595</v>
      </c>
      <c r="B214" s="822" t="s">
        <v>3405</v>
      </c>
      <c r="C214" s="822" t="s">
        <v>3308</v>
      </c>
      <c r="D214" s="822" t="s">
        <v>3689</v>
      </c>
      <c r="E214" s="822" t="s">
        <v>3690</v>
      </c>
      <c r="F214" s="831">
        <v>11</v>
      </c>
      <c r="G214" s="831">
        <v>16632</v>
      </c>
      <c r="H214" s="831"/>
      <c r="I214" s="831">
        <v>1512</v>
      </c>
      <c r="J214" s="831">
        <v>2</v>
      </c>
      <c r="K214" s="831">
        <v>3040</v>
      </c>
      <c r="L214" s="831"/>
      <c r="M214" s="831">
        <v>1520</v>
      </c>
      <c r="N214" s="831">
        <v>6</v>
      </c>
      <c r="O214" s="831">
        <v>9468</v>
      </c>
      <c r="P214" s="827"/>
      <c r="Q214" s="832">
        <v>1578</v>
      </c>
    </row>
    <row r="215" spans="1:17" ht="14.45" customHeight="1" x14ac:dyDescent="0.2">
      <c r="A215" s="821" t="s">
        <v>595</v>
      </c>
      <c r="B215" s="822" t="s">
        <v>3405</v>
      </c>
      <c r="C215" s="822" t="s">
        <v>3308</v>
      </c>
      <c r="D215" s="822" t="s">
        <v>3691</v>
      </c>
      <c r="E215" s="822" t="s">
        <v>3692</v>
      </c>
      <c r="F215" s="831">
        <v>14</v>
      </c>
      <c r="G215" s="831">
        <v>79366</v>
      </c>
      <c r="H215" s="831"/>
      <c r="I215" s="831">
        <v>5669</v>
      </c>
      <c r="J215" s="831">
        <v>17</v>
      </c>
      <c r="K215" s="831">
        <v>97104</v>
      </c>
      <c r="L215" s="831"/>
      <c r="M215" s="831">
        <v>5712</v>
      </c>
      <c r="N215" s="831">
        <v>8</v>
      </c>
      <c r="O215" s="831">
        <v>48251</v>
      </c>
      <c r="P215" s="827"/>
      <c r="Q215" s="832">
        <v>6031.375</v>
      </c>
    </row>
    <row r="216" spans="1:17" ht="14.45" customHeight="1" x14ac:dyDescent="0.2">
      <c r="A216" s="821" t="s">
        <v>595</v>
      </c>
      <c r="B216" s="822" t="s">
        <v>3405</v>
      </c>
      <c r="C216" s="822" t="s">
        <v>3308</v>
      </c>
      <c r="D216" s="822" t="s">
        <v>3693</v>
      </c>
      <c r="E216" s="822" t="s">
        <v>3694</v>
      </c>
      <c r="F216" s="831">
        <v>4</v>
      </c>
      <c r="G216" s="831">
        <v>1372</v>
      </c>
      <c r="H216" s="831"/>
      <c r="I216" s="831">
        <v>343</v>
      </c>
      <c r="J216" s="831">
        <v>1</v>
      </c>
      <c r="K216" s="831">
        <v>348</v>
      </c>
      <c r="L216" s="831"/>
      <c r="M216" s="831">
        <v>348</v>
      </c>
      <c r="N216" s="831">
        <v>1</v>
      </c>
      <c r="O216" s="831">
        <v>361</v>
      </c>
      <c r="P216" s="827"/>
      <c r="Q216" s="832">
        <v>361</v>
      </c>
    </row>
    <row r="217" spans="1:17" ht="14.45" customHeight="1" x14ac:dyDescent="0.2">
      <c r="A217" s="821" t="s">
        <v>595</v>
      </c>
      <c r="B217" s="822" t="s">
        <v>3405</v>
      </c>
      <c r="C217" s="822" t="s">
        <v>3308</v>
      </c>
      <c r="D217" s="822" t="s">
        <v>3695</v>
      </c>
      <c r="E217" s="822" t="s">
        <v>3696</v>
      </c>
      <c r="F217" s="831">
        <v>689</v>
      </c>
      <c r="G217" s="831">
        <v>2663443</v>
      </c>
      <c r="H217" s="831"/>
      <c r="I217" s="831">
        <v>3865.66473149492</v>
      </c>
      <c r="J217" s="831">
        <v>497</v>
      </c>
      <c r="K217" s="831">
        <v>1935554</v>
      </c>
      <c r="L217" s="831"/>
      <c r="M217" s="831">
        <v>3894.4748490945676</v>
      </c>
      <c r="N217" s="831">
        <v>527</v>
      </c>
      <c r="O217" s="831">
        <v>2179268</v>
      </c>
      <c r="P217" s="827"/>
      <c r="Q217" s="832">
        <v>4135.23339658444</v>
      </c>
    </row>
    <row r="218" spans="1:17" ht="14.45" customHeight="1" x14ac:dyDescent="0.2">
      <c r="A218" s="821" t="s">
        <v>595</v>
      </c>
      <c r="B218" s="822" t="s">
        <v>3405</v>
      </c>
      <c r="C218" s="822" t="s">
        <v>3308</v>
      </c>
      <c r="D218" s="822" t="s">
        <v>3697</v>
      </c>
      <c r="E218" s="822" t="s">
        <v>3698</v>
      </c>
      <c r="F218" s="831">
        <v>249</v>
      </c>
      <c r="G218" s="831">
        <v>401100</v>
      </c>
      <c r="H218" s="831"/>
      <c r="I218" s="831">
        <v>1610.8433734939758</v>
      </c>
      <c r="J218" s="831">
        <v>183</v>
      </c>
      <c r="K218" s="831">
        <v>296997</v>
      </c>
      <c r="L218" s="831"/>
      <c r="M218" s="831">
        <v>1622.9344262295083</v>
      </c>
      <c r="N218" s="831">
        <v>233</v>
      </c>
      <c r="O218" s="831">
        <v>401288</v>
      </c>
      <c r="P218" s="827"/>
      <c r="Q218" s="832">
        <v>1722.2660944206009</v>
      </c>
    </row>
    <row r="219" spans="1:17" ht="14.45" customHeight="1" x14ac:dyDescent="0.2">
      <c r="A219" s="821" t="s">
        <v>595</v>
      </c>
      <c r="B219" s="822" t="s">
        <v>3405</v>
      </c>
      <c r="C219" s="822" t="s">
        <v>3308</v>
      </c>
      <c r="D219" s="822" t="s">
        <v>3699</v>
      </c>
      <c r="E219" s="822" t="s">
        <v>3700</v>
      </c>
      <c r="F219" s="831">
        <v>117</v>
      </c>
      <c r="G219" s="831">
        <v>339250</v>
      </c>
      <c r="H219" s="831"/>
      <c r="I219" s="831">
        <v>2899.5726495726494</v>
      </c>
      <c r="J219" s="831">
        <v>67</v>
      </c>
      <c r="K219" s="831">
        <v>195686</v>
      </c>
      <c r="L219" s="831"/>
      <c r="M219" s="831">
        <v>2920.686567164179</v>
      </c>
      <c r="N219" s="831">
        <v>52</v>
      </c>
      <c r="O219" s="831">
        <v>161042</v>
      </c>
      <c r="P219" s="827"/>
      <c r="Q219" s="832">
        <v>3096.9615384615386</v>
      </c>
    </row>
    <row r="220" spans="1:17" ht="14.45" customHeight="1" x14ac:dyDescent="0.2">
      <c r="A220" s="821" t="s">
        <v>595</v>
      </c>
      <c r="B220" s="822" t="s">
        <v>3405</v>
      </c>
      <c r="C220" s="822" t="s">
        <v>3308</v>
      </c>
      <c r="D220" s="822" t="s">
        <v>3701</v>
      </c>
      <c r="E220" s="822" t="s">
        <v>3702</v>
      </c>
      <c r="F220" s="831">
        <v>120</v>
      </c>
      <c r="G220" s="831">
        <v>144921</v>
      </c>
      <c r="H220" s="831"/>
      <c r="I220" s="831">
        <v>1207.675</v>
      </c>
      <c r="J220" s="831">
        <v>70</v>
      </c>
      <c r="K220" s="831">
        <v>85400</v>
      </c>
      <c r="L220" s="831"/>
      <c r="M220" s="831">
        <v>1220</v>
      </c>
      <c r="N220" s="831">
        <v>84</v>
      </c>
      <c r="O220" s="831">
        <v>109122</v>
      </c>
      <c r="P220" s="827"/>
      <c r="Q220" s="832">
        <v>1299.0714285714287</v>
      </c>
    </row>
    <row r="221" spans="1:17" ht="14.45" customHeight="1" x14ac:dyDescent="0.2">
      <c r="A221" s="821" t="s">
        <v>595</v>
      </c>
      <c r="B221" s="822" t="s">
        <v>3405</v>
      </c>
      <c r="C221" s="822" t="s">
        <v>3308</v>
      </c>
      <c r="D221" s="822" t="s">
        <v>3703</v>
      </c>
      <c r="E221" s="822" t="s">
        <v>3704</v>
      </c>
      <c r="F221" s="831">
        <v>33</v>
      </c>
      <c r="G221" s="831">
        <v>213642</v>
      </c>
      <c r="H221" s="831"/>
      <c r="I221" s="831">
        <v>6474</v>
      </c>
      <c r="J221" s="831">
        <v>24</v>
      </c>
      <c r="K221" s="831">
        <v>156204</v>
      </c>
      <c r="L221" s="831"/>
      <c r="M221" s="831">
        <v>6508.5</v>
      </c>
      <c r="N221" s="831">
        <v>18</v>
      </c>
      <c r="O221" s="831">
        <v>122348</v>
      </c>
      <c r="P221" s="827"/>
      <c r="Q221" s="832">
        <v>6797.1111111111113</v>
      </c>
    </row>
    <row r="222" spans="1:17" ht="14.45" customHeight="1" x14ac:dyDescent="0.2">
      <c r="A222" s="821" t="s">
        <v>595</v>
      </c>
      <c r="B222" s="822" t="s">
        <v>3405</v>
      </c>
      <c r="C222" s="822" t="s">
        <v>3308</v>
      </c>
      <c r="D222" s="822" t="s">
        <v>3705</v>
      </c>
      <c r="E222" s="822" t="s">
        <v>3706</v>
      </c>
      <c r="F222" s="831">
        <v>228</v>
      </c>
      <c r="G222" s="831">
        <v>915849</v>
      </c>
      <c r="H222" s="831"/>
      <c r="I222" s="831">
        <v>4016.8815789473683</v>
      </c>
      <c r="J222" s="831">
        <v>192</v>
      </c>
      <c r="K222" s="831">
        <v>775728</v>
      </c>
      <c r="L222" s="831"/>
      <c r="M222" s="831">
        <v>4040.25</v>
      </c>
      <c r="N222" s="831">
        <v>201</v>
      </c>
      <c r="O222" s="831">
        <v>844280</v>
      </c>
      <c r="P222" s="827"/>
      <c r="Q222" s="832">
        <v>4200.3980099502487</v>
      </c>
    </row>
    <row r="223" spans="1:17" ht="14.45" customHeight="1" x14ac:dyDescent="0.2">
      <c r="A223" s="821" t="s">
        <v>595</v>
      </c>
      <c r="B223" s="822" t="s">
        <v>3405</v>
      </c>
      <c r="C223" s="822" t="s">
        <v>3308</v>
      </c>
      <c r="D223" s="822" t="s">
        <v>3707</v>
      </c>
      <c r="E223" s="822" t="s">
        <v>3708</v>
      </c>
      <c r="F223" s="831"/>
      <c r="G223" s="831"/>
      <c r="H223" s="831"/>
      <c r="I223" s="831"/>
      <c r="J223" s="831"/>
      <c r="K223" s="831"/>
      <c r="L223" s="831"/>
      <c r="M223" s="831"/>
      <c r="N223" s="831">
        <v>3</v>
      </c>
      <c r="O223" s="831">
        <v>13989</v>
      </c>
      <c r="P223" s="827"/>
      <c r="Q223" s="832">
        <v>4663</v>
      </c>
    </row>
    <row r="224" spans="1:17" ht="14.45" customHeight="1" x14ac:dyDescent="0.2">
      <c r="A224" s="821" t="s">
        <v>595</v>
      </c>
      <c r="B224" s="822" t="s">
        <v>3405</v>
      </c>
      <c r="C224" s="822" t="s">
        <v>3308</v>
      </c>
      <c r="D224" s="822" t="s">
        <v>3709</v>
      </c>
      <c r="E224" s="822" t="s">
        <v>3710</v>
      </c>
      <c r="F224" s="831"/>
      <c r="G224" s="831"/>
      <c r="H224" s="831"/>
      <c r="I224" s="831"/>
      <c r="J224" s="831">
        <v>1</v>
      </c>
      <c r="K224" s="831">
        <v>4325</v>
      </c>
      <c r="L224" s="831"/>
      <c r="M224" s="831">
        <v>4325</v>
      </c>
      <c r="N224" s="831"/>
      <c r="O224" s="831"/>
      <c r="P224" s="827"/>
      <c r="Q224" s="832"/>
    </row>
    <row r="225" spans="1:17" ht="14.45" customHeight="1" x14ac:dyDescent="0.2">
      <c r="A225" s="821" t="s">
        <v>595</v>
      </c>
      <c r="B225" s="822" t="s">
        <v>3405</v>
      </c>
      <c r="C225" s="822" t="s">
        <v>3308</v>
      </c>
      <c r="D225" s="822" t="s">
        <v>3711</v>
      </c>
      <c r="E225" s="822" t="s">
        <v>3712</v>
      </c>
      <c r="F225" s="831">
        <v>2</v>
      </c>
      <c r="G225" s="831">
        <v>1874</v>
      </c>
      <c r="H225" s="831"/>
      <c r="I225" s="831">
        <v>937</v>
      </c>
      <c r="J225" s="831">
        <v>2</v>
      </c>
      <c r="K225" s="831">
        <v>1884</v>
      </c>
      <c r="L225" s="831"/>
      <c r="M225" s="831">
        <v>942</v>
      </c>
      <c r="N225" s="831">
        <v>1</v>
      </c>
      <c r="O225" s="831">
        <v>961</v>
      </c>
      <c r="P225" s="827"/>
      <c r="Q225" s="832">
        <v>961</v>
      </c>
    </row>
    <row r="226" spans="1:17" ht="14.45" customHeight="1" x14ac:dyDescent="0.2">
      <c r="A226" s="821" t="s">
        <v>595</v>
      </c>
      <c r="B226" s="822" t="s">
        <v>3405</v>
      </c>
      <c r="C226" s="822" t="s">
        <v>3308</v>
      </c>
      <c r="D226" s="822" t="s">
        <v>3713</v>
      </c>
      <c r="E226" s="822" t="s">
        <v>3714</v>
      </c>
      <c r="F226" s="831"/>
      <c r="G226" s="831"/>
      <c r="H226" s="831"/>
      <c r="I226" s="831"/>
      <c r="J226" s="831">
        <v>1</v>
      </c>
      <c r="K226" s="831">
        <v>2110</v>
      </c>
      <c r="L226" s="831"/>
      <c r="M226" s="831">
        <v>2110</v>
      </c>
      <c r="N226" s="831">
        <v>1</v>
      </c>
      <c r="O226" s="831">
        <v>2199</v>
      </c>
      <c r="P226" s="827"/>
      <c r="Q226" s="832">
        <v>2199</v>
      </c>
    </row>
    <row r="227" spans="1:17" ht="14.45" customHeight="1" x14ac:dyDescent="0.2">
      <c r="A227" s="821" t="s">
        <v>595</v>
      </c>
      <c r="B227" s="822" t="s">
        <v>3405</v>
      </c>
      <c r="C227" s="822" t="s">
        <v>3308</v>
      </c>
      <c r="D227" s="822" t="s">
        <v>3715</v>
      </c>
      <c r="E227" s="822" t="s">
        <v>3716</v>
      </c>
      <c r="F227" s="831">
        <v>0</v>
      </c>
      <c r="G227" s="831">
        <v>0</v>
      </c>
      <c r="H227" s="831"/>
      <c r="I227" s="831"/>
      <c r="J227" s="831">
        <v>0</v>
      </c>
      <c r="K227" s="831">
        <v>0</v>
      </c>
      <c r="L227" s="831"/>
      <c r="M227" s="831"/>
      <c r="N227" s="831">
        <v>0</v>
      </c>
      <c r="O227" s="831">
        <v>0</v>
      </c>
      <c r="P227" s="827"/>
      <c r="Q227" s="832"/>
    </row>
    <row r="228" spans="1:17" ht="14.45" customHeight="1" x14ac:dyDescent="0.2">
      <c r="A228" s="821" t="s">
        <v>595</v>
      </c>
      <c r="B228" s="822" t="s">
        <v>3405</v>
      </c>
      <c r="C228" s="822" t="s">
        <v>3308</v>
      </c>
      <c r="D228" s="822" t="s">
        <v>3717</v>
      </c>
      <c r="E228" s="822" t="s">
        <v>3718</v>
      </c>
      <c r="F228" s="831">
        <v>494</v>
      </c>
      <c r="G228" s="831">
        <v>0</v>
      </c>
      <c r="H228" s="831"/>
      <c r="I228" s="831">
        <v>0</v>
      </c>
      <c r="J228" s="831">
        <v>467</v>
      </c>
      <c r="K228" s="831">
        <v>0</v>
      </c>
      <c r="L228" s="831"/>
      <c r="M228" s="831">
        <v>0</v>
      </c>
      <c r="N228" s="831">
        <v>848</v>
      </c>
      <c r="O228" s="831">
        <v>0</v>
      </c>
      <c r="P228" s="827"/>
      <c r="Q228" s="832">
        <v>0</v>
      </c>
    </row>
    <row r="229" spans="1:17" ht="14.45" customHeight="1" x14ac:dyDescent="0.2">
      <c r="A229" s="821" t="s">
        <v>595</v>
      </c>
      <c r="B229" s="822" t="s">
        <v>3405</v>
      </c>
      <c r="C229" s="822" t="s">
        <v>3308</v>
      </c>
      <c r="D229" s="822" t="s">
        <v>3719</v>
      </c>
      <c r="E229" s="822" t="s">
        <v>3720</v>
      </c>
      <c r="F229" s="831">
        <v>19</v>
      </c>
      <c r="G229" s="831">
        <v>0</v>
      </c>
      <c r="H229" s="831"/>
      <c r="I229" s="831">
        <v>0</v>
      </c>
      <c r="J229" s="831">
        <v>29</v>
      </c>
      <c r="K229" s="831">
        <v>0</v>
      </c>
      <c r="L229" s="831"/>
      <c r="M229" s="831">
        <v>0</v>
      </c>
      <c r="N229" s="831">
        <v>26</v>
      </c>
      <c r="O229" s="831">
        <v>0</v>
      </c>
      <c r="P229" s="827"/>
      <c r="Q229" s="832">
        <v>0</v>
      </c>
    </row>
    <row r="230" spans="1:17" ht="14.45" customHeight="1" x14ac:dyDescent="0.2">
      <c r="A230" s="821" t="s">
        <v>595</v>
      </c>
      <c r="B230" s="822" t="s">
        <v>3405</v>
      </c>
      <c r="C230" s="822" t="s">
        <v>3308</v>
      </c>
      <c r="D230" s="822" t="s">
        <v>3336</v>
      </c>
      <c r="E230" s="822" t="s">
        <v>3337</v>
      </c>
      <c r="F230" s="831">
        <v>520</v>
      </c>
      <c r="G230" s="831">
        <v>132080</v>
      </c>
      <c r="H230" s="831"/>
      <c r="I230" s="831">
        <v>254</v>
      </c>
      <c r="J230" s="831">
        <v>422</v>
      </c>
      <c r="K230" s="831">
        <v>107609</v>
      </c>
      <c r="L230" s="831"/>
      <c r="M230" s="831">
        <v>254.99763033175356</v>
      </c>
      <c r="N230" s="831">
        <v>425</v>
      </c>
      <c r="O230" s="831">
        <v>116855</v>
      </c>
      <c r="P230" s="827"/>
      <c r="Q230" s="832">
        <v>274.95294117647057</v>
      </c>
    </row>
    <row r="231" spans="1:17" ht="14.45" customHeight="1" x14ac:dyDescent="0.2">
      <c r="A231" s="821" t="s">
        <v>595</v>
      </c>
      <c r="B231" s="822" t="s">
        <v>3405</v>
      </c>
      <c r="C231" s="822" t="s">
        <v>3308</v>
      </c>
      <c r="D231" s="822" t="s">
        <v>3721</v>
      </c>
      <c r="E231" s="822" t="s">
        <v>3722</v>
      </c>
      <c r="F231" s="831">
        <v>75</v>
      </c>
      <c r="G231" s="831">
        <v>419484</v>
      </c>
      <c r="H231" s="831"/>
      <c r="I231" s="831">
        <v>5593.12</v>
      </c>
      <c r="J231" s="831">
        <v>52</v>
      </c>
      <c r="K231" s="831">
        <v>292396</v>
      </c>
      <c r="L231" s="831"/>
      <c r="M231" s="831">
        <v>5623</v>
      </c>
      <c r="N231" s="831">
        <v>48</v>
      </c>
      <c r="O231" s="831">
        <v>281325</v>
      </c>
      <c r="P231" s="827"/>
      <c r="Q231" s="832">
        <v>5860.9375</v>
      </c>
    </row>
    <row r="232" spans="1:17" ht="14.45" customHeight="1" x14ac:dyDescent="0.2">
      <c r="A232" s="821" t="s">
        <v>595</v>
      </c>
      <c r="B232" s="822" t="s">
        <v>3405</v>
      </c>
      <c r="C232" s="822" t="s">
        <v>3308</v>
      </c>
      <c r="D232" s="822" t="s">
        <v>3723</v>
      </c>
      <c r="E232" s="822" t="s">
        <v>3724</v>
      </c>
      <c r="F232" s="831">
        <v>2206</v>
      </c>
      <c r="G232" s="831">
        <v>2458253</v>
      </c>
      <c r="H232" s="831"/>
      <c r="I232" s="831">
        <v>1114.3485947416139</v>
      </c>
      <c r="J232" s="831">
        <v>1738</v>
      </c>
      <c r="K232" s="831">
        <v>1952682</v>
      </c>
      <c r="L232" s="831"/>
      <c r="M232" s="831">
        <v>1123.5224395857308</v>
      </c>
      <c r="N232" s="831">
        <v>1771</v>
      </c>
      <c r="O232" s="831">
        <v>1929014</v>
      </c>
      <c r="P232" s="827"/>
      <c r="Q232" s="832">
        <v>1089.2230378317336</v>
      </c>
    </row>
    <row r="233" spans="1:17" ht="14.45" customHeight="1" x14ac:dyDescent="0.2">
      <c r="A233" s="821" t="s">
        <v>595</v>
      </c>
      <c r="B233" s="822" t="s">
        <v>3405</v>
      </c>
      <c r="C233" s="822" t="s">
        <v>3308</v>
      </c>
      <c r="D233" s="822" t="s">
        <v>3725</v>
      </c>
      <c r="E233" s="822" t="s">
        <v>3726</v>
      </c>
      <c r="F233" s="831">
        <v>426</v>
      </c>
      <c r="G233" s="831">
        <v>569922</v>
      </c>
      <c r="H233" s="831"/>
      <c r="I233" s="831">
        <v>1337.8450704225352</v>
      </c>
      <c r="J233" s="831">
        <v>379</v>
      </c>
      <c r="K233" s="831">
        <v>510441</v>
      </c>
      <c r="L233" s="831"/>
      <c r="M233" s="831">
        <v>1346.8100263852243</v>
      </c>
      <c r="N233" s="831">
        <v>449</v>
      </c>
      <c r="O233" s="831">
        <v>640524</v>
      </c>
      <c r="P233" s="827"/>
      <c r="Q233" s="832">
        <v>1426.5567928730513</v>
      </c>
    </row>
    <row r="234" spans="1:17" ht="14.45" customHeight="1" x14ac:dyDescent="0.2">
      <c r="A234" s="821" t="s">
        <v>595</v>
      </c>
      <c r="B234" s="822" t="s">
        <v>3405</v>
      </c>
      <c r="C234" s="822" t="s">
        <v>3308</v>
      </c>
      <c r="D234" s="822" t="s">
        <v>3727</v>
      </c>
      <c r="E234" s="822" t="s">
        <v>3728</v>
      </c>
      <c r="F234" s="831">
        <v>8</v>
      </c>
      <c r="G234" s="831">
        <v>0</v>
      </c>
      <c r="H234" s="831"/>
      <c r="I234" s="831">
        <v>0</v>
      </c>
      <c r="J234" s="831"/>
      <c r="K234" s="831"/>
      <c r="L234" s="831"/>
      <c r="M234" s="831"/>
      <c r="N234" s="831"/>
      <c r="O234" s="831"/>
      <c r="P234" s="827"/>
      <c r="Q234" s="832"/>
    </row>
    <row r="235" spans="1:17" ht="14.45" customHeight="1" x14ac:dyDescent="0.2">
      <c r="A235" s="821" t="s">
        <v>595</v>
      </c>
      <c r="B235" s="822" t="s">
        <v>3405</v>
      </c>
      <c r="C235" s="822" t="s">
        <v>3308</v>
      </c>
      <c r="D235" s="822" t="s">
        <v>3729</v>
      </c>
      <c r="E235" s="822" t="s">
        <v>3730</v>
      </c>
      <c r="F235" s="831"/>
      <c r="G235" s="831"/>
      <c r="H235" s="831"/>
      <c r="I235" s="831"/>
      <c r="J235" s="831">
        <v>1</v>
      </c>
      <c r="K235" s="831">
        <v>2999</v>
      </c>
      <c r="L235" s="831"/>
      <c r="M235" s="831">
        <v>2999</v>
      </c>
      <c r="N235" s="831"/>
      <c r="O235" s="831"/>
      <c r="P235" s="827"/>
      <c r="Q235" s="832"/>
    </row>
    <row r="236" spans="1:17" ht="14.45" customHeight="1" x14ac:dyDescent="0.2">
      <c r="A236" s="821" t="s">
        <v>595</v>
      </c>
      <c r="B236" s="822" t="s">
        <v>3405</v>
      </c>
      <c r="C236" s="822" t="s">
        <v>3308</v>
      </c>
      <c r="D236" s="822" t="s">
        <v>3731</v>
      </c>
      <c r="E236" s="822" t="s">
        <v>3732</v>
      </c>
      <c r="F236" s="831">
        <v>226</v>
      </c>
      <c r="G236" s="831">
        <v>109128</v>
      </c>
      <c r="H236" s="831"/>
      <c r="I236" s="831">
        <v>482.86725663716817</v>
      </c>
      <c r="J236" s="831">
        <v>145</v>
      </c>
      <c r="K236" s="831">
        <v>70760</v>
      </c>
      <c r="L236" s="831"/>
      <c r="M236" s="831">
        <v>488</v>
      </c>
      <c r="N236" s="831">
        <v>146</v>
      </c>
      <c r="O236" s="831">
        <v>75760</v>
      </c>
      <c r="P236" s="827"/>
      <c r="Q236" s="832">
        <v>518.90410958904113</v>
      </c>
    </row>
    <row r="237" spans="1:17" ht="14.45" customHeight="1" x14ac:dyDescent="0.2">
      <c r="A237" s="821" t="s">
        <v>595</v>
      </c>
      <c r="B237" s="822" t="s">
        <v>3405</v>
      </c>
      <c r="C237" s="822" t="s">
        <v>3308</v>
      </c>
      <c r="D237" s="822" t="s">
        <v>3733</v>
      </c>
      <c r="E237" s="822" t="s">
        <v>3734</v>
      </c>
      <c r="F237" s="831">
        <v>8</v>
      </c>
      <c r="G237" s="831">
        <v>37160</v>
      </c>
      <c r="H237" s="831"/>
      <c r="I237" s="831">
        <v>4645</v>
      </c>
      <c r="J237" s="831">
        <v>5</v>
      </c>
      <c r="K237" s="831">
        <v>23430</v>
      </c>
      <c r="L237" s="831"/>
      <c r="M237" s="831">
        <v>4686</v>
      </c>
      <c r="N237" s="831">
        <v>7</v>
      </c>
      <c r="O237" s="831">
        <v>34930</v>
      </c>
      <c r="P237" s="827"/>
      <c r="Q237" s="832">
        <v>4990</v>
      </c>
    </row>
    <row r="238" spans="1:17" ht="14.45" customHeight="1" x14ac:dyDescent="0.2">
      <c r="A238" s="821" t="s">
        <v>595</v>
      </c>
      <c r="B238" s="822" t="s">
        <v>3405</v>
      </c>
      <c r="C238" s="822" t="s">
        <v>3308</v>
      </c>
      <c r="D238" s="822" t="s">
        <v>3735</v>
      </c>
      <c r="E238" s="822" t="s">
        <v>3736</v>
      </c>
      <c r="F238" s="831">
        <v>42</v>
      </c>
      <c r="G238" s="831">
        <v>173942</v>
      </c>
      <c r="H238" s="831"/>
      <c r="I238" s="831">
        <v>4141.4761904761908</v>
      </c>
      <c r="J238" s="831">
        <v>48</v>
      </c>
      <c r="K238" s="831">
        <v>199728</v>
      </c>
      <c r="L238" s="831"/>
      <c r="M238" s="831">
        <v>4161</v>
      </c>
      <c r="N238" s="831">
        <v>31</v>
      </c>
      <c r="O238" s="831">
        <v>134391</v>
      </c>
      <c r="P238" s="827"/>
      <c r="Q238" s="832">
        <v>4335.1935483870966</v>
      </c>
    </row>
    <row r="239" spans="1:17" ht="14.45" customHeight="1" x14ac:dyDescent="0.2">
      <c r="A239" s="821" t="s">
        <v>595</v>
      </c>
      <c r="B239" s="822" t="s">
        <v>3405</v>
      </c>
      <c r="C239" s="822" t="s">
        <v>3308</v>
      </c>
      <c r="D239" s="822" t="s">
        <v>3737</v>
      </c>
      <c r="E239" s="822" t="s">
        <v>3738</v>
      </c>
      <c r="F239" s="831">
        <v>3</v>
      </c>
      <c r="G239" s="831">
        <v>31341</v>
      </c>
      <c r="H239" s="831"/>
      <c r="I239" s="831">
        <v>10447</v>
      </c>
      <c r="J239" s="831">
        <v>9</v>
      </c>
      <c r="K239" s="831">
        <v>94536</v>
      </c>
      <c r="L239" s="831"/>
      <c r="M239" s="831">
        <v>10504</v>
      </c>
      <c r="N239" s="831">
        <v>2</v>
      </c>
      <c r="O239" s="831">
        <v>21782</v>
      </c>
      <c r="P239" s="827"/>
      <c r="Q239" s="832">
        <v>10891</v>
      </c>
    </row>
    <row r="240" spans="1:17" ht="14.45" customHeight="1" x14ac:dyDescent="0.2">
      <c r="A240" s="821" t="s">
        <v>595</v>
      </c>
      <c r="B240" s="822" t="s">
        <v>3405</v>
      </c>
      <c r="C240" s="822" t="s">
        <v>3308</v>
      </c>
      <c r="D240" s="822" t="s">
        <v>3739</v>
      </c>
      <c r="E240" s="822" t="s">
        <v>3740</v>
      </c>
      <c r="F240" s="831"/>
      <c r="G240" s="831"/>
      <c r="H240" s="831"/>
      <c r="I240" s="831"/>
      <c r="J240" s="831"/>
      <c r="K240" s="831"/>
      <c r="L240" s="831"/>
      <c r="M240" s="831"/>
      <c r="N240" s="831">
        <v>1</v>
      </c>
      <c r="O240" s="831">
        <v>1090</v>
      </c>
      <c r="P240" s="827"/>
      <c r="Q240" s="832">
        <v>1090</v>
      </c>
    </row>
    <row r="241" spans="1:17" ht="14.45" customHeight="1" x14ac:dyDescent="0.2">
      <c r="A241" s="821" t="s">
        <v>595</v>
      </c>
      <c r="B241" s="822" t="s">
        <v>3405</v>
      </c>
      <c r="C241" s="822" t="s">
        <v>3308</v>
      </c>
      <c r="D241" s="822" t="s">
        <v>3741</v>
      </c>
      <c r="E241" s="822" t="s">
        <v>3742</v>
      </c>
      <c r="F241" s="831">
        <v>367</v>
      </c>
      <c r="G241" s="831">
        <v>133213</v>
      </c>
      <c r="H241" s="831"/>
      <c r="I241" s="831">
        <v>362.97820163487739</v>
      </c>
      <c r="J241" s="831">
        <v>306</v>
      </c>
      <c r="K241" s="831">
        <v>111963</v>
      </c>
      <c r="L241" s="831"/>
      <c r="M241" s="831">
        <v>365.89215686274508</v>
      </c>
      <c r="N241" s="831">
        <v>319</v>
      </c>
      <c r="O241" s="831">
        <v>124338</v>
      </c>
      <c r="P241" s="827"/>
      <c r="Q241" s="832">
        <v>389.77429467084642</v>
      </c>
    </row>
    <row r="242" spans="1:17" ht="14.45" customHeight="1" x14ac:dyDescent="0.2">
      <c r="A242" s="821" t="s">
        <v>595</v>
      </c>
      <c r="B242" s="822" t="s">
        <v>3405</v>
      </c>
      <c r="C242" s="822" t="s">
        <v>3308</v>
      </c>
      <c r="D242" s="822" t="s">
        <v>3743</v>
      </c>
      <c r="E242" s="822" t="s">
        <v>3744</v>
      </c>
      <c r="F242" s="831">
        <v>5</v>
      </c>
      <c r="G242" s="831">
        <v>25475</v>
      </c>
      <c r="H242" s="831"/>
      <c r="I242" s="831">
        <v>5095</v>
      </c>
      <c r="J242" s="831">
        <v>3</v>
      </c>
      <c r="K242" s="831">
        <v>15343</v>
      </c>
      <c r="L242" s="831"/>
      <c r="M242" s="831">
        <v>5114.333333333333</v>
      </c>
      <c r="N242" s="831">
        <v>6</v>
      </c>
      <c r="O242" s="831">
        <v>32370</v>
      </c>
      <c r="P242" s="827"/>
      <c r="Q242" s="832">
        <v>5395</v>
      </c>
    </row>
    <row r="243" spans="1:17" ht="14.45" customHeight="1" x14ac:dyDescent="0.2">
      <c r="A243" s="821" t="s">
        <v>595</v>
      </c>
      <c r="B243" s="822" t="s">
        <v>3405</v>
      </c>
      <c r="C243" s="822" t="s">
        <v>3308</v>
      </c>
      <c r="D243" s="822" t="s">
        <v>3350</v>
      </c>
      <c r="E243" s="822" t="s">
        <v>3351</v>
      </c>
      <c r="F243" s="831">
        <v>476</v>
      </c>
      <c r="G243" s="831">
        <v>178966</v>
      </c>
      <c r="H243" s="831"/>
      <c r="I243" s="831">
        <v>375.97899159663865</v>
      </c>
      <c r="J243" s="831">
        <v>375</v>
      </c>
      <c r="K243" s="831">
        <v>142110</v>
      </c>
      <c r="L243" s="831"/>
      <c r="M243" s="831">
        <v>378.96</v>
      </c>
      <c r="N243" s="831">
        <v>363</v>
      </c>
      <c r="O243" s="831">
        <v>147959</v>
      </c>
      <c r="P243" s="827"/>
      <c r="Q243" s="832">
        <v>407.60055096418733</v>
      </c>
    </row>
    <row r="244" spans="1:17" ht="14.45" customHeight="1" x14ac:dyDescent="0.2">
      <c r="A244" s="821" t="s">
        <v>595</v>
      </c>
      <c r="B244" s="822" t="s">
        <v>3405</v>
      </c>
      <c r="C244" s="822" t="s">
        <v>3308</v>
      </c>
      <c r="D244" s="822" t="s">
        <v>3745</v>
      </c>
      <c r="E244" s="822" t="s">
        <v>3746</v>
      </c>
      <c r="F244" s="831">
        <v>2</v>
      </c>
      <c r="G244" s="831">
        <v>3752</v>
      </c>
      <c r="H244" s="831"/>
      <c r="I244" s="831">
        <v>1876</v>
      </c>
      <c r="J244" s="831">
        <v>2</v>
      </c>
      <c r="K244" s="831">
        <v>3772</v>
      </c>
      <c r="L244" s="831"/>
      <c r="M244" s="831">
        <v>1886</v>
      </c>
      <c r="N244" s="831">
        <v>1</v>
      </c>
      <c r="O244" s="831">
        <v>1976</v>
      </c>
      <c r="P244" s="827"/>
      <c r="Q244" s="832">
        <v>1976</v>
      </c>
    </row>
    <row r="245" spans="1:17" ht="14.45" customHeight="1" x14ac:dyDescent="0.2">
      <c r="A245" s="821" t="s">
        <v>595</v>
      </c>
      <c r="B245" s="822" t="s">
        <v>3405</v>
      </c>
      <c r="C245" s="822" t="s">
        <v>3308</v>
      </c>
      <c r="D245" s="822" t="s">
        <v>3747</v>
      </c>
      <c r="E245" s="822" t="s">
        <v>3748</v>
      </c>
      <c r="F245" s="831">
        <v>238</v>
      </c>
      <c r="G245" s="831">
        <v>36887</v>
      </c>
      <c r="H245" s="831"/>
      <c r="I245" s="831">
        <v>154.98739495798318</v>
      </c>
      <c r="J245" s="831">
        <v>270</v>
      </c>
      <c r="K245" s="831">
        <v>42120</v>
      </c>
      <c r="L245" s="831"/>
      <c r="M245" s="831">
        <v>156</v>
      </c>
      <c r="N245" s="831">
        <v>264</v>
      </c>
      <c r="O245" s="831">
        <v>41712</v>
      </c>
      <c r="P245" s="827"/>
      <c r="Q245" s="832">
        <v>158</v>
      </c>
    </row>
    <row r="246" spans="1:17" ht="14.45" customHeight="1" x14ac:dyDescent="0.2">
      <c r="A246" s="821" t="s">
        <v>595</v>
      </c>
      <c r="B246" s="822" t="s">
        <v>3405</v>
      </c>
      <c r="C246" s="822" t="s">
        <v>3308</v>
      </c>
      <c r="D246" s="822" t="s">
        <v>3749</v>
      </c>
      <c r="E246" s="822" t="s">
        <v>3750</v>
      </c>
      <c r="F246" s="831">
        <v>3</v>
      </c>
      <c r="G246" s="831">
        <v>35532</v>
      </c>
      <c r="H246" s="831"/>
      <c r="I246" s="831">
        <v>11844</v>
      </c>
      <c r="J246" s="831">
        <v>7</v>
      </c>
      <c r="K246" s="831">
        <v>83363</v>
      </c>
      <c r="L246" s="831"/>
      <c r="M246" s="831">
        <v>11909</v>
      </c>
      <c r="N246" s="831">
        <v>5</v>
      </c>
      <c r="O246" s="831">
        <v>61655</v>
      </c>
      <c r="P246" s="827"/>
      <c r="Q246" s="832">
        <v>12331</v>
      </c>
    </row>
    <row r="247" spans="1:17" ht="14.45" customHeight="1" x14ac:dyDescent="0.2">
      <c r="A247" s="821" t="s">
        <v>595</v>
      </c>
      <c r="B247" s="822" t="s">
        <v>3405</v>
      </c>
      <c r="C247" s="822" t="s">
        <v>3308</v>
      </c>
      <c r="D247" s="822" t="s">
        <v>3751</v>
      </c>
      <c r="E247" s="822" t="s">
        <v>3752</v>
      </c>
      <c r="F247" s="831"/>
      <c r="G247" s="831"/>
      <c r="H247" s="831"/>
      <c r="I247" s="831"/>
      <c r="J247" s="831">
        <v>1</v>
      </c>
      <c r="K247" s="831">
        <v>356</v>
      </c>
      <c r="L247" s="831"/>
      <c r="M247" s="831">
        <v>356</v>
      </c>
      <c r="N247" s="831"/>
      <c r="O247" s="831"/>
      <c r="P247" s="827"/>
      <c r="Q247" s="832"/>
    </row>
    <row r="248" spans="1:17" ht="14.45" customHeight="1" x14ac:dyDescent="0.2">
      <c r="A248" s="821" t="s">
        <v>595</v>
      </c>
      <c r="B248" s="822" t="s">
        <v>3405</v>
      </c>
      <c r="C248" s="822" t="s">
        <v>3308</v>
      </c>
      <c r="D248" s="822" t="s">
        <v>3401</v>
      </c>
      <c r="E248" s="822" t="s">
        <v>3402</v>
      </c>
      <c r="F248" s="831">
        <v>1</v>
      </c>
      <c r="G248" s="831">
        <v>7044</v>
      </c>
      <c r="H248" s="831"/>
      <c r="I248" s="831">
        <v>7044</v>
      </c>
      <c r="J248" s="831">
        <v>5</v>
      </c>
      <c r="K248" s="831">
        <v>35365</v>
      </c>
      <c r="L248" s="831"/>
      <c r="M248" s="831">
        <v>7073</v>
      </c>
      <c r="N248" s="831">
        <v>8</v>
      </c>
      <c r="O248" s="831">
        <v>58128</v>
      </c>
      <c r="P248" s="827"/>
      <c r="Q248" s="832">
        <v>7266</v>
      </c>
    </row>
    <row r="249" spans="1:17" ht="14.45" customHeight="1" x14ac:dyDescent="0.2">
      <c r="A249" s="821" t="s">
        <v>595</v>
      </c>
      <c r="B249" s="822" t="s">
        <v>3405</v>
      </c>
      <c r="C249" s="822" t="s">
        <v>3308</v>
      </c>
      <c r="D249" s="822" t="s">
        <v>3753</v>
      </c>
      <c r="E249" s="822" t="s">
        <v>3754</v>
      </c>
      <c r="F249" s="831">
        <v>4</v>
      </c>
      <c r="G249" s="831">
        <v>18112</v>
      </c>
      <c r="H249" s="831"/>
      <c r="I249" s="831">
        <v>4528</v>
      </c>
      <c r="J249" s="831">
        <v>6</v>
      </c>
      <c r="K249" s="831">
        <v>27342</v>
      </c>
      <c r="L249" s="831"/>
      <c r="M249" s="831">
        <v>4557</v>
      </c>
      <c r="N249" s="831">
        <v>5</v>
      </c>
      <c r="O249" s="831">
        <v>24140</v>
      </c>
      <c r="P249" s="827"/>
      <c r="Q249" s="832">
        <v>4828</v>
      </c>
    </row>
    <row r="250" spans="1:17" ht="14.45" customHeight="1" x14ac:dyDescent="0.2">
      <c r="A250" s="821" t="s">
        <v>595</v>
      </c>
      <c r="B250" s="822" t="s">
        <v>3405</v>
      </c>
      <c r="C250" s="822" t="s">
        <v>3308</v>
      </c>
      <c r="D250" s="822" t="s">
        <v>3755</v>
      </c>
      <c r="E250" s="822" t="s">
        <v>3756</v>
      </c>
      <c r="F250" s="831">
        <v>1</v>
      </c>
      <c r="G250" s="831">
        <v>2777</v>
      </c>
      <c r="H250" s="831"/>
      <c r="I250" s="831">
        <v>2777</v>
      </c>
      <c r="J250" s="831"/>
      <c r="K250" s="831"/>
      <c r="L250" s="831"/>
      <c r="M250" s="831"/>
      <c r="N250" s="831">
        <v>1</v>
      </c>
      <c r="O250" s="831">
        <v>2916</v>
      </c>
      <c r="P250" s="827"/>
      <c r="Q250" s="832">
        <v>2916</v>
      </c>
    </row>
    <row r="251" spans="1:17" ht="14.45" customHeight="1" x14ac:dyDescent="0.2">
      <c r="A251" s="821" t="s">
        <v>595</v>
      </c>
      <c r="B251" s="822" t="s">
        <v>3405</v>
      </c>
      <c r="C251" s="822" t="s">
        <v>3308</v>
      </c>
      <c r="D251" s="822" t="s">
        <v>3757</v>
      </c>
      <c r="E251" s="822" t="s">
        <v>3758</v>
      </c>
      <c r="F251" s="831">
        <v>49</v>
      </c>
      <c r="G251" s="831">
        <v>637213</v>
      </c>
      <c r="H251" s="831"/>
      <c r="I251" s="831">
        <v>13004.34693877551</v>
      </c>
      <c r="J251" s="831">
        <v>56</v>
      </c>
      <c r="K251" s="831">
        <v>732368</v>
      </c>
      <c r="L251" s="831"/>
      <c r="M251" s="831">
        <v>13078</v>
      </c>
      <c r="N251" s="831">
        <v>41</v>
      </c>
      <c r="O251" s="831">
        <v>555468</v>
      </c>
      <c r="P251" s="827"/>
      <c r="Q251" s="832">
        <v>13548</v>
      </c>
    </row>
    <row r="252" spans="1:17" ht="14.45" customHeight="1" x14ac:dyDescent="0.2">
      <c r="A252" s="821" t="s">
        <v>595</v>
      </c>
      <c r="B252" s="822" t="s">
        <v>3405</v>
      </c>
      <c r="C252" s="822" t="s">
        <v>3308</v>
      </c>
      <c r="D252" s="822" t="s">
        <v>3759</v>
      </c>
      <c r="E252" s="822" t="s">
        <v>3760</v>
      </c>
      <c r="F252" s="831">
        <v>129</v>
      </c>
      <c r="G252" s="831">
        <v>325958</v>
      </c>
      <c r="H252" s="831"/>
      <c r="I252" s="831">
        <v>2526.8062015503874</v>
      </c>
      <c r="J252" s="831">
        <v>84</v>
      </c>
      <c r="K252" s="831">
        <v>213990</v>
      </c>
      <c r="L252" s="831"/>
      <c r="M252" s="831">
        <v>2547.5</v>
      </c>
      <c r="N252" s="831">
        <v>90</v>
      </c>
      <c r="O252" s="831">
        <v>242370</v>
      </c>
      <c r="P252" s="827"/>
      <c r="Q252" s="832">
        <v>2693</v>
      </c>
    </row>
    <row r="253" spans="1:17" ht="14.45" customHeight="1" x14ac:dyDescent="0.2">
      <c r="A253" s="821" t="s">
        <v>595</v>
      </c>
      <c r="B253" s="822" t="s">
        <v>3405</v>
      </c>
      <c r="C253" s="822" t="s">
        <v>3308</v>
      </c>
      <c r="D253" s="822" t="s">
        <v>3761</v>
      </c>
      <c r="E253" s="822" t="s">
        <v>3762</v>
      </c>
      <c r="F253" s="831">
        <v>4</v>
      </c>
      <c r="G253" s="831">
        <v>23452</v>
      </c>
      <c r="H253" s="831"/>
      <c r="I253" s="831">
        <v>5863</v>
      </c>
      <c r="J253" s="831">
        <v>2</v>
      </c>
      <c r="K253" s="831">
        <v>11822</v>
      </c>
      <c r="L253" s="831"/>
      <c r="M253" s="831">
        <v>5911</v>
      </c>
      <c r="N253" s="831"/>
      <c r="O253" s="831"/>
      <c r="P253" s="827"/>
      <c r="Q253" s="832"/>
    </row>
    <row r="254" spans="1:17" ht="14.45" customHeight="1" x14ac:dyDescent="0.2">
      <c r="A254" s="821" t="s">
        <v>595</v>
      </c>
      <c r="B254" s="822" t="s">
        <v>3405</v>
      </c>
      <c r="C254" s="822" t="s">
        <v>3308</v>
      </c>
      <c r="D254" s="822" t="s">
        <v>3763</v>
      </c>
      <c r="E254" s="822" t="s">
        <v>3764</v>
      </c>
      <c r="F254" s="831">
        <v>58</v>
      </c>
      <c r="G254" s="831">
        <v>42050</v>
      </c>
      <c r="H254" s="831"/>
      <c r="I254" s="831">
        <v>725</v>
      </c>
      <c r="J254" s="831">
        <v>62</v>
      </c>
      <c r="K254" s="831">
        <v>45370</v>
      </c>
      <c r="L254" s="831"/>
      <c r="M254" s="831">
        <v>731.77419354838707</v>
      </c>
      <c r="N254" s="831">
        <v>58</v>
      </c>
      <c r="O254" s="831">
        <v>45249</v>
      </c>
      <c r="P254" s="827"/>
      <c r="Q254" s="832">
        <v>780.15517241379314</v>
      </c>
    </row>
    <row r="255" spans="1:17" ht="14.45" customHeight="1" x14ac:dyDescent="0.2">
      <c r="A255" s="821" t="s">
        <v>595</v>
      </c>
      <c r="B255" s="822" t="s">
        <v>3405</v>
      </c>
      <c r="C255" s="822" t="s">
        <v>3308</v>
      </c>
      <c r="D255" s="822" t="s">
        <v>3765</v>
      </c>
      <c r="E255" s="822" t="s">
        <v>3766</v>
      </c>
      <c r="F255" s="831">
        <v>16</v>
      </c>
      <c r="G255" s="831">
        <v>0</v>
      </c>
      <c r="H255" s="831"/>
      <c r="I255" s="831">
        <v>0</v>
      </c>
      <c r="J255" s="831">
        <v>7</v>
      </c>
      <c r="K255" s="831">
        <v>0</v>
      </c>
      <c r="L255" s="831"/>
      <c r="M255" s="831">
        <v>0</v>
      </c>
      <c r="N255" s="831">
        <v>4</v>
      </c>
      <c r="O255" s="831">
        <v>0</v>
      </c>
      <c r="P255" s="827"/>
      <c r="Q255" s="832">
        <v>0</v>
      </c>
    </row>
    <row r="256" spans="1:17" ht="14.45" customHeight="1" x14ac:dyDescent="0.2">
      <c r="A256" s="821" t="s">
        <v>595</v>
      </c>
      <c r="B256" s="822" t="s">
        <v>3405</v>
      </c>
      <c r="C256" s="822" t="s">
        <v>3308</v>
      </c>
      <c r="D256" s="822" t="s">
        <v>3767</v>
      </c>
      <c r="E256" s="822" t="s">
        <v>3768</v>
      </c>
      <c r="F256" s="831">
        <v>166</v>
      </c>
      <c r="G256" s="831">
        <v>242349</v>
      </c>
      <c r="H256" s="831"/>
      <c r="I256" s="831">
        <v>1459.933734939759</v>
      </c>
      <c r="J256" s="831">
        <v>153</v>
      </c>
      <c r="K256" s="831">
        <v>224850</v>
      </c>
      <c r="L256" s="831"/>
      <c r="M256" s="831">
        <v>1469.6078431372548</v>
      </c>
      <c r="N256" s="831">
        <v>189</v>
      </c>
      <c r="O256" s="831">
        <v>294660</v>
      </c>
      <c r="P256" s="827"/>
      <c r="Q256" s="832">
        <v>1559.047619047619</v>
      </c>
    </row>
    <row r="257" spans="1:17" ht="14.45" customHeight="1" x14ac:dyDescent="0.2">
      <c r="A257" s="821" t="s">
        <v>595</v>
      </c>
      <c r="B257" s="822" t="s">
        <v>3405</v>
      </c>
      <c r="C257" s="822" t="s">
        <v>3308</v>
      </c>
      <c r="D257" s="822" t="s">
        <v>3769</v>
      </c>
      <c r="E257" s="822" t="s">
        <v>3770</v>
      </c>
      <c r="F257" s="831">
        <v>7</v>
      </c>
      <c r="G257" s="831">
        <v>39326</v>
      </c>
      <c r="H257" s="831"/>
      <c r="I257" s="831">
        <v>5618</v>
      </c>
      <c r="J257" s="831">
        <v>5</v>
      </c>
      <c r="K257" s="831">
        <v>28260</v>
      </c>
      <c r="L257" s="831"/>
      <c r="M257" s="831">
        <v>5652</v>
      </c>
      <c r="N257" s="831">
        <v>6</v>
      </c>
      <c r="O257" s="831">
        <v>35724</v>
      </c>
      <c r="P257" s="827"/>
      <c r="Q257" s="832">
        <v>5954</v>
      </c>
    </row>
    <row r="258" spans="1:17" ht="14.45" customHeight="1" x14ac:dyDescent="0.2">
      <c r="A258" s="821" t="s">
        <v>595</v>
      </c>
      <c r="B258" s="822" t="s">
        <v>3405</v>
      </c>
      <c r="C258" s="822" t="s">
        <v>3308</v>
      </c>
      <c r="D258" s="822" t="s">
        <v>3771</v>
      </c>
      <c r="E258" s="822" t="s">
        <v>3772</v>
      </c>
      <c r="F258" s="831"/>
      <c r="G258" s="831"/>
      <c r="H258" s="831"/>
      <c r="I258" s="831"/>
      <c r="J258" s="831"/>
      <c r="K258" s="831"/>
      <c r="L258" s="831"/>
      <c r="M258" s="831"/>
      <c r="N258" s="831">
        <v>1</v>
      </c>
      <c r="O258" s="831">
        <v>1444</v>
      </c>
      <c r="P258" s="827"/>
      <c r="Q258" s="832">
        <v>1444</v>
      </c>
    </row>
    <row r="259" spans="1:17" ht="14.45" customHeight="1" x14ac:dyDescent="0.2">
      <c r="A259" s="821" t="s">
        <v>595</v>
      </c>
      <c r="B259" s="822" t="s">
        <v>3405</v>
      </c>
      <c r="C259" s="822" t="s">
        <v>3308</v>
      </c>
      <c r="D259" s="822" t="s">
        <v>3773</v>
      </c>
      <c r="E259" s="822" t="s">
        <v>3774</v>
      </c>
      <c r="F259" s="831">
        <v>13</v>
      </c>
      <c r="G259" s="831">
        <v>140582</v>
      </c>
      <c r="H259" s="831"/>
      <c r="I259" s="831">
        <v>10814</v>
      </c>
      <c r="J259" s="831">
        <v>6</v>
      </c>
      <c r="K259" s="831">
        <v>65226</v>
      </c>
      <c r="L259" s="831"/>
      <c r="M259" s="831">
        <v>10871</v>
      </c>
      <c r="N259" s="831">
        <v>8</v>
      </c>
      <c r="O259" s="831">
        <v>89960</v>
      </c>
      <c r="P259" s="827"/>
      <c r="Q259" s="832">
        <v>11245</v>
      </c>
    </row>
    <row r="260" spans="1:17" ht="14.45" customHeight="1" x14ac:dyDescent="0.2">
      <c r="A260" s="821" t="s">
        <v>595</v>
      </c>
      <c r="B260" s="822" t="s">
        <v>3405</v>
      </c>
      <c r="C260" s="822" t="s">
        <v>3308</v>
      </c>
      <c r="D260" s="822" t="s">
        <v>3775</v>
      </c>
      <c r="E260" s="822" t="s">
        <v>3776</v>
      </c>
      <c r="F260" s="831">
        <v>3</v>
      </c>
      <c r="G260" s="831">
        <v>10191</v>
      </c>
      <c r="H260" s="831"/>
      <c r="I260" s="831">
        <v>3397</v>
      </c>
      <c r="J260" s="831">
        <v>6</v>
      </c>
      <c r="K260" s="831">
        <v>20556</v>
      </c>
      <c r="L260" s="831"/>
      <c r="M260" s="831">
        <v>3426</v>
      </c>
      <c r="N260" s="831">
        <v>7</v>
      </c>
      <c r="O260" s="831">
        <v>25440</v>
      </c>
      <c r="P260" s="827"/>
      <c r="Q260" s="832">
        <v>3634.2857142857142</v>
      </c>
    </row>
    <row r="261" spans="1:17" ht="14.45" customHeight="1" x14ac:dyDescent="0.2">
      <c r="A261" s="821" t="s">
        <v>595</v>
      </c>
      <c r="B261" s="822" t="s">
        <v>3405</v>
      </c>
      <c r="C261" s="822" t="s">
        <v>3308</v>
      </c>
      <c r="D261" s="822" t="s">
        <v>3403</v>
      </c>
      <c r="E261" s="822" t="s">
        <v>3404</v>
      </c>
      <c r="F261" s="831"/>
      <c r="G261" s="831"/>
      <c r="H261" s="831"/>
      <c r="I261" s="831"/>
      <c r="J261" s="831">
        <v>2</v>
      </c>
      <c r="K261" s="831">
        <v>9404</v>
      </c>
      <c r="L261" s="831"/>
      <c r="M261" s="831">
        <v>4702</v>
      </c>
      <c r="N261" s="831">
        <v>2</v>
      </c>
      <c r="O261" s="831">
        <v>9674</v>
      </c>
      <c r="P261" s="827"/>
      <c r="Q261" s="832">
        <v>4837</v>
      </c>
    </row>
    <row r="262" spans="1:17" ht="14.45" customHeight="1" x14ac:dyDescent="0.2">
      <c r="A262" s="821" t="s">
        <v>595</v>
      </c>
      <c r="B262" s="822" t="s">
        <v>3405</v>
      </c>
      <c r="C262" s="822" t="s">
        <v>3308</v>
      </c>
      <c r="D262" s="822" t="s">
        <v>3777</v>
      </c>
      <c r="E262" s="822" t="s">
        <v>3778</v>
      </c>
      <c r="F262" s="831">
        <v>12</v>
      </c>
      <c r="G262" s="831">
        <v>99240</v>
      </c>
      <c r="H262" s="831"/>
      <c r="I262" s="831">
        <v>8270</v>
      </c>
      <c r="J262" s="831">
        <v>6</v>
      </c>
      <c r="K262" s="831">
        <v>49926</v>
      </c>
      <c r="L262" s="831"/>
      <c r="M262" s="831">
        <v>8321</v>
      </c>
      <c r="N262" s="831">
        <v>13</v>
      </c>
      <c r="O262" s="831">
        <v>112398</v>
      </c>
      <c r="P262" s="827"/>
      <c r="Q262" s="832">
        <v>8646</v>
      </c>
    </row>
    <row r="263" spans="1:17" ht="14.45" customHeight="1" x14ac:dyDescent="0.2">
      <c r="A263" s="821" t="s">
        <v>595</v>
      </c>
      <c r="B263" s="822" t="s">
        <v>3405</v>
      </c>
      <c r="C263" s="822" t="s">
        <v>3308</v>
      </c>
      <c r="D263" s="822" t="s">
        <v>3779</v>
      </c>
      <c r="E263" s="822" t="s">
        <v>3780</v>
      </c>
      <c r="F263" s="831">
        <v>1</v>
      </c>
      <c r="G263" s="831">
        <v>10054</v>
      </c>
      <c r="H263" s="831"/>
      <c r="I263" s="831">
        <v>10054</v>
      </c>
      <c r="J263" s="831">
        <v>1</v>
      </c>
      <c r="K263" s="831">
        <v>10054</v>
      </c>
      <c r="L263" s="831"/>
      <c r="M263" s="831">
        <v>10054</v>
      </c>
      <c r="N263" s="831">
        <v>2</v>
      </c>
      <c r="O263" s="831">
        <v>21082</v>
      </c>
      <c r="P263" s="827"/>
      <c r="Q263" s="832">
        <v>10541</v>
      </c>
    </row>
    <row r="264" spans="1:17" ht="14.45" customHeight="1" x14ac:dyDescent="0.2">
      <c r="A264" s="821" t="s">
        <v>595</v>
      </c>
      <c r="B264" s="822" t="s">
        <v>3405</v>
      </c>
      <c r="C264" s="822" t="s">
        <v>3308</v>
      </c>
      <c r="D264" s="822" t="s">
        <v>3781</v>
      </c>
      <c r="E264" s="822" t="s">
        <v>3782</v>
      </c>
      <c r="F264" s="831">
        <v>22</v>
      </c>
      <c r="G264" s="831">
        <v>102476</v>
      </c>
      <c r="H264" s="831"/>
      <c r="I264" s="831">
        <v>4658</v>
      </c>
      <c r="J264" s="831">
        <v>29</v>
      </c>
      <c r="K264" s="831">
        <v>136006</v>
      </c>
      <c r="L264" s="831"/>
      <c r="M264" s="831">
        <v>4689.8620689655172</v>
      </c>
      <c r="N264" s="831">
        <v>25</v>
      </c>
      <c r="O264" s="831">
        <v>122699</v>
      </c>
      <c r="P264" s="827"/>
      <c r="Q264" s="832">
        <v>4907.96</v>
      </c>
    </row>
    <row r="265" spans="1:17" ht="14.45" customHeight="1" x14ac:dyDescent="0.2">
      <c r="A265" s="821" t="s">
        <v>595</v>
      </c>
      <c r="B265" s="822" t="s">
        <v>3405</v>
      </c>
      <c r="C265" s="822" t="s">
        <v>3308</v>
      </c>
      <c r="D265" s="822" t="s">
        <v>3783</v>
      </c>
      <c r="E265" s="822" t="s">
        <v>3784</v>
      </c>
      <c r="F265" s="831">
        <v>5</v>
      </c>
      <c r="G265" s="831">
        <v>19330</v>
      </c>
      <c r="H265" s="831"/>
      <c r="I265" s="831">
        <v>3866</v>
      </c>
      <c r="J265" s="831">
        <v>3</v>
      </c>
      <c r="K265" s="831">
        <v>11685</v>
      </c>
      <c r="L265" s="831"/>
      <c r="M265" s="831">
        <v>3895</v>
      </c>
      <c r="N265" s="831">
        <v>11</v>
      </c>
      <c r="O265" s="831">
        <v>45518</v>
      </c>
      <c r="P265" s="827"/>
      <c r="Q265" s="832">
        <v>4138</v>
      </c>
    </row>
    <row r="266" spans="1:17" ht="14.45" customHeight="1" x14ac:dyDescent="0.2">
      <c r="A266" s="821" t="s">
        <v>595</v>
      </c>
      <c r="B266" s="822" t="s">
        <v>3405</v>
      </c>
      <c r="C266" s="822" t="s">
        <v>3308</v>
      </c>
      <c r="D266" s="822" t="s">
        <v>3785</v>
      </c>
      <c r="E266" s="822" t="s">
        <v>3786</v>
      </c>
      <c r="F266" s="831"/>
      <c r="G266" s="831"/>
      <c r="H266" s="831"/>
      <c r="I266" s="831"/>
      <c r="J266" s="831"/>
      <c r="K266" s="831"/>
      <c r="L266" s="831"/>
      <c r="M266" s="831"/>
      <c r="N266" s="831">
        <v>1</v>
      </c>
      <c r="O266" s="831">
        <v>1259</v>
      </c>
      <c r="P266" s="827"/>
      <c r="Q266" s="832">
        <v>1259</v>
      </c>
    </row>
    <row r="267" spans="1:17" ht="14.45" customHeight="1" x14ac:dyDescent="0.2">
      <c r="A267" s="821" t="s">
        <v>595</v>
      </c>
      <c r="B267" s="822" t="s">
        <v>3405</v>
      </c>
      <c r="C267" s="822" t="s">
        <v>3308</v>
      </c>
      <c r="D267" s="822" t="s">
        <v>3787</v>
      </c>
      <c r="E267" s="822" t="s">
        <v>3788</v>
      </c>
      <c r="F267" s="831"/>
      <c r="G267" s="831"/>
      <c r="H267" s="831"/>
      <c r="I267" s="831"/>
      <c r="J267" s="831"/>
      <c r="K267" s="831"/>
      <c r="L267" s="831"/>
      <c r="M267" s="831"/>
      <c r="N267" s="831">
        <v>1</v>
      </c>
      <c r="O267" s="831">
        <v>1631</v>
      </c>
      <c r="P267" s="827"/>
      <c r="Q267" s="832">
        <v>1631</v>
      </c>
    </row>
    <row r="268" spans="1:17" ht="14.45" customHeight="1" x14ac:dyDescent="0.2">
      <c r="A268" s="821" t="s">
        <v>595</v>
      </c>
      <c r="B268" s="822" t="s">
        <v>3405</v>
      </c>
      <c r="C268" s="822" t="s">
        <v>3308</v>
      </c>
      <c r="D268" s="822" t="s">
        <v>3789</v>
      </c>
      <c r="E268" s="822" t="s">
        <v>3790</v>
      </c>
      <c r="F268" s="831">
        <v>5</v>
      </c>
      <c r="G268" s="831">
        <v>11960</v>
      </c>
      <c r="H268" s="831"/>
      <c r="I268" s="831">
        <v>2392</v>
      </c>
      <c r="J268" s="831">
        <v>2</v>
      </c>
      <c r="K268" s="831">
        <v>4822</v>
      </c>
      <c r="L268" s="831"/>
      <c r="M268" s="831">
        <v>2411</v>
      </c>
      <c r="N268" s="831">
        <v>2</v>
      </c>
      <c r="O268" s="831">
        <v>5082</v>
      </c>
      <c r="P268" s="827"/>
      <c r="Q268" s="832">
        <v>2541</v>
      </c>
    </row>
    <row r="269" spans="1:17" ht="14.45" customHeight="1" x14ac:dyDescent="0.2">
      <c r="A269" s="821" t="s">
        <v>595</v>
      </c>
      <c r="B269" s="822" t="s">
        <v>3405</v>
      </c>
      <c r="C269" s="822" t="s">
        <v>3308</v>
      </c>
      <c r="D269" s="822" t="s">
        <v>3791</v>
      </c>
      <c r="E269" s="822" t="s">
        <v>3792</v>
      </c>
      <c r="F269" s="831">
        <v>2</v>
      </c>
      <c r="G269" s="831">
        <v>3214</v>
      </c>
      <c r="H269" s="831"/>
      <c r="I269" s="831">
        <v>1607</v>
      </c>
      <c r="J269" s="831"/>
      <c r="K269" s="831"/>
      <c r="L269" s="831"/>
      <c r="M269" s="831"/>
      <c r="N269" s="831">
        <v>4</v>
      </c>
      <c r="O269" s="831">
        <v>6732</v>
      </c>
      <c r="P269" s="827"/>
      <c r="Q269" s="832">
        <v>1683</v>
      </c>
    </row>
    <row r="270" spans="1:17" ht="14.45" customHeight="1" x14ac:dyDescent="0.2">
      <c r="A270" s="821" t="s">
        <v>595</v>
      </c>
      <c r="B270" s="822" t="s">
        <v>3405</v>
      </c>
      <c r="C270" s="822" t="s">
        <v>3308</v>
      </c>
      <c r="D270" s="822" t="s">
        <v>3793</v>
      </c>
      <c r="E270" s="822" t="s">
        <v>3794</v>
      </c>
      <c r="F270" s="831">
        <v>2</v>
      </c>
      <c r="G270" s="831">
        <v>20534</v>
      </c>
      <c r="H270" s="831"/>
      <c r="I270" s="831">
        <v>10267</v>
      </c>
      <c r="J270" s="831">
        <v>2</v>
      </c>
      <c r="K270" s="831">
        <v>20636</v>
      </c>
      <c r="L270" s="831"/>
      <c r="M270" s="831">
        <v>10318</v>
      </c>
      <c r="N270" s="831">
        <v>6</v>
      </c>
      <c r="O270" s="831">
        <v>63936</v>
      </c>
      <c r="P270" s="827"/>
      <c r="Q270" s="832">
        <v>10656</v>
      </c>
    </row>
    <row r="271" spans="1:17" ht="14.45" customHeight="1" x14ac:dyDescent="0.2">
      <c r="A271" s="821" t="s">
        <v>595</v>
      </c>
      <c r="B271" s="822" t="s">
        <v>3405</v>
      </c>
      <c r="C271" s="822" t="s">
        <v>3308</v>
      </c>
      <c r="D271" s="822" t="s">
        <v>3795</v>
      </c>
      <c r="E271" s="822" t="s">
        <v>3796</v>
      </c>
      <c r="F271" s="831">
        <v>3</v>
      </c>
      <c r="G271" s="831">
        <v>13977</v>
      </c>
      <c r="H271" s="831"/>
      <c r="I271" s="831">
        <v>4659</v>
      </c>
      <c r="J271" s="831">
        <v>7</v>
      </c>
      <c r="K271" s="831">
        <v>32816</v>
      </c>
      <c r="L271" s="831"/>
      <c r="M271" s="831">
        <v>4688</v>
      </c>
      <c r="N271" s="831">
        <v>16</v>
      </c>
      <c r="O271" s="831">
        <v>77708</v>
      </c>
      <c r="P271" s="827"/>
      <c r="Q271" s="832">
        <v>4856.75</v>
      </c>
    </row>
    <row r="272" spans="1:17" ht="14.45" customHeight="1" x14ac:dyDescent="0.2">
      <c r="A272" s="821" t="s">
        <v>595</v>
      </c>
      <c r="B272" s="822" t="s">
        <v>3405</v>
      </c>
      <c r="C272" s="822" t="s">
        <v>3308</v>
      </c>
      <c r="D272" s="822" t="s">
        <v>3797</v>
      </c>
      <c r="E272" s="822" t="s">
        <v>3798</v>
      </c>
      <c r="F272" s="831">
        <v>1</v>
      </c>
      <c r="G272" s="831">
        <v>7235</v>
      </c>
      <c r="H272" s="831"/>
      <c r="I272" s="831">
        <v>7235</v>
      </c>
      <c r="J272" s="831">
        <v>1</v>
      </c>
      <c r="K272" s="831">
        <v>7283</v>
      </c>
      <c r="L272" s="831"/>
      <c r="M272" s="831">
        <v>7283</v>
      </c>
      <c r="N272" s="831"/>
      <c r="O272" s="831"/>
      <c r="P272" s="827"/>
      <c r="Q272" s="832"/>
    </row>
    <row r="273" spans="1:17" ht="14.45" customHeight="1" x14ac:dyDescent="0.2">
      <c r="A273" s="821" t="s">
        <v>595</v>
      </c>
      <c r="B273" s="822" t="s">
        <v>3405</v>
      </c>
      <c r="C273" s="822" t="s">
        <v>3308</v>
      </c>
      <c r="D273" s="822" t="s">
        <v>3799</v>
      </c>
      <c r="E273" s="822" t="s">
        <v>3800</v>
      </c>
      <c r="F273" s="831"/>
      <c r="G273" s="831"/>
      <c r="H273" s="831"/>
      <c r="I273" s="831"/>
      <c r="J273" s="831"/>
      <c r="K273" s="831"/>
      <c r="L273" s="831"/>
      <c r="M273" s="831"/>
      <c r="N273" s="831">
        <v>2</v>
      </c>
      <c r="O273" s="831">
        <v>3682</v>
      </c>
      <c r="P273" s="827"/>
      <c r="Q273" s="832">
        <v>1841</v>
      </c>
    </row>
    <row r="274" spans="1:17" ht="14.45" customHeight="1" x14ac:dyDescent="0.2">
      <c r="A274" s="821" t="s">
        <v>595</v>
      </c>
      <c r="B274" s="822" t="s">
        <v>3405</v>
      </c>
      <c r="C274" s="822" t="s">
        <v>3308</v>
      </c>
      <c r="D274" s="822" t="s">
        <v>3801</v>
      </c>
      <c r="E274" s="822" t="s">
        <v>3802</v>
      </c>
      <c r="F274" s="831">
        <v>1</v>
      </c>
      <c r="G274" s="831">
        <v>2342</v>
      </c>
      <c r="H274" s="831"/>
      <c r="I274" s="831">
        <v>2342</v>
      </c>
      <c r="J274" s="831"/>
      <c r="K274" s="831"/>
      <c r="L274" s="831"/>
      <c r="M274" s="831"/>
      <c r="N274" s="831">
        <v>1</v>
      </c>
      <c r="O274" s="831">
        <v>2442</v>
      </c>
      <c r="P274" s="827"/>
      <c r="Q274" s="832">
        <v>2442</v>
      </c>
    </row>
    <row r="275" spans="1:17" ht="14.45" customHeight="1" x14ac:dyDescent="0.2">
      <c r="A275" s="821" t="s">
        <v>595</v>
      </c>
      <c r="B275" s="822" t="s">
        <v>3405</v>
      </c>
      <c r="C275" s="822" t="s">
        <v>3308</v>
      </c>
      <c r="D275" s="822" t="s">
        <v>3803</v>
      </c>
      <c r="E275" s="822" t="s">
        <v>3804</v>
      </c>
      <c r="F275" s="831"/>
      <c r="G275" s="831"/>
      <c r="H275" s="831"/>
      <c r="I275" s="831"/>
      <c r="J275" s="831"/>
      <c r="K275" s="831"/>
      <c r="L275" s="831"/>
      <c r="M275" s="831"/>
      <c r="N275" s="831">
        <v>1</v>
      </c>
      <c r="O275" s="831">
        <v>5926</v>
      </c>
      <c r="P275" s="827"/>
      <c r="Q275" s="832">
        <v>5926</v>
      </c>
    </row>
    <row r="276" spans="1:17" ht="14.45" customHeight="1" x14ac:dyDescent="0.2">
      <c r="A276" s="821" t="s">
        <v>595</v>
      </c>
      <c r="B276" s="822" t="s">
        <v>3405</v>
      </c>
      <c r="C276" s="822" t="s">
        <v>3308</v>
      </c>
      <c r="D276" s="822" t="s">
        <v>3805</v>
      </c>
      <c r="E276" s="822" t="s">
        <v>3806</v>
      </c>
      <c r="F276" s="831">
        <v>137</v>
      </c>
      <c r="G276" s="831">
        <v>15612</v>
      </c>
      <c r="H276" s="831"/>
      <c r="I276" s="831">
        <v>113.95620437956204</v>
      </c>
      <c r="J276" s="831">
        <v>272</v>
      </c>
      <c r="K276" s="831">
        <v>31280</v>
      </c>
      <c r="L276" s="831"/>
      <c r="M276" s="831">
        <v>115</v>
      </c>
      <c r="N276" s="831">
        <v>238</v>
      </c>
      <c r="O276" s="831">
        <v>27846</v>
      </c>
      <c r="P276" s="827"/>
      <c r="Q276" s="832">
        <v>117</v>
      </c>
    </row>
    <row r="277" spans="1:17" ht="14.45" customHeight="1" x14ac:dyDescent="0.2">
      <c r="A277" s="821" t="s">
        <v>595</v>
      </c>
      <c r="B277" s="822" t="s">
        <v>3405</v>
      </c>
      <c r="C277" s="822" t="s">
        <v>3308</v>
      </c>
      <c r="D277" s="822" t="s">
        <v>3807</v>
      </c>
      <c r="E277" s="822" t="s">
        <v>3808</v>
      </c>
      <c r="F277" s="831">
        <v>1</v>
      </c>
      <c r="G277" s="831">
        <v>3067</v>
      </c>
      <c r="H277" s="831"/>
      <c r="I277" s="831">
        <v>3067</v>
      </c>
      <c r="J277" s="831"/>
      <c r="K277" s="831"/>
      <c r="L277" s="831"/>
      <c r="M277" s="831"/>
      <c r="N277" s="831">
        <v>2</v>
      </c>
      <c r="O277" s="831">
        <v>6578</v>
      </c>
      <c r="P277" s="827"/>
      <c r="Q277" s="832">
        <v>3289</v>
      </c>
    </row>
    <row r="278" spans="1:17" ht="14.45" customHeight="1" x14ac:dyDescent="0.2">
      <c r="A278" s="821" t="s">
        <v>595</v>
      </c>
      <c r="B278" s="822" t="s">
        <v>3405</v>
      </c>
      <c r="C278" s="822" t="s">
        <v>3308</v>
      </c>
      <c r="D278" s="822" t="s">
        <v>3809</v>
      </c>
      <c r="E278" s="822" t="s">
        <v>3810</v>
      </c>
      <c r="F278" s="831">
        <v>253</v>
      </c>
      <c r="G278" s="831">
        <v>81719</v>
      </c>
      <c r="H278" s="831"/>
      <c r="I278" s="831">
        <v>323</v>
      </c>
      <c r="J278" s="831">
        <v>421</v>
      </c>
      <c r="K278" s="831">
        <v>136392</v>
      </c>
      <c r="L278" s="831"/>
      <c r="M278" s="831">
        <v>323.97149643705461</v>
      </c>
      <c r="N278" s="831">
        <v>468</v>
      </c>
      <c r="O278" s="831">
        <v>156302</v>
      </c>
      <c r="P278" s="827"/>
      <c r="Q278" s="832">
        <v>333.97863247863251</v>
      </c>
    </row>
    <row r="279" spans="1:17" ht="14.45" customHeight="1" x14ac:dyDescent="0.2">
      <c r="A279" s="821" t="s">
        <v>595</v>
      </c>
      <c r="B279" s="822" t="s">
        <v>3405</v>
      </c>
      <c r="C279" s="822" t="s">
        <v>3308</v>
      </c>
      <c r="D279" s="822" t="s">
        <v>3811</v>
      </c>
      <c r="E279" s="822" t="s">
        <v>3812</v>
      </c>
      <c r="F279" s="831">
        <v>1</v>
      </c>
      <c r="G279" s="831">
        <v>0</v>
      </c>
      <c r="H279" s="831"/>
      <c r="I279" s="831">
        <v>0</v>
      </c>
      <c r="J279" s="831"/>
      <c r="K279" s="831"/>
      <c r="L279" s="831"/>
      <c r="M279" s="831"/>
      <c r="N279" s="831"/>
      <c r="O279" s="831"/>
      <c r="P279" s="827"/>
      <c r="Q279" s="832"/>
    </row>
    <row r="280" spans="1:17" ht="14.45" customHeight="1" x14ac:dyDescent="0.2">
      <c r="A280" s="821" t="s">
        <v>595</v>
      </c>
      <c r="B280" s="822" t="s">
        <v>3405</v>
      </c>
      <c r="C280" s="822" t="s">
        <v>3308</v>
      </c>
      <c r="D280" s="822" t="s">
        <v>3813</v>
      </c>
      <c r="E280" s="822" t="s">
        <v>3814</v>
      </c>
      <c r="F280" s="831">
        <v>1</v>
      </c>
      <c r="G280" s="831">
        <v>0</v>
      </c>
      <c r="H280" s="831"/>
      <c r="I280" s="831">
        <v>0</v>
      </c>
      <c r="J280" s="831"/>
      <c r="K280" s="831"/>
      <c r="L280" s="831"/>
      <c r="M280" s="831"/>
      <c r="N280" s="831"/>
      <c r="O280" s="831"/>
      <c r="P280" s="827"/>
      <c r="Q280" s="832"/>
    </row>
    <row r="281" spans="1:17" ht="14.45" customHeight="1" x14ac:dyDescent="0.2">
      <c r="A281" s="821" t="s">
        <v>595</v>
      </c>
      <c r="B281" s="822" t="s">
        <v>3405</v>
      </c>
      <c r="C281" s="822" t="s">
        <v>3308</v>
      </c>
      <c r="D281" s="822" t="s">
        <v>3815</v>
      </c>
      <c r="E281" s="822" t="s">
        <v>3816</v>
      </c>
      <c r="F281" s="831">
        <v>4</v>
      </c>
      <c r="G281" s="831">
        <v>0</v>
      </c>
      <c r="H281" s="831"/>
      <c r="I281" s="831">
        <v>0</v>
      </c>
      <c r="J281" s="831"/>
      <c r="K281" s="831"/>
      <c r="L281" s="831"/>
      <c r="M281" s="831"/>
      <c r="N281" s="831"/>
      <c r="O281" s="831"/>
      <c r="P281" s="827"/>
      <c r="Q281" s="832"/>
    </row>
    <row r="282" spans="1:17" ht="14.45" customHeight="1" x14ac:dyDescent="0.2">
      <c r="A282" s="821" t="s">
        <v>595</v>
      </c>
      <c r="B282" s="822" t="s">
        <v>3405</v>
      </c>
      <c r="C282" s="822" t="s">
        <v>3308</v>
      </c>
      <c r="D282" s="822" t="s">
        <v>3817</v>
      </c>
      <c r="E282" s="822" t="s">
        <v>3818</v>
      </c>
      <c r="F282" s="831">
        <v>1</v>
      </c>
      <c r="G282" s="831">
        <v>0</v>
      </c>
      <c r="H282" s="831"/>
      <c r="I282" s="831">
        <v>0</v>
      </c>
      <c r="J282" s="831"/>
      <c r="K282" s="831"/>
      <c r="L282" s="831"/>
      <c r="M282" s="831"/>
      <c r="N282" s="831"/>
      <c r="O282" s="831"/>
      <c r="P282" s="827"/>
      <c r="Q282" s="832"/>
    </row>
    <row r="283" spans="1:17" ht="14.45" customHeight="1" x14ac:dyDescent="0.2">
      <c r="A283" s="821" t="s">
        <v>595</v>
      </c>
      <c r="B283" s="822" t="s">
        <v>3405</v>
      </c>
      <c r="C283" s="822" t="s">
        <v>3308</v>
      </c>
      <c r="D283" s="822" t="s">
        <v>3819</v>
      </c>
      <c r="E283" s="822" t="s">
        <v>3820</v>
      </c>
      <c r="F283" s="831">
        <v>4</v>
      </c>
      <c r="G283" s="831">
        <v>0</v>
      </c>
      <c r="H283" s="831"/>
      <c r="I283" s="831">
        <v>0</v>
      </c>
      <c r="J283" s="831"/>
      <c r="K283" s="831"/>
      <c r="L283" s="831"/>
      <c r="M283" s="831"/>
      <c r="N283" s="831"/>
      <c r="O283" s="831"/>
      <c r="P283" s="827"/>
      <c r="Q283" s="832"/>
    </row>
    <row r="284" spans="1:17" ht="14.45" customHeight="1" x14ac:dyDescent="0.2">
      <c r="A284" s="821" t="s">
        <v>595</v>
      </c>
      <c r="B284" s="822" t="s">
        <v>3405</v>
      </c>
      <c r="C284" s="822" t="s">
        <v>3308</v>
      </c>
      <c r="D284" s="822" t="s">
        <v>3821</v>
      </c>
      <c r="E284" s="822" t="s">
        <v>3822</v>
      </c>
      <c r="F284" s="831">
        <v>1</v>
      </c>
      <c r="G284" s="831">
        <v>0</v>
      </c>
      <c r="H284" s="831"/>
      <c r="I284" s="831">
        <v>0</v>
      </c>
      <c r="J284" s="831"/>
      <c r="K284" s="831"/>
      <c r="L284" s="831"/>
      <c r="M284" s="831"/>
      <c r="N284" s="831"/>
      <c r="O284" s="831"/>
      <c r="P284" s="827"/>
      <c r="Q284" s="832"/>
    </row>
    <row r="285" spans="1:17" ht="14.45" customHeight="1" x14ac:dyDescent="0.2">
      <c r="A285" s="821" t="s">
        <v>595</v>
      </c>
      <c r="B285" s="822" t="s">
        <v>3405</v>
      </c>
      <c r="C285" s="822" t="s">
        <v>3308</v>
      </c>
      <c r="D285" s="822" t="s">
        <v>3823</v>
      </c>
      <c r="E285" s="822" t="s">
        <v>3824</v>
      </c>
      <c r="F285" s="831">
        <v>2</v>
      </c>
      <c r="G285" s="831">
        <v>0</v>
      </c>
      <c r="H285" s="831"/>
      <c r="I285" s="831">
        <v>0</v>
      </c>
      <c r="J285" s="831">
        <v>2</v>
      </c>
      <c r="K285" s="831">
        <v>0</v>
      </c>
      <c r="L285" s="831"/>
      <c r="M285" s="831">
        <v>0</v>
      </c>
      <c r="N285" s="831">
        <v>2</v>
      </c>
      <c r="O285" s="831">
        <v>0</v>
      </c>
      <c r="P285" s="827"/>
      <c r="Q285" s="832">
        <v>0</v>
      </c>
    </row>
    <row r="286" spans="1:17" ht="14.45" customHeight="1" x14ac:dyDescent="0.2">
      <c r="A286" s="821" t="s">
        <v>595</v>
      </c>
      <c r="B286" s="822" t="s">
        <v>3405</v>
      </c>
      <c r="C286" s="822" t="s">
        <v>3308</v>
      </c>
      <c r="D286" s="822" t="s">
        <v>3825</v>
      </c>
      <c r="E286" s="822" t="s">
        <v>3826</v>
      </c>
      <c r="F286" s="831">
        <v>1</v>
      </c>
      <c r="G286" s="831">
        <v>1566</v>
      </c>
      <c r="H286" s="831"/>
      <c r="I286" s="831">
        <v>1566</v>
      </c>
      <c r="J286" s="831"/>
      <c r="K286" s="831"/>
      <c r="L286" s="831"/>
      <c r="M286" s="831"/>
      <c r="N286" s="831">
        <v>1</v>
      </c>
      <c r="O286" s="831">
        <v>1651</v>
      </c>
      <c r="P286" s="827"/>
      <c r="Q286" s="832">
        <v>1651</v>
      </c>
    </row>
    <row r="287" spans="1:17" ht="14.45" customHeight="1" x14ac:dyDescent="0.2">
      <c r="A287" s="821" t="s">
        <v>595</v>
      </c>
      <c r="B287" s="822" t="s">
        <v>3405</v>
      </c>
      <c r="C287" s="822" t="s">
        <v>3308</v>
      </c>
      <c r="D287" s="822" t="s">
        <v>3827</v>
      </c>
      <c r="E287" s="822" t="s">
        <v>3828</v>
      </c>
      <c r="F287" s="831"/>
      <c r="G287" s="831"/>
      <c r="H287" s="831"/>
      <c r="I287" s="831"/>
      <c r="J287" s="831">
        <v>1</v>
      </c>
      <c r="K287" s="831">
        <v>13209</v>
      </c>
      <c r="L287" s="831"/>
      <c r="M287" s="831">
        <v>13209</v>
      </c>
      <c r="N287" s="831"/>
      <c r="O287" s="831"/>
      <c r="P287" s="827"/>
      <c r="Q287" s="832"/>
    </row>
    <row r="288" spans="1:17" ht="14.45" customHeight="1" x14ac:dyDescent="0.2">
      <c r="A288" s="821" t="s">
        <v>595</v>
      </c>
      <c r="B288" s="822" t="s">
        <v>3405</v>
      </c>
      <c r="C288" s="822" t="s">
        <v>3308</v>
      </c>
      <c r="D288" s="822" t="s">
        <v>3829</v>
      </c>
      <c r="E288" s="822" t="s">
        <v>3792</v>
      </c>
      <c r="F288" s="831"/>
      <c r="G288" s="831"/>
      <c r="H288" s="831"/>
      <c r="I288" s="831"/>
      <c r="J288" s="831"/>
      <c r="K288" s="831"/>
      <c r="L288" s="831"/>
      <c r="M288" s="831"/>
      <c r="N288" s="831">
        <v>1</v>
      </c>
      <c r="O288" s="831">
        <v>12271</v>
      </c>
      <c r="P288" s="827"/>
      <c r="Q288" s="832">
        <v>12271</v>
      </c>
    </row>
    <row r="289" spans="1:17" ht="14.45" customHeight="1" x14ac:dyDescent="0.2">
      <c r="A289" s="821" t="s">
        <v>595</v>
      </c>
      <c r="B289" s="822" t="s">
        <v>3307</v>
      </c>
      <c r="C289" s="822" t="s">
        <v>3312</v>
      </c>
      <c r="D289" s="822" t="s">
        <v>3830</v>
      </c>
      <c r="E289" s="822" t="s">
        <v>3831</v>
      </c>
      <c r="F289" s="831">
        <v>0.8</v>
      </c>
      <c r="G289" s="831">
        <v>895.52</v>
      </c>
      <c r="H289" s="831"/>
      <c r="I289" s="831">
        <v>1119.3999999999999</v>
      </c>
      <c r="J289" s="831"/>
      <c r="K289" s="831"/>
      <c r="L289" s="831"/>
      <c r="M289" s="831"/>
      <c r="N289" s="831"/>
      <c r="O289" s="831"/>
      <c r="P289" s="827"/>
      <c r="Q289" s="832"/>
    </row>
    <row r="290" spans="1:17" ht="14.45" customHeight="1" x14ac:dyDescent="0.2">
      <c r="A290" s="821" t="s">
        <v>595</v>
      </c>
      <c r="B290" s="822" t="s">
        <v>3307</v>
      </c>
      <c r="C290" s="822" t="s">
        <v>3312</v>
      </c>
      <c r="D290" s="822" t="s">
        <v>3832</v>
      </c>
      <c r="E290" s="822" t="s">
        <v>894</v>
      </c>
      <c r="F290" s="831">
        <v>3</v>
      </c>
      <c r="G290" s="831">
        <v>14614.36</v>
      </c>
      <c r="H290" s="831"/>
      <c r="I290" s="831">
        <v>4871.4533333333338</v>
      </c>
      <c r="J290" s="831"/>
      <c r="K290" s="831"/>
      <c r="L290" s="831"/>
      <c r="M290" s="831"/>
      <c r="N290" s="831"/>
      <c r="O290" s="831"/>
      <c r="P290" s="827"/>
      <c r="Q290" s="832"/>
    </row>
    <row r="291" spans="1:17" ht="14.45" customHeight="1" x14ac:dyDescent="0.2">
      <c r="A291" s="821" t="s">
        <v>595</v>
      </c>
      <c r="B291" s="822" t="s">
        <v>3307</v>
      </c>
      <c r="C291" s="822" t="s">
        <v>3312</v>
      </c>
      <c r="D291" s="822" t="s">
        <v>3407</v>
      </c>
      <c r="E291" s="822" t="s">
        <v>3408</v>
      </c>
      <c r="F291" s="831">
        <v>4.9000000000000004</v>
      </c>
      <c r="G291" s="831">
        <v>1839.64</v>
      </c>
      <c r="H291" s="831"/>
      <c r="I291" s="831">
        <v>375.43673469387755</v>
      </c>
      <c r="J291" s="831"/>
      <c r="K291" s="831"/>
      <c r="L291" s="831"/>
      <c r="M291" s="831"/>
      <c r="N291" s="831"/>
      <c r="O291" s="831"/>
      <c r="P291" s="827"/>
      <c r="Q291" s="832"/>
    </row>
    <row r="292" spans="1:17" ht="14.45" customHeight="1" x14ac:dyDescent="0.2">
      <c r="A292" s="821" t="s">
        <v>595</v>
      </c>
      <c r="B292" s="822" t="s">
        <v>3307</v>
      </c>
      <c r="C292" s="822" t="s">
        <v>3312</v>
      </c>
      <c r="D292" s="822" t="s">
        <v>3409</v>
      </c>
      <c r="E292" s="822" t="s">
        <v>1079</v>
      </c>
      <c r="F292" s="831">
        <v>306</v>
      </c>
      <c r="G292" s="831">
        <v>11430.18</v>
      </c>
      <c r="H292" s="831"/>
      <c r="I292" s="831">
        <v>37.353529411764704</v>
      </c>
      <c r="J292" s="831"/>
      <c r="K292" s="831"/>
      <c r="L292" s="831"/>
      <c r="M292" s="831"/>
      <c r="N292" s="831"/>
      <c r="O292" s="831"/>
      <c r="P292" s="827"/>
      <c r="Q292" s="832"/>
    </row>
    <row r="293" spans="1:17" ht="14.45" customHeight="1" x14ac:dyDescent="0.2">
      <c r="A293" s="821" t="s">
        <v>595</v>
      </c>
      <c r="B293" s="822" t="s">
        <v>3307</v>
      </c>
      <c r="C293" s="822" t="s">
        <v>3312</v>
      </c>
      <c r="D293" s="822" t="s">
        <v>3833</v>
      </c>
      <c r="E293" s="822" t="s">
        <v>3834</v>
      </c>
      <c r="F293" s="831"/>
      <c r="G293" s="831"/>
      <c r="H293" s="831"/>
      <c r="I293" s="831"/>
      <c r="J293" s="831"/>
      <c r="K293" s="831"/>
      <c r="L293" s="831"/>
      <c r="M293" s="831"/>
      <c r="N293" s="831">
        <v>1</v>
      </c>
      <c r="O293" s="831">
        <v>11420.87</v>
      </c>
      <c r="P293" s="827"/>
      <c r="Q293" s="832">
        <v>11420.87</v>
      </c>
    </row>
    <row r="294" spans="1:17" ht="14.45" customHeight="1" x14ac:dyDescent="0.2">
      <c r="A294" s="821" t="s">
        <v>595</v>
      </c>
      <c r="B294" s="822" t="s">
        <v>3307</v>
      </c>
      <c r="C294" s="822" t="s">
        <v>3312</v>
      </c>
      <c r="D294" s="822" t="s">
        <v>3410</v>
      </c>
      <c r="E294" s="822"/>
      <c r="F294" s="831">
        <v>179</v>
      </c>
      <c r="G294" s="831">
        <v>27585.560000000005</v>
      </c>
      <c r="H294" s="831"/>
      <c r="I294" s="831">
        <v>154.10927374301679</v>
      </c>
      <c r="J294" s="831">
        <v>94.750000000000028</v>
      </c>
      <c r="K294" s="831">
        <v>14741.97</v>
      </c>
      <c r="L294" s="831"/>
      <c r="M294" s="831">
        <v>155.58807387862791</v>
      </c>
      <c r="N294" s="831"/>
      <c r="O294" s="831"/>
      <c r="P294" s="827"/>
      <c r="Q294" s="832"/>
    </row>
    <row r="295" spans="1:17" ht="14.45" customHeight="1" x14ac:dyDescent="0.2">
      <c r="A295" s="821" t="s">
        <v>595</v>
      </c>
      <c r="B295" s="822" t="s">
        <v>3307</v>
      </c>
      <c r="C295" s="822" t="s">
        <v>3312</v>
      </c>
      <c r="D295" s="822" t="s">
        <v>3411</v>
      </c>
      <c r="E295" s="822" t="s">
        <v>1382</v>
      </c>
      <c r="F295" s="831">
        <v>4</v>
      </c>
      <c r="G295" s="831">
        <v>36633.08</v>
      </c>
      <c r="H295" s="831"/>
      <c r="I295" s="831">
        <v>9158.27</v>
      </c>
      <c r="J295" s="831">
        <v>2</v>
      </c>
      <c r="K295" s="831">
        <v>18316.54</v>
      </c>
      <c r="L295" s="831"/>
      <c r="M295" s="831">
        <v>9158.27</v>
      </c>
      <c r="N295" s="831"/>
      <c r="O295" s="831"/>
      <c r="P295" s="827"/>
      <c r="Q295" s="832"/>
    </row>
    <row r="296" spans="1:17" ht="14.45" customHeight="1" x14ac:dyDescent="0.2">
      <c r="A296" s="821" t="s">
        <v>595</v>
      </c>
      <c r="B296" s="822" t="s">
        <v>3307</v>
      </c>
      <c r="C296" s="822" t="s">
        <v>3312</v>
      </c>
      <c r="D296" s="822" t="s">
        <v>3835</v>
      </c>
      <c r="E296" s="822" t="s">
        <v>1743</v>
      </c>
      <c r="F296" s="831">
        <v>3.2</v>
      </c>
      <c r="G296" s="831">
        <v>636.39</v>
      </c>
      <c r="H296" s="831"/>
      <c r="I296" s="831">
        <v>198.87187499999999</v>
      </c>
      <c r="J296" s="831">
        <v>0.4</v>
      </c>
      <c r="K296" s="831">
        <v>87.68</v>
      </c>
      <c r="L296" s="831"/>
      <c r="M296" s="831">
        <v>219.20000000000002</v>
      </c>
      <c r="N296" s="831"/>
      <c r="O296" s="831"/>
      <c r="P296" s="827"/>
      <c r="Q296" s="832"/>
    </row>
    <row r="297" spans="1:17" ht="14.45" customHeight="1" x14ac:dyDescent="0.2">
      <c r="A297" s="821" t="s">
        <v>595</v>
      </c>
      <c r="B297" s="822" t="s">
        <v>3307</v>
      </c>
      <c r="C297" s="822" t="s">
        <v>3312</v>
      </c>
      <c r="D297" s="822" t="s">
        <v>3836</v>
      </c>
      <c r="E297" s="822"/>
      <c r="F297" s="831">
        <v>38</v>
      </c>
      <c r="G297" s="831">
        <v>2842.78</v>
      </c>
      <c r="H297" s="831"/>
      <c r="I297" s="831">
        <v>74.81</v>
      </c>
      <c r="J297" s="831"/>
      <c r="K297" s="831"/>
      <c r="L297" s="831"/>
      <c r="M297" s="831"/>
      <c r="N297" s="831"/>
      <c r="O297" s="831"/>
      <c r="P297" s="827"/>
      <c r="Q297" s="832"/>
    </row>
    <row r="298" spans="1:17" ht="14.45" customHeight="1" x14ac:dyDescent="0.2">
      <c r="A298" s="821" t="s">
        <v>595</v>
      </c>
      <c r="B298" s="822" t="s">
        <v>3307</v>
      </c>
      <c r="C298" s="822" t="s">
        <v>3312</v>
      </c>
      <c r="D298" s="822" t="s">
        <v>3413</v>
      </c>
      <c r="E298" s="822" t="s">
        <v>3414</v>
      </c>
      <c r="F298" s="831">
        <v>52.400000000000006</v>
      </c>
      <c r="G298" s="831">
        <v>9516.4000000000015</v>
      </c>
      <c r="H298" s="831"/>
      <c r="I298" s="831">
        <v>181.61068702290078</v>
      </c>
      <c r="J298" s="831">
        <v>48.20000000000001</v>
      </c>
      <c r="K298" s="831">
        <v>9836.5199999999986</v>
      </c>
      <c r="L298" s="831"/>
      <c r="M298" s="831">
        <v>204.07717842323643</v>
      </c>
      <c r="N298" s="831">
        <v>43.20000000000001</v>
      </c>
      <c r="O298" s="831">
        <v>8843.2000000000007</v>
      </c>
      <c r="P298" s="827"/>
      <c r="Q298" s="832">
        <v>204.70370370370367</v>
      </c>
    </row>
    <row r="299" spans="1:17" ht="14.45" customHeight="1" x14ac:dyDescent="0.2">
      <c r="A299" s="821" t="s">
        <v>595</v>
      </c>
      <c r="B299" s="822" t="s">
        <v>3307</v>
      </c>
      <c r="C299" s="822" t="s">
        <v>3312</v>
      </c>
      <c r="D299" s="822" t="s">
        <v>3837</v>
      </c>
      <c r="E299" s="822"/>
      <c r="F299" s="831">
        <v>0.2</v>
      </c>
      <c r="G299" s="831">
        <v>64.099999999999994</v>
      </c>
      <c r="H299" s="831"/>
      <c r="I299" s="831">
        <v>320.49999999999994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595</v>
      </c>
      <c r="B300" s="822" t="s">
        <v>3307</v>
      </c>
      <c r="C300" s="822" t="s">
        <v>3312</v>
      </c>
      <c r="D300" s="822" t="s">
        <v>3415</v>
      </c>
      <c r="E300" s="822" t="s">
        <v>3416</v>
      </c>
      <c r="F300" s="831">
        <v>0.8</v>
      </c>
      <c r="G300" s="831">
        <v>46.99</v>
      </c>
      <c r="H300" s="831"/>
      <c r="I300" s="831">
        <v>58.737499999999997</v>
      </c>
      <c r="J300" s="831">
        <v>1.7999999999999998</v>
      </c>
      <c r="K300" s="831">
        <v>106</v>
      </c>
      <c r="L300" s="831"/>
      <c r="M300" s="831">
        <v>58.888888888888893</v>
      </c>
      <c r="N300" s="831"/>
      <c r="O300" s="831"/>
      <c r="P300" s="827"/>
      <c r="Q300" s="832"/>
    </row>
    <row r="301" spans="1:17" ht="14.45" customHeight="1" x14ac:dyDescent="0.2">
      <c r="A301" s="821" t="s">
        <v>595</v>
      </c>
      <c r="B301" s="822" t="s">
        <v>3307</v>
      </c>
      <c r="C301" s="822" t="s">
        <v>3312</v>
      </c>
      <c r="D301" s="822" t="s">
        <v>3417</v>
      </c>
      <c r="E301" s="822" t="s">
        <v>3418</v>
      </c>
      <c r="F301" s="831">
        <v>1.05</v>
      </c>
      <c r="G301" s="831">
        <v>709.62</v>
      </c>
      <c r="H301" s="831"/>
      <c r="I301" s="831">
        <v>675.82857142857142</v>
      </c>
      <c r="J301" s="831">
        <v>2.4500000000000006</v>
      </c>
      <c r="K301" s="831">
        <v>1710.22</v>
      </c>
      <c r="L301" s="831"/>
      <c r="M301" s="831">
        <v>698.04897959183654</v>
      </c>
      <c r="N301" s="831">
        <v>1.6999999999999997</v>
      </c>
      <c r="O301" s="831">
        <v>1238.93</v>
      </c>
      <c r="P301" s="827"/>
      <c r="Q301" s="832">
        <v>728.78235294117667</v>
      </c>
    </row>
    <row r="302" spans="1:17" ht="14.45" customHeight="1" x14ac:dyDescent="0.2">
      <c r="A302" s="821" t="s">
        <v>595</v>
      </c>
      <c r="B302" s="822" t="s">
        <v>3307</v>
      </c>
      <c r="C302" s="822" t="s">
        <v>3312</v>
      </c>
      <c r="D302" s="822" t="s">
        <v>3419</v>
      </c>
      <c r="E302" s="822" t="s">
        <v>3418</v>
      </c>
      <c r="F302" s="831">
        <v>0.3</v>
      </c>
      <c r="G302" s="831">
        <v>110.06</v>
      </c>
      <c r="H302" s="831"/>
      <c r="I302" s="831">
        <v>366.86666666666667</v>
      </c>
      <c r="J302" s="831">
        <v>0.1</v>
      </c>
      <c r="K302" s="831">
        <v>36.68</v>
      </c>
      <c r="L302" s="831"/>
      <c r="M302" s="831">
        <v>366.79999999999995</v>
      </c>
      <c r="N302" s="831"/>
      <c r="O302" s="831"/>
      <c r="P302" s="827"/>
      <c r="Q302" s="832"/>
    </row>
    <row r="303" spans="1:17" ht="14.45" customHeight="1" x14ac:dyDescent="0.2">
      <c r="A303" s="821" t="s">
        <v>595</v>
      </c>
      <c r="B303" s="822" t="s">
        <v>3307</v>
      </c>
      <c r="C303" s="822" t="s">
        <v>3312</v>
      </c>
      <c r="D303" s="822" t="s">
        <v>3838</v>
      </c>
      <c r="E303" s="822" t="s">
        <v>3839</v>
      </c>
      <c r="F303" s="831">
        <v>0.6</v>
      </c>
      <c r="G303" s="831">
        <v>530.37</v>
      </c>
      <c r="H303" s="831"/>
      <c r="I303" s="831">
        <v>883.95</v>
      </c>
      <c r="J303" s="831"/>
      <c r="K303" s="831"/>
      <c r="L303" s="831"/>
      <c r="M303" s="831"/>
      <c r="N303" s="831"/>
      <c r="O303" s="831"/>
      <c r="P303" s="827"/>
      <c r="Q303" s="832"/>
    </row>
    <row r="304" spans="1:17" ht="14.45" customHeight="1" x14ac:dyDescent="0.2">
      <c r="A304" s="821" t="s">
        <v>595</v>
      </c>
      <c r="B304" s="822" t="s">
        <v>3307</v>
      </c>
      <c r="C304" s="822" t="s">
        <v>3312</v>
      </c>
      <c r="D304" s="822" t="s">
        <v>3840</v>
      </c>
      <c r="E304" s="822" t="s">
        <v>3841</v>
      </c>
      <c r="F304" s="831">
        <v>5</v>
      </c>
      <c r="G304" s="831">
        <v>1096</v>
      </c>
      <c r="H304" s="831"/>
      <c r="I304" s="831">
        <v>219.2</v>
      </c>
      <c r="J304" s="831"/>
      <c r="K304" s="831"/>
      <c r="L304" s="831"/>
      <c r="M304" s="831"/>
      <c r="N304" s="831"/>
      <c r="O304" s="831"/>
      <c r="P304" s="827"/>
      <c r="Q304" s="832"/>
    </row>
    <row r="305" spans="1:17" ht="14.45" customHeight="1" x14ac:dyDescent="0.2">
      <c r="A305" s="821" t="s">
        <v>595</v>
      </c>
      <c r="B305" s="822" t="s">
        <v>3307</v>
      </c>
      <c r="C305" s="822" t="s">
        <v>3312</v>
      </c>
      <c r="D305" s="822" t="s">
        <v>3423</v>
      </c>
      <c r="E305" s="822" t="s">
        <v>1753</v>
      </c>
      <c r="F305" s="831">
        <v>1.1000000000000001</v>
      </c>
      <c r="G305" s="831">
        <v>314.60000000000002</v>
      </c>
      <c r="H305" s="831"/>
      <c r="I305" s="831">
        <v>286</v>
      </c>
      <c r="J305" s="831">
        <v>7.05</v>
      </c>
      <c r="K305" s="831">
        <v>4759.78</v>
      </c>
      <c r="L305" s="831"/>
      <c r="M305" s="831">
        <v>675.14609929078017</v>
      </c>
      <c r="N305" s="831">
        <v>3.4999999999999996</v>
      </c>
      <c r="O305" s="831">
        <v>2348.5000000000005</v>
      </c>
      <c r="P305" s="827"/>
      <c r="Q305" s="832">
        <v>671.00000000000023</v>
      </c>
    </row>
    <row r="306" spans="1:17" ht="14.45" customHeight="1" x14ac:dyDescent="0.2">
      <c r="A306" s="821" t="s">
        <v>595</v>
      </c>
      <c r="B306" s="822" t="s">
        <v>3307</v>
      </c>
      <c r="C306" s="822" t="s">
        <v>3312</v>
      </c>
      <c r="D306" s="822" t="s">
        <v>3424</v>
      </c>
      <c r="E306" s="822" t="s">
        <v>1590</v>
      </c>
      <c r="F306" s="831">
        <v>2.8</v>
      </c>
      <c r="G306" s="831">
        <v>415.8</v>
      </c>
      <c r="H306" s="831"/>
      <c r="I306" s="831">
        <v>148.5</v>
      </c>
      <c r="J306" s="831">
        <v>12.499999999999998</v>
      </c>
      <c r="K306" s="831">
        <v>3991.9600000000005</v>
      </c>
      <c r="L306" s="831"/>
      <c r="M306" s="831">
        <v>319.35680000000008</v>
      </c>
      <c r="N306" s="831">
        <v>7.6999999999999993</v>
      </c>
      <c r="O306" s="831">
        <v>2456.3000000000002</v>
      </c>
      <c r="P306" s="827"/>
      <c r="Q306" s="832">
        <v>319.00000000000006</v>
      </c>
    </row>
    <row r="307" spans="1:17" ht="14.45" customHeight="1" x14ac:dyDescent="0.2">
      <c r="A307" s="821" t="s">
        <v>595</v>
      </c>
      <c r="B307" s="822" t="s">
        <v>3307</v>
      </c>
      <c r="C307" s="822" t="s">
        <v>3312</v>
      </c>
      <c r="D307" s="822" t="s">
        <v>3425</v>
      </c>
      <c r="E307" s="822" t="s">
        <v>1757</v>
      </c>
      <c r="F307" s="831">
        <v>12</v>
      </c>
      <c r="G307" s="831">
        <v>634.56000000000006</v>
      </c>
      <c r="H307" s="831"/>
      <c r="I307" s="831">
        <v>52.88</v>
      </c>
      <c r="J307" s="831">
        <v>12</v>
      </c>
      <c r="K307" s="831">
        <v>636.72</v>
      </c>
      <c r="L307" s="831"/>
      <c r="M307" s="831">
        <v>53.06</v>
      </c>
      <c r="N307" s="831">
        <v>17</v>
      </c>
      <c r="O307" s="831">
        <v>898.96</v>
      </c>
      <c r="P307" s="827"/>
      <c r="Q307" s="832">
        <v>52.88</v>
      </c>
    </row>
    <row r="308" spans="1:17" ht="14.45" customHeight="1" x14ac:dyDescent="0.2">
      <c r="A308" s="821" t="s">
        <v>595</v>
      </c>
      <c r="B308" s="822" t="s">
        <v>3307</v>
      </c>
      <c r="C308" s="822" t="s">
        <v>3312</v>
      </c>
      <c r="D308" s="822" t="s">
        <v>3842</v>
      </c>
      <c r="E308" s="822" t="s">
        <v>1590</v>
      </c>
      <c r="F308" s="831">
        <v>0.4</v>
      </c>
      <c r="G308" s="831">
        <v>117.92</v>
      </c>
      <c r="H308" s="831"/>
      <c r="I308" s="831">
        <v>294.8</v>
      </c>
      <c r="J308" s="831"/>
      <c r="K308" s="831"/>
      <c r="L308" s="831"/>
      <c r="M308" s="831"/>
      <c r="N308" s="831"/>
      <c r="O308" s="831"/>
      <c r="P308" s="827"/>
      <c r="Q308" s="832"/>
    </row>
    <row r="309" spans="1:17" ht="14.45" customHeight="1" x14ac:dyDescent="0.2">
      <c r="A309" s="821" t="s">
        <v>595</v>
      </c>
      <c r="B309" s="822" t="s">
        <v>3307</v>
      </c>
      <c r="C309" s="822" t="s">
        <v>3312</v>
      </c>
      <c r="D309" s="822" t="s">
        <v>3426</v>
      </c>
      <c r="E309" s="822" t="s">
        <v>1556</v>
      </c>
      <c r="F309" s="831"/>
      <c r="G309" s="831"/>
      <c r="H309" s="831"/>
      <c r="I309" s="831"/>
      <c r="J309" s="831">
        <v>26.6</v>
      </c>
      <c r="K309" s="831">
        <v>12111.750000000002</v>
      </c>
      <c r="L309" s="831"/>
      <c r="M309" s="831">
        <v>455.3289473684211</v>
      </c>
      <c r="N309" s="831">
        <v>38.000000000000007</v>
      </c>
      <c r="O309" s="831">
        <v>19993.25</v>
      </c>
      <c r="P309" s="827"/>
      <c r="Q309" s="832">
        <v>526.13815789473676</v>
      </c>
    </row>
    <row r="310" spans="1:17" ht="14.45" customHeight="1" x14ac:dyDescent="0.2">
      <c r="A310" s="821" t="s">
        <v>595</v>
      </c>
      <c r="B310" s="822" t="s">
        <v>3307</v>
      </c>
      <c r="C310" s="822" t="s">
        <v>3312</v>
      </c>
      <c r="D310" s="822" t="s">
        <v>3427</v>
      </c>
      <c r="E310" s="822" t="s">
        <v>3428</v>
      </c>
      <c r="F310" s="831">
        <v>23</v>
      </c>
      <c r="G310" s="831">
        <v>620.26</v>
      </c>
      <c r="H310" s="831"/>
      <c r="I310" s="831">
        <v>26.967826086956521</v>
      </c>
      <c r="J310" s="831">
        <v>480</v>
      </c>
      <c r="K310" s="831">
        <v>14145.599999999999</v>
      </c>
      <c r="L310" s="831"/>
      <c r="M310" s="831">
        <v>29.469999999999995</v>
      </c>
      <c r="N310" s="831"/>
      <c r="O310" s="831"/>
      <c r="P310" s="827"/>
      <c r="Q310" s="832"/>
    </row>
    <row r="311" spans="1:17" ht="14.45" customHeight="1" x14ac:dyDescent="0.2">
      <c r="A311" s="821" t="s">
        <v>595</v>
      </c>
      <c r="B311" s="822" t="s">
        <v>3307</v>
      </c>
      <c r="C311" s="822" t="s">
        <v>3312</v>
      </c>
      <c r="D311" s="822" t="s">
        <v>3843</v>
      </c>
      <c r="E311" s="822" t="s">
        <v>1666</v>
      </c>
      <c r="F311" s="831"/>
      <c r="G311" s="831"/>
      <c r="H311" s="831"/>
      <c r="I311" s="831"/>
      <c r="J311" s="831">
        <v>1.5</v>
      </c>
      <c r="K311" s="831">
        <v>625.15</v>
      </c>
      <c r="L311" s="831"/>
      <c r="M311" s="831">
        <v>416.76666666666665</v>
      </c>
      <c r="N311" s="831"/>
      <c r="O311" s="831"/>
      <c r="P311" s="827"/>
      <c r="Q311" s="832"/>
    </row>
    <row r="312" spans="1:17" ht="14.45" customHeight="1" x14ac:dyDescent="0.2">
      <c r="A312" s="821" t="s">
        <v>595</v>
      </c>
      <c r="B312" s="822" t="s">
        <v>3307</v>
      </c>
      <c r="C312" s="822" t="s">
        <v>3312</v>
      </c>
      <c r="D312" s="822" t="s">
        <v>3430</v>
      </c>
      <c r="E312" s="822" t="s">
        <v>1563</v>
      </c>
      <c r="F312" s="831">
        <v>2.2000000000000002</v>
      </c>
      <c r="G312" s="831">
        <v>1009.1399999999999</v>
      </c>
      <c r="H312" s="831"/>
      <c r="I312" s="831">
        <v>458.69999999999993</v>
      </c>
      <c r="J312" s="831">
        <v>0.7</v>
      </c>
      <c r="K312" s="831">
        <v>1487.34</v>
      </c>
      <c r="L312" s="831"/>
      <c r="M312" s="831">
        <v>2124.7714285714287</v>
      </c>
      <c r="N312" s="831">
        <v>2.3000000000000003</v>
      </c>
      <c r="O312" s="831">
        <v>1722.27</v>
      </c>
      <c r="P312" s="827"/>
      <c r="Q312" s="832">
        <v>748.81304347826074</v>
      </c>
    </row>
    <row r="313" spans="1:17" ht="14.45" customHeight="1" x14ac:dyDescent="0.2">
      <c r="A313" s="821" t="s">
        <v>595</v>
      </c>
      <c r="B313" s="822" t="s">
        <v>3307</v>
      </c>
      <c r="C313" s="822" t="s">
        <v>3312</v>
      </c>
      <c r="D313" s="822" t="s">
        <v>3432</v>
      </c>
      <c r="E313" s="822" t="s">
        <v>1574</v>
      </c>
      <c r="F313" s="831">
        <v>2.2999999999999998</v>
      </c>
      <c r="G313" s="831">
        <v>604.67000000000007</v>
      </c>
      <c r="H313" s="831"/>
      <c r="I313" s="831">
        <v>262.90000000000003</v>
      </c>
      <c r="J313" s="831">
        <v>13.299999999999999</v>
      </c>
      <c r="K313" s="831">
        <v>3511.2000000000003</v>
      </c>
      <c r="L313" s="831"/>
      <c r="M313" s="831">
        <v>264.00000000000006</v>
      </c>
      <c r="N313" s="831">
        <v>14.049999999999997</v>
      </c>
      <c r="O313" s="831">
        <v>3709.2000000000007</v>
      </c>
      <c r="P313" s="827"/>
      <c r="Q313" s="832">
        <v>264.00000000000011</v>
      </c>
    </row>
    <row r="314" spans="1:17" ht="14.45" customHeight="1" x14ac:dyDescent="0.2">
      <c r="A314" s="821" t="s">
        <v>595</v>
      </c>
      <c r="B314" s="822" t="s">
        <v>3307</v>
      </c>
      <c r="C314" s="822" t="s">
        <v>3312</v>
      </c>
      <c r="D314" s="822" t="s">
        <v>3433</v>
      </c>
      <c r="E314" s="822" t="s">
        <v>1670</v>
      </c>
      <c r="F314" s="831">
        <v>2.4000000000000004</v>
      </c>
      <c r="G314" s="831">
        <v>350.5</v>
      </c>
      <c r="H314" s="831"/>
      <c r="I314" s="831">
        <v>146.04166666666666</v>
      </c>
      <c r="J314" s="831"/>
      <c r="K314" s="831"/>
      <c r="L314" s="831"/>
      <c r="M314" s="831"/>
      <c r="N314" s="831"/>
      <c r="O314" s="831"/>
      <c r="P314" s="827"/>
      <c r="Q314" s="832"/>
    </row>
    <row r="315" spans="1:17" ht="14.45" customHeight="1" x14ac:dyDescent="0.2">
      <c r="A315" s="821" t="s">
        <v>595</v>
      </c>
      <c r="B315" s="822" t="s">
        <v>3307</v>
      </c>
      <c r="C315" s="822" t="s">
        <v>3312</v>
      </c>
      <c r="D315" s="822" t="s">
        <v>3844</v>
      </c>
      <c r="E315" s="822" t="s">
        <v>1757</v>
      </c>
      <c r="F315" s="831"/>
      <c r="G315" s="831"/>
      <c r="H315" s="831"/>
      <c r="I315" s="831"/>
      <c r="J315" s="831">
        <v>5</v>
      </c>
      <c r="K315" s="831">
        <v>166.95</v>
      </c>
      <c r="L315" s="831"/>
      <c r="M315" s="831">
        <v>33.39</v>
      </c>
      <c r="N315" s="831"/>
      <c r="O315" s="831"/>
      <c r="P315" s="827"/>
      <c r="Q315" s="832"/>
    </row>
    <row r="316" spans="1:17" ht="14.45" customHeight="1" x14ac:dyDescent="0.2">
      <c r="A316" s="821" t="s">
        <v>595</v>
      </c>
      <c r="B316" s="822" t="s">
        <v>3307</v>
      </c>
      <c r="C316" s="822" t="s">
        <v>3312</v>
      </c>
      <c r="D316" s="822" t="s">
        <v>3434</v>
      </c>
      <c r="E316" s="822" t="s">
        <v>3435</v>
      </c>
      <c r="F316" s="831"/>
      <c r="G316" s="831"/>
      <c r="H316" s="831"/>
      <c r="I316" s="831"/>
      <c r="J316" s="831"/>
      <c r="K316" s="831"/>
      <c r="L316" s="831"/>
      <c r="M316" s="831"/>
      <c r="N316" s="831">
        <v>0.4</v>
      </c>
      <c r="O316" s="831">
        <v>51.52</v>
      </c>
      <c r="P316" s="827"/>
      <c r="Q316" s="832">
        <v>128.80000000000001</v>
      </c>
    </row>
    <row r="317" spans="1:17" ht="14.45" customHeight="1" x14ac:dyDescent="0.2">
      <c r="A317" s="821" t="s">
        <v>595</v>
      </c>
      <c r="B317" s="822" t="s">
        <v>3307</v>
      </c>
      <c r="C317" s="822" t="s">
        <v>3312</v>
      </c>
      <c r="D317" s="822" t="s">
        <v>3436</v>
      </c>
      <c r="E317" s="822" t="s">
        <v>3437</v>
      </c>
      <c r="F317" s="831">
        <v>105.3</v>
      </c>
      <c r="G317" s="831">
        <v>17016.25</v>
      </c>
      <c r="H317" s="831"/>
      <c r="I317" s="831">
        <v>161.59781576448245</v>
      </c>
      <c r="J317" s="831"/>
      <c r="K317" s="831"/>
      <c r="L317" s="831"/>
      <c r="M317" s="831"/>
      <c r="N317" s="831"/>
      <c r="O317" s="831"/>
      <c r="P317" s="827"/>
      <c r="Q317" s="832"/>
    </row>
    <row r="318" spans="1:17" ht="14.45" customHeight="1" x14ac:dyDescent="0.2">
      <c r="A318" s="821" t="s">
        <v>595</v>
      </c>
      <c r="B318" s="822" t="s">
        <v>3307</v>
      </c>
      <c r="C318" s="822" t="s">
        <v>3312</v>
      </c>
      <c r="D318" s="822" t="s">
        <v>3845</v>
      </c>
      <c r="E318" s="822" t="s">
        <v>3846</v>
      </c>
      <c r="F318" s="831"/>
      <c r="G318" s="831"/>
      <c r="H318" s="831"/>
      <c r="I318" s="831"/>
      <c r="J318" s="831">
        <v>0.7</v>
      </c>
      <c r="K318" s="831">
        <v>431.20000000000005</v>
      </c>
      <c r="L318" s="831"/>
      <c r="M318" s="831">
        <v>616.00000000000011</v>
      </c>
      <c r="N318" s="831"/>
      <c r="O318" s="831"/>
      <c r="P318" s="827"/>
      <c r="Q318" s="832"/>
    </row>
    <row r="319" spans="1:17" ht="14.45" customHeight="1" x14ac:dyDescent="0.2">
      <c r="A319" s="821" t="s">
        <v>595</v>
      </c>
      <c r="B319" s="822" t="s">
        <v>3307</v>
      </c>
      <c r="C319" s="822" t="s">
        <v>3312</v>
      </c>
      <c r="D319" s="822" t="s">
        <v>3847</v>
      </c>
      <c r="E319" s="822" t="s">
        <v>3848</v>
      </c>
      <c r="F319" s="831">
        <v>2</v>
      </c>
      <c r="G319" s="831">
        <v>2326.27</v>
      </c>
      <c r="H319" s="831"/>
      <c r="I319" s="831">
        <v>1163.135</v>
      </c>
      <c r="J319" s="831"/>
      <c r="K319" s="831"/>
      <c r="L319" s="831"/>
      <c r="M319" s="831"/>
      <c r="N319" s="831"/>
      <c r="O319" s="831"/>
      <c r="P319" s="827"/>
      <c r="Q319" s="832"/>
    </row>
    <row r="320" spans="1:17" ht="14.45" customHeight="1" x14ac:dyDescent="0.2">
      <c r="A320" s="821" t="s">
        <v>595</v>
      </c>
      <c r="B320" s="822" t="s">
        <v>3307</v>
      </c>
      <c r="C320" s="822" t="s">
        <v>3312</v>
      </c>
      <c r="D320" s="822" t="s">
        <v>3438</v>
      </c>
      <c r="E320" s="822" t="s">
        <v>3439</v>
      </c>
      <c r="F320" s="831">
        <v>1</v>
      </c>
      <c r="G320" s="831">
        <v>29579.9</v>
      </c>
      <c r="H320" s="831"/>
      <c r="I320" s="831">
        <v>29579.9</v>
      </c>
      <c r="J320" s="831"/>
      <c r="K320" s="831"/>
      <c r="L320" s="831"/>
      <c r="M320" s="831"/>
      <c r="N320" s="831">
        <v>1</v>
      </c>
      <c r="O320" s="831">
        <v>29295.599999999999</v>
      </c>
      <c r="P320" s="827"/>
      <c r="Q320" s="832">
        <v>29295.599999999999</v>
      </c>
    </row>
    <row r="321" spans="1:17" ht="14.45" customHeight="1" x14ac:dyDescent="0.2">
      <c r="A321" s="821" t="s">
        <v>595</v>
      </c>
      <c r="B321" s="822" t="s">
        <v>3307</v>
      </c>
      <c r="C321" s="822" t="s">
        <v>3312</v>
      </c>
      <c r="D321" s="822" t="s">
        <v>3849</v>
      </c>
      <c r="E321" s="822" t="s">
        <v>894</v>
      </c>
      <c r="F321" s="831">
        <v>2</v>
      </c>
      <c r="G321" s="831">
        <v>18552.72</v>
      </c>
      <c r="H321" s="831"/>
      <c r="I321" s="831">
        <v>9276.36</v>
      </c>
      <c r="J321" s="831"/>
      <c r="K321" s="831"/>
      <c r="L321" s="831"/>
      <c r="M321" s="831"/>
      <c r="N321" s="831"/>
      <c r="O321" s="831"/>
      <c r="P321" s="827"/>
      <c r="Q321" s="832"/>
    </row>
    <row r="322" spans="1:17" ht="14.45" customHeight="1" x14ac:dyDescent="0.2">
      <c r="A322" s="821" t="s">
        <v>595</v>
      </c>
      <c r="B322" s="822" t="s">
        <v>3307</v>
      </c>
      <c r="C322" s="822" t="s">
        <v>3312</v>
      </c>
      <c r="D322" s="822" t="s">
        <v>3440</v>
      </c>
      <c r="E322" s="822" t="s">
        <v>920</v>
      </c>
      <c r="F322" s="831">
        <v>0.2</v>
      </c>
      <c r="G322" s="831">
        <v>1353.85</v>
      </c>
      <c r="H322" s="831"/>
      <c r="I322" s="831">
        <v>6769.2499999999991</v>
      </c>
      <c r="J322" s="831"/>
      <c r="K322" s="831"/>
      <c r="L322" s="831"/>
      <c r="M322" s="831"/>
      <c r="N322" s="831">
        <v>3.0999999999999996</v>
      </c>
      <c r="O322" s="831">
        <v>3433.3900000000003</v>
      </c>
      <c r="P322" s="827"/>
      <c r="Q322" s="832">
        <v>1107.5451612903228</v>
      </c>
    </row>
    <row r="323" spans="1:17" ht="14.45" customHeight="1" x14ac:dyDescent="0.2">
      <c r="A323" s="821" t="s">
        <v>595</v>
      </c>
      <c r="B323" s="822" t="s">
        <v>3307</v>
      </c>
      <c r="C323" s="822" t="s">
        <v>3312</v>
      </c>
      <c r="D323" s="822" t="s">
        <v>3850</v>
      </c>
      <c r="E323" s="822" t="s">
        <v>1087</v>
      </c>
      <c r="F323" s="831"/>
      <c r="G323" s="831"/>
      <c r="H323" s="831"/>
      <c r="I323" s="831"/>
      <c r="J323" s="831"/>
      <c r="K323" s="831"/>
      <c r="L323" s="831"/>
      <c r="M323" s="831"/>
      <c r="N323" s="831">
        <v>2</v>
      </c>
      <c r="O323" s="831">
        <v>600.32999999999993</v>
      </c>
      <c r="P323" s="827"/>
      <c r="Q323" s="832">
        <v>300.16499999999996</v>
      </c>
    </row>
    <row r="324" spans="1:17" ht="14.45" customHeight="1" x14ac:dyDescent="0.2">
      <c r="A324" s="821" t="s">
        <v>595</v>
      </c>
      <c r="B324" s="822" t="s">
        <v>3307</v>
      </c>
      <c r="C324" s="822" t="s">
        <v>3312</v>
      </c>
      <c r="D324" s="822" t="s">
        <v>3851</v>
      </c>
      <c r="E324" s="822" t="s">
        <v>894</v>
      </c>
      <c r="F324" s="831"/>
      <c r="G324" s="831"/>
      <c r="H324" s="831"/>
      <c r="I324" s="831"/>
      <c r="J324" s="831">
        <v>5</v>
      </c>
      <c r="K324" s="831">
        <v>47677.08</v>
      </c>
      <c r="L324" s="831"/>
      <c r="M324" s="831">
        <v>9535.4160000000011</v>
      </c>
      <c r="N324" s="831">
        <v>2</v>
      </c>
      <c r="O324" s="831">
        <v>19200.36</v>
      </c>
      <c r="P324" s="827"/>
      <c r="Q324" s="832">
        <v>9600.18</v>
      </c>
    </row>
    <row r="325" spans="1:17" ht="14.45" customHeight="1" x14ac:dyDescent="0.2">
      <c r="A325" s="821" t="s">
        <v>595</v>
      </c>
      <c r="B325" s="822" t="s">
        <v>3307</v>
      </c>
      <c r="C325" s="822" t="s">
        <v>3312</v>
      </c>
      <c r="D325" s="822" t="s">
        <v>3442</v>
      </c>
      <c r="E325" s="822" t="s">
        <v>1584</v>
      </c>
      <c r="F325" s="831"/>
      <c r="G325" s="831"/>
      <c r="H325" s="831"/>
      <c r="I325" s="831"/>
      <c r="J325" s="831"/>
      <c r="K325" s="831"/>
      <c r="L325" s="831"/>
      <c r="M325" s="831"/>
      <c r="N325" s="831">
        <v>2.7</v>
      </c>
      <c r="O325" s="831">
        <v>1779.3000000000002</v>
      </c>
      <c r="P325" s="827"/>
      <c r="Q325" s="832">
        <v>659</v>
      </c>
    </row>
    <row r="326" spans="1:17" ht="14.45" customHeight="1" x14ac:dyDescent="0.2">
      <c r="A326" s="821" t="s">
        <v>595</v>
      </c>
      <c r="B326" s="822" t="s">
        <v>3307</v>
      </c>
      <c r="C326" s="822" t="s">
        <v>3312</v>
      </c>
      <c r="D326" s="822" t="s">
        <v>3443</v>
      </c>
      <c r="E326" s="822" t="s">
        <v>894</v>
      </c>
      <c r="F326" s="831"/>
      <c r="G326" s="831"/>
      <c r="H326" s="831"/>
      <c r="I326" s="831"/>
      <c r="J326" s="831">
        <v>25</v>
      </c>
      <c r="K326" s="831">
        <v>119803.51</v>
      </c>
      <c r="L326" s="831"/>
      <c r="M326" s="831">
        <v>4792.1404000000002</v>
      </c>
      <c r="N326" s="831">
        <v>11</v>
      </c>
      <c r="O326" s="831">
        <v>54169.17</v>
      </c>
      <c r="P326" s="827"/>
      <c r="Q326" s="832">
        <v>4924.47</v>
      </c>
    </row>
    <row r="327" spans="1:17" ht="14.45" customHeight="1" x14ac:dyDescent="0.2">
      <c r="A327" s="821" t="s">
        <v>595</v>
      </c>
      <c r="B327" s="822" t="s">
        <v>3307</v>
      </c>
      <c r="C327" s="822" t="s">
        <v>3312</v>
      </c>
      <c r="D327" s="822" t="s">
        <v>3852</v>
      </c>
      <c r="E327" s="822" t="s">
        <v>3853</v>
      </c>
      <c r="F327" s="831"/>
      <c r="G327" s="831"/>
      <c r="H327" s="831"/>
      <c r="I327" s="831"/>
      <c r="J327" s="831">
        <v>19</v>
      </c>
      <c r="K327" s="831">
        <v>1757.31</v>
      </c>
      <c r="L327" s="831"/>
      <c r="M327" s="831">
        <v>92.49</v>
      </c>
      <c r="N327" s="831"/>
      <c r="O327" s="831"/>
      <c r="P327" s="827"/>
      <c r="Q327" s="832"/>
    </row>
    <row r="328" spans="1:17" ht="14.45" customHeight="1" x14ac:dyDescent="0.2">
      <c r="A328" s="821" t="s">
        <v>595</v>
      </c>
      <c r="B328" s="822" t="s">
        <v>3307</v>
      </c>
      <c r="C328" s="822" t="s">
        <v>3312</v>
      </c>
      <c r="D328" s="822" t="s">
        <v>3854</v>
      </c>
      <c r="E328" s="822" t="s">
        <v>1073</v>
      </c>
      <c r="F328" s="831"/>
      <c r="G328" s="831"/>
      <c r="H328" s="831"/>
      <c r="I328" s="831"/>
      <c r="J328" s="831">
        <v>0.85</v>
      </c>
      <c r="K328" s="831">
        <v>320.39</v>
      </c>
      <c r="L328" s="831"/>
      <c r="M328" s="831">
        <v>376.92941176470589</v>
      </c>
      <c r="N328" s="831"/>
      <c r="O328" s="831"/>
      <c r="P328" s="827"/>
      <c r="Q328" s="832"/>
    </row>
    <row r="329" spans="1:17" ht="14.45" customHeight="1" x14ac:dyDescent="0.2">
      <c r="A329" s="821" t="s">
        <v>595</v>
      </c>
      <c r="B329" s="822" t="s">
        <v>3307</v>
      </c>
      <c r="C329" s="822" t="s">
        <v>3312</v>
      </c>
      <c r="D329" s="822" t="s">
        <v>3444</v>
      </c>
      <c r="E329" s="822" t="s">
        <v>922</v>
      </c>
      <c r="F329" s="831"/>
      <c r="G329" s="831"/>
      <c r="H329" s="831"/>
      <c r="I329" s="831"/>
      <c r="J329" s="831">
        <v>24.9</v>
      </c>
      <c r="K329" s="831">
        <v>20553.64</v>
      </c>
      <c r="L329" s="831"/>
      <c r="M329" s="831">
        <v>825.447389558233</v>
      </c>
      <c r="N329" s="831">
        <v>8.5000000000000018</v>
      </c>
      <c r="O329" s="831">
        <v>6092.2000000000007</v>
      </c>
      <c r="P329" s="827"/>
      <c r="Q329" s="832">
        <v>716.72941176470579</v>
      </c>
    </row>
    <row r="330" spans="1:17" ht="14.45" customHeight="1" x14ac:dyDescent="0.2">
      <c r="A330" s="821" t="s">
        <v>595</v>
      </c>
      <c r="B330" s="822" t="s">
        <v>3307</v>
      </c>
      <c r="C330" s="822" t="s">
        <v>3312</v>
      </c>
      <c r="D330" s="822" t="s">
        <v>3445</v>
      </c>
      <c r="E330" s="822" t="s">
        <v>1073</v>
      </c>
      <c r="F330" s="831"/>
      <c r="G330" s="831"/>
      <c r="H330" s="831"/>
      <c r="I330" s="831"/>
      <c r="J330" s="831">
        <v>9.6</v>
      </c>
      <c r="K330" s="831">
        <v>1809.23</v>
      </c>
      <c r="L330" s="831"/>
      <c r="M330" s="831">
        <v>188.46145833333335</v>
      </c>
      <c r="N330" s="831">
        <v>2.1999999999999997</v>
      </c>
      <c r="O330" s="831">
        <v>414.62</v>
      </c>
      <c r="P330" s="827"/>
      <c r="Q330" s="832">
        <v>188.4636363636364</v>
      </c>
    </row>
    <row r="331" spans="1:17" ht="14.45" customHeight="1" x14ac:dyDescent="0.2">
      <c r="A331" s="821" t="s">
        <v>595</v>
      </c>
      <c r="B331" s="822" t="s">
        <v>3307</v>
      </c>
      <c r="C331" s="822" t="s">
        <v>3312</v>
      </c>
      <c r="D331" s="822" t="s">
        <v>3855</v>
      </c>
      <c r="E331" s="822" t="s">
        <v>1747</v>
      </c>
      <c r="F331" s="831"/>
      <c r="G331" s="831"/>
      <c r="H331" s="831"/>
      <c r="I331" s="831"/>
      <c r="J331" s="831"/>
      <c r="K331" s="831"/>
      <c r="L331" s="831"/>
      <c r="M331" s="831"/>
      <c r="N331" s="831">
        <v>0.60000000000000009</v>
      </c>
      <c r="O331" s="831">
        <v>326.64</v>
      </c>
      <c r="P331" s="827"/>
      <c r="Q331" s="832">
        <v>544.39999999999986</v>
      </c>
    </row>
    <row r="332" spans="1:17" ht="14.45" customHeight="1" x14ac:dyDescent="0.2">
      <c r="A332" s="821" t="s">
        <v>595</v>
      </c>
      <c r="B332" s="822" t="s">
        <v>3307</v>
      </c>
      <c r="C332" s="822" t="s">
        <v>3312</v>
      </c>
      <c r="D332" s="822" t="s">
        <v>3446</v>
      </c>
      <c r="E332" s="822" t="s">
        <v>927</v>
      </c>
      <c r="F332" s="831"/>
      <c r="G332" s="831"/>
      <c r="H332" s="831"/>
      <c r="I332" s="831"/>
      <c r="J332" s="831"/>
      <c r="K332" s="831"/>
      <c r="L332" s="831"/>
      <c r="M332" s="831"/>
      <c r="N332" s="831">
        <v>141</v>
      </c>
      <c r="O332" s="831">
        <v>2856.4600000000005</v>
      </c>
      <c r="P332" s="827"/>
      <c r="Q332" s="832">
        <v>20.258581560283691</v>
      </c>
    </row>
    <row r="333" spans="1:17" ht="14.45" customHeight="1" x14ac:dyDescent="0.2">
      <c r="A333" s="821" t="s">
        <v>595</v>
      </c>
      <c r="B333" s="822" t="s">
        <v>3307</v>
      </c>
      <c r="C333" s="822" t="s">
        <v>3312</v>
      </c>
      <c r="D333" s="822" t="s">
        <v>3856</v>
      </c>
      <c r="E333" s="822" t="s">
        <v>3857</v>
      </c>
      <c r="F333" s="831"/>
      <c r="G333" s="831"/>
      <c r="H333" s="831"/>
      <c r="I333" s="831"/>
      <c r="J333" s="831"/>
      <c r="K333" s="831"/>
      <c r="L333" s="831"/>
      <c r="M333" s="831"/>
      <c r="N333" s="831">
        <v>2.4</v>
      </c>
      <c r="O333" s="831">
        <v>2144.88</v>
      </c>
      <c r="P333" s="827"/>
      <c r="Q333" s="832">
        <v>893.7</v>
      </c>
    </row>
    <row r="334" spans="1:17" ht="14.45" customHeight="1" x14ac:dyDescent="0.2">
      <c r="A334" s="821" t="s">
        <v>595</v>
      </c>
      <c r="B334" s="822" t="s">
        <v>3307</v>
      </c>
      <c r="C334" s="822" t="s">
        <v>3312</v>
      </c>
      <c r="D334" s="822" t="s">
        <v>3858</v>
      </c>
      <c r="E334" s="822"/>
      <c r="F334" s="831"/>
      <c r="G334" s="831"/>
      <c r="H334" s="831"/>
      <c r="I334" s="831"/>
      <c r="J334" s="831"/>
      <c r="K334" s="831"/>
      <c r="L334" s="831"/>
      <c r="M334" s="831"/>
      <c r="N334" s="831">
        <v>143.5</v>
      </c>
      <c r="O334" s="831">
        <v>22154.92</v>
      </c>
      <c r="P334" s="827"/>
      <c r="Q334" s="832">
        <v>154.38968641114982</v>
      </c>
    </row>
    <row r="335" spans="1:17" ht="14.45" customHeight="1" x14ac:dyDescent="0.2">
      <c r="A335" s="821" t="s">
        <v>595</v>
      </c>
      <c r="B335" s="822" t="s">
        <v>3307</v>
      </c>
      <c r="C335" s="822" t="s">
        <v>3312</v>
      </c>
      <c r="D335" s="822" t="s">
        <v>3859</v>
      </c>
      <c r="E335" s="822" t="s">
        <v>1066</v>
      </c>
      <c r="F335" s="831"/>
      <c r="G335" s="831"/>
      <c r="H335" s="831"/>
      <c r="I335" s="831"/>
      <c r="J335" s="831"/>
      <c r="K335" s="831"/>
      <c r="L335" s="831"/>
      <c r="M335" s="831"/>
      <c r="N335" s="831">
        <v>0.3</v>
      </c>
      <c r="O335" s="831">
        <v>42.56</v>
      </c>
      <c r="P335" s="827"/>
      <c r="Q335" s="832">
        <v>141.86666666666667</v>
      </c>
    </row>
    <row r="336" spans="1:17" ht="14.45" customHeight="1" x14ac:dyDescent="0.2">
      <c r="A336" s="821" t="s">
        <v>595</v>
      </c>
      <c r="B336" s="822" t="s">
        <v>3307</v>
      </c>
      <c r="C336" s="822" t="s">
        <v>3312</v>
      </c>
      <c r="D336" s="822" t="s">
        <v>3860</v>
      </c>
      <c r="E336" s="822"/>
      <c r="F336" s="831"/>
      <c r="G336" s="831"/>
      <c r="H336" s="831"/>
      <c r="I336" s="831"/>
      <c r="J336" s="831"/>
      <c r="K336" s="831"/>
      <c r="L336" s="831"/>
      <c r="M336" s="831"/>
      <c r="N336" s="831">
        <v>0.56000000000000005</v>
      </c>
      <c r="O336" s="831">
        <v>2371.4899999999998</v>
      </c>
      <c r="P336" s="827"/>
      <c r="Q336" s="832">
        <v>4234.8035714285706</v>
      </c>
    </row>
    <row r="337" spans="1:17" ht="14.45" customHeight="1" x14ac:dyDescent="0.2">
      <c r="A337" s="821" t="s">
        <v>595</v>
      </c>
      <c r="B337" s="822" t="s">
        <v>3307</v>
      </c>
      <c r="C337" s="822" t="s">
        <v>3447</v>
      </c>
      <c r="D337" s="822" t="s">
        <v>3448</v>
      </c>
      <c r="E337" s="822" t="s">
        <v>3449</v>
      </c>
      <c r="F337" s="831">
        <v>30</v>
      </c>
      <c r="G337" s="831">
        <v>65334.000000000007</v>
      </c>
      <c r="H337" s="831"/>
      <c r="I337" s="831">
        <v>2177.8000000000002</v>
      </c>
      <c r="J337" s="831">
        <v>31</v>
      </c>
      <c r="K337" s="831">
        <v>68616.63</v>
      </c>
      <c r="L337" s="831"/>
      <c r="M337" s="831">
        <v>2213.4396774193551</v>
      </c>
      <c r="N337" s="831">
        <v>25</v>
      </c>
      <c r="O337" s="831">
        <v>55443.25</v>
      </c>
      <c r="P337" s="827"/>
      <c r="Q337" s="832">
        <v>2217.73</v>
      </c>
    </row>
    <row r="338" spans="1:17" ht="14.45" customHeight="1" x14ac:dyDescent="0.2">
      <c r="A338" s="821" t="s">
        <v>595</v>
      </c>
      <c r="B338" s="822" t="s">
        <v>3307</v>
      </c>
      <c r="C338" s="822" t="s">
        <v>3447</v>
      </c>
      <c r="D338" s="822" t="s">
        <v>3450</v>
      </c>
      <c r="E338" s="822" t="s">
        <v>3451</v>
      </c>
      <c r="F338" s="831">
        <v>27</v>
      </c>
      <c r="G338" s="831">
        <v>71879.399999999994</v>
      </c>
      <c r="H338" s="831"/>
      <c r="I338" s="831">
        <v>2662.2</v>
      </c>
      <c r="J338" s="831">
        <v>51</v>
      </c>
      <c r="K338" s="831">
        <v>137162.08000000002</v>
      </c>
      <c r="L338" s="831"/>
      <c r="M338" s="831">
        <v>2689.4525490196083</v>
      </c>
      <c r="N338" s="831">
        <v>29</v>
      </c>
      <c r="O338" s="831">
        <v>78527.070000000007</v>
      </c>
      <c r="P338" s="827"/>
      <c r="Q338" s="832">
        <v>2707.8300000000004</v>
      </c>
    </row>
    <row r="339" spans="1:17" ht="14.45" customHeight="1" x14ac:dyDescent="0.2">
      <c r="A339" s="821" t="s">
        <v>595</v>
      </c>
      <c r="B339" s="822" t="s">
        <v>3307</v>
      </c>
      <c r="C339" s="822" t="s">
        <v>3447</v>
      </c>
      <c r="D339" s="822" t="s">
        <v>3452</v>
      </c>
      <c r="E339" s="822" t="s">
        <v>3453</v>
      </c>
      <c r="F339" s="831">
        <v>1</v>
      </c>
      <c r="G339" s="831">
        <v>8962.4</v>
      </c>
      <c r="H339" s="831"/>
      <c r="I339" s="831">
        <v>8962.4</v>
      </c>
      <c r="J339" s="831">
        <v>2</v>
      </c>
      <c r="K339" s="831">
        <v>17969.66</v>
      </c>
      <c r="L339" s="831"/>
      <c r="M339" s="831">
        <v>8984.83</v>
      </c>
      <c r="N339" s="831">
        <v>3</v>
      </c>
      <c r="O339" s="831">
        <v>27286.53</v>
      </c>
      <c r="P339" s="827"/>
      <c r="Q339" s="832">
        <v>9095.51</v>
      </c>
    </row>
    <row r="340" spans="1:17" ht="14.45" customHeight="1" x14ac:dyDescent="0.2">
      <c r="A340" s="821" t="s">
        <v>595</v>
      </c>
      <c r="B340" s="822" t="s">
        <v>3307</v>
      </c>
      <c r="C340" s="822" t="s">
        <v>3447</v>
      </c>
      <c r="D340" s="822" t="s">
        <v>3861</v>
      </c>
      <c r="E340" s="822" t="s">
        <v>3862</v>
      </c>
      <c r="F340" s="831">
        <v>4</v>
      </c>
      <c r="G340" s="831">
        <v>41378.6</v>
      </c>
      <c r="H340" s="831"/>
      <c r="I340" s="831">
        <v>10344.65</v>
      </c>
      <c r="J340" s="831">
        <v>13</v>
      </c>
      <c r="K340" s="831">
        <v>134509.44</v>
      </c>
      <c r="L340" s="831"/>
      <c r="M340" s="831">
        <v>10346.880000000001</v>
      </c>
      <c r="N340" s="831">
        <v>2</v>
      </c>
      <c r="O340" s="831">
        <v>20812.62</v>
      </c>
      <c r="P340" s="827"/>
      <c r="Q340" s="832">
        <v>10406.31</v>
      </c>
    </row>
    <row r="341" spans="1:17" ht="14.45" customHeight="1" x14ac:dyDescent="0.2">
      <c r="A341" s="821" t="s">
        <v>595</v>
      </c>
      <c r="B341" s="822" t="s">
        <v>3307</v>
      </c>
      <c r="C341" s="822" t="s">
        <v>3447</v>
      </c>
      <c r="D341" s="822" t="s">
        <v>3454</v>
      </c>
      <c r="E341" s="822" t="s">
        <v>3455</v>
      </c>
      <c r="F341" s="831">
        <v>29</v>
      </c>
      <c r="G341" s="831">
        <v>35506.149999999994</v>
      </c>
      <c r="H341" s="831"/>
      <c r="I341" s="831">
        <v>1224.3499999999999</v>
      </c>
      <c r="J341" s="831">
        <v>57</v>
      </c>
      <c r="K341" s="831">
        <v>70797.03</v>
      </c>
      <c r="L341" s="831"/>
      <c r="M341" s="831">
        <v>1242.0531578947368</v>
      </c>
      <c r="N341" s="831">
        <v>28</v>
      </c>
      <c r="O341" s="831">
        <v>34940.080000000002</v>
      </c>
      <c r="P341" s="827"/>
      <c r="Q341" s="832">
        <v>1247.8600000000001</v>
      </c>
    </row>
    <row r="342" spans="1:17" ht="14.45" customHeight="1" x14ac:dyDescent="0.2">
      <c r="A342" s="821" t="s">
        <v>595</v>
      </c>
      <c r="B342" s="822" t="s">
        <v>3307</v>
      </c>
      <c r="C342" s="822" t="s">
        <v>3447</v>
      </c>
      <c r="D342" s="822" t="s">
        <v>3863</v>
      </c>
      <c r="E342" s="822" t="s">
        <v>3864</v>
      </c>
      <c r="F342" s="831"/>
      <c r="G342" s="831"/>
      <c r="H342" s="831"/>
      <c r="I342" s="831"/>
      <c r="J342" s="831"/>
      <c r="K342" s="831"/>
      <c r="L342" s="831"/>
      <c r="M342" s="831"/>
      <c r="N342" s="831">
        <v>3</v>
      </c>
      <c r="O342" s="831">
        <v>759.54</v>
      </c>
      <c r="P342" s="827"/>
      <c r="Q342" s="832">
        <v>253.17999999999998</v>
      </c>
    </row>
    <row r="343" spans="1:17" ht="14.45" customHeight="1" x14ac:dyDescent="0.2">
      <c r="A343" s="821" t="s">
        <v>595</v>
      </c>
      <c r="B343" s="822" t="s">
        <v>3307</v>
      </c>
      <c r="C343" s="822" t="s">
        <v>3456</v>
      </c>
      <c r="D343" s="822" t="s">
        <v>3865</v>
      </c>
      <c r="E343" s="822" t="s">
        <v>3866</v>
      </c>
      <c r="F343" s="831"/>
      <c r="G343" s="831"/>
      <c r="H343" s="831"/>
      <c r="I343" s="831"/>
      <c r="J343" s="831"/>
      <c r="K343" s="831"/>
      <c r="L343" s="831"/>
      <c r="M343" s="831"/>
      <c r="N343" s="831">
        <v>1</v>
      </c>
      <c r="O343" s="831">
        <v>6900</v>
      </c>
      <c r="P343" s="827"/>
      <c r="Q343" s="832">
        <v>6900</v>
      </c>
    </row>
    <row r="344" spans="1:17" ht="14.45" customHeight="1" x14ac:dyDescent="0.2">
      <c r="A344" s="821" t="s">
        <v>595</v>
      </c>
      <c r="B344" s="822" t="s">
        <v>3307</v>
      </c>
      <c r="C344" s="822" t="s">
        <v>3456</v>
      </c>
      <c r="D344" s="822" t="s">
        <v>3457</v>
      </c>
      <c r="E344" s="822" t="s">
        <v>3458</v>
      </c>
      <c r="F344" s="831">
        <v>23</v>
      </c>
      <c r="G344" s="831">
        <v>15801</v>
      </c>
      <c r="H344" s="831"/>
      <c r="I344" s="831">
        <v>687</v>
      </c>
      <c r="J344" s="831">
        <v>23</v>
      </c>
      <c r="K344" s="831">
        <v>15801</v>
      </c>
      <c r="L344" s="831"/>
      <c r="M344" s="831">
        <v>687</v>
      </c>
      <c r="N344" s="831">
        <v>24</v>
      </c>
      <c r="O344" s="831">
        <v>16488</v>
      </c>
      <c r="P344" s="827"/>
      <c r="Q344" s="832">
        <v>687</v>
      </c>
    </row>
    <row r="345" spans="1:17" ht="14.45" customHeight="1" x14ac:dyDescent="0.2">
      <c r="A345" s="821" t="s">
        <v>595</v>
      </c>
      <c r="B345" s="822" t="s">
        <v>3307</v>
      </c>
      <c r="C345" s="822" t="s">
        <v>3456</v>
      </c>
      <c r="D345" s="822" t="s">
        <v>3462</v>
      </c>
      <c r="E345" s="822" t="s">
        <v>3463</v>
      </c>
      <c r="F345" s="831">
        <v>125</v>
      </c>
      <c r="G345" s="831">
        <v>30000</v>
      </c>
      <c r="H345" s="831"/>
      <c r="I345" s="831">
        <v>240</v>
      </c>
      <c r="J345" s="831">
        <v>62</v>
      </c>
      <c r="K345" s="831">
        <v>14880</v>
      </c>
      <c r="L345" s="831"/>
      <c r="M345" s="831">
        <v>240</v>
      </c>
      <c r="N345" s="831"/>
      <c r="O345" s="831"/>
      <c r="P345" s="827"/>
      <c r="Q345" s="832"/>
    </row>
    <row r="346" spans="1:17" ht="14.45" customHeight="1" x14ac:dyDescent="0.2">
      <c r="A346" s="821" t="s">
        <v>595</v>
      </c>
      <c r="B346" s="822" t="s">
        <v>3307</v>
      </c>
      <c r="C346" s="822" t="s">
        <v>3456</v>
      </c>
      <c r="D346" s="822" t="s">
        <v>3464</v>
      </c>
      <c r="E346" s="822" t="s">
        <v>3463</v>
      </c>
      <c r="F346" s="831">
        <v>6.47</v>
      </c>
      <c r="G346" s="831">
        <v>7865.079999999999</v>
      </c>
      <c r="H346" s="831"/>
      <c r="I346" s="831">
        <v>1215.6228748068006</v>
      </c>
      <c r="J346" s="831">
        <v>0.42000000000000004</v>
      </c>
      <c r="K346" s="831">
        <v>510.72</v>
      </c>
      <c r="L346" s="831"/>
      <c r="M346" s="831">
        <v>1216</v>
      </c>
      <c r="N346" s="831"/>
      <c r="O346" s="831"/>
      <c r="P346" s="827"/>
      <c r="Q346" s="832"/>
    </row>
    <row r="347" spans="1:17" ht="14.45" customHeight="1" x14ac:dyDescent="0.2">
      <c r="A347" s="821" t="s">
        <v>595</v>
      </c>
      <c r="B347" s="822" t="s">
        <v>3307</v>
      </c>
      <c r="C347" s="822" t="s">
        <v>3456</v>
      </c>
      <c r="D347" s="822" t="s">
        <v>3867</v>
      </c>
      <c r="E347" s="822" t="s">
        <v>3868</v>
      </c>
      <c r="F347" s="831"/>
      <c r="G347" s="831"/>
      <c r="H347" s="831"/>
      <c r="I347" s="831"/>
      <c r="J347" s="831"/>
      <c r="K347" s="831"/>
      <c r="L347" s="831"/>
      <c r="M347" s="831"/>
      <c r="N347" s="831">
        <v>1</v>
      </c>
      <c r="O347" s="831">
        <v>448.5</v>
      </c>
      <c r="P347" s="827"/>
      <c r="Q347" s="832">
        <v>448.5</v>
      </c>
    </row>
    <row r="348" spans="1:17" ht="14.45" customHeight="1" x14ac:dyDescent="0.2">
      <c r="A348" s="821" t="s">
        <v>595</v>
      </c>
      <c r="B348" s="822" t="s">
        <v>3307</v>
      </c>
      <c r="C348" s="822" t="s">
        <v>3456</v>
      </c>
      <c r="D348" s="822" t="s">
        <v>3869</v>
      </c>
      <c r="E348" s="822" t="s">
        <v>3870</v>
      </c>
      <c r="F348" s="831">
        <v>9</v>
      </c>
      <c r="G348" s="831">
        <v>5065.2000000000007</v>
      </c>
      <c r="H348" s="831"/>
      <c r="I348" s="831">
        <v>562.80000000000007</v>
      </c>
      <c r="J348" s="831">
        <v>8</v>
      </c>
      <c r="K348" s="831">
        <v>4502.3999999999996</v>
      </c>
      <c r="L348" s="831"/>
      <c r="M348" s="831">
        <v>562.79999999999995</v>
      </c>
      <c r="N348" s="831">
        <v>4</v>
      </c>
      <c r="O348" s="831">
        <v>2251.1999999999998</v>
      </c>
      <c r="P348" s="827"/>
      <c r="Q348" s="832">
        <v>562.79999999999995</v>
      </c>
    </row>
    <row r="349" spans="1:17" ht="14.45" customHeight="1" x14ac:dyDescent="0.2">
      <c r="A349" s="821" t="s">
        <v>595</v>
      </c>
      <c r="B349" s="822" t="s">
        <v>3307</v>
      </c>
      <c r="C349" s="822" t="s">
        <v>3456</v>
      </c>
      <c r="D349" s="822" t="s">
        <v>3871</v>
      </c>
      <c r="E349" s="822" t="s">
        <v>3872</v>
      </c>
      <c r="F349" s="831">
        <v>2</v>
      </c>
      <c r="G349" s="831">
        <v>1190</v>
      </c>
      <c r="H349" s="831"/>
      <c r="I349" s="831">
        <v>595</v>
      </c>
      <c r="J349" s="831">
        <v>2</v>
      </c>
      <c r="K349" s="831">
        <v>1190</v>
      </c>
      <c r="L349" s="831"/>
      <c r="M349" s="831">
        <v>595</v>
      </c>
      <c r="N349" s="831">
        <v>1</v>
      </c>
      <c r="O349" s="831">
        <v>595</v>
      </c>
      <c r="P349" s="827"/>
      <c r="Q349" s="832">
        <v>595</v>
      </c>
    </row>
    <row r="350" spans="1:17" ht="14.45" customHeight="1" x14ac:dyDescent="0.2">
      <c r="A350" s="821" t="s">
        <v>595</v>
      </c>
      <c r="B350" s="822" t="s">
        <v>3307</v>
      </c>
      <c r="C350" s="822" t="s">
        <v>3456</v>
      </c>
      <c r="D350" s="822" t="s">
        <v>3469</v>
      </c>
      <c r="E350" s="822" t="s">
        <v>3470</v>
      </c>
      <c r="F350" s="831">
        <v>36</v>
      </c>
      <c r="G350" s="831">
        <v>8058.6</v>
      </c>
      <c r="H350" s="831"/>
      <c r="I350" s="831">
        <v>223.85000000000002</v>
      </c>
      <c r="J350" s="831">
        <v>33</v>
      </c>
      <c r="K350" s="831">
        <v>7387.050000000002</v>
      </c>
      <c r="L350" s="831"/>
      <c r="M350" s="831">
        <v>223.85000000000005</v>
      </c>
      <c r="N350" s="831">
        <v>27</v>
      </c>
      <c r="O350" s="831">
        <v>6043.9500000000016</v>
      </c>
      <c r="P350" s="827"/>
      <c r="Q350" s="832">
        <v>223.85000000000005</v>
      </c>
    </row>
    <row r="351" spans="1:17" ht="14.45" customHeight="1" x14ac:dyDescent="0.2">
      <c r="A351" s="821" t="s">
        <v>595</v>
      </c>
      <c r="B351" s="822" t="s">
        <v>3307</v>
      </c>
      <c r="C351" s="822" t="s">
        <v>3456</v>
      </c>
      <c r="D351" s="822" t="s">
        <v>3471</v>
      </c>
      <c r="E351" s="822" t="s">
        <v>3472</v>
      </c>
      <c r="F351" s="831">
        <v>11</v>
      </c>
      <c r="G351" s="831">
        <v>23723.37</v>
      </c>
      <c r="H351" s="831"/>
      <c r="I351" s="831">
        <v>2156.67</v>
      </c>
      <c r="J351" s="831">
        <v>10</v>
      </c>
      <c r="K351" s="831">
        <v>21566.699999999997</v>
      </c>
      <c r="L351" s="831"/>
      <c r="M351" s="831">
        <v>2156.6699999999996</v>
      </c>
      <c r="N351" s="831">
        <v>11</v>
      </c>
      <c r="O351" s="831">
        <v>23723.369999999995</v>
      </c>
      <c r="P351" s="827"/>
      <c r="Q351" s="832">
        <v>2156.6699999999996</v>
      </c>
    </row>
    <row r="352" spans="1:17" ht="14.45" customHeight="1" x14ac:dyDescent="0.2">
      <c r="A352" s="821" t="s">
        <v>595</v>
      </c>
      <c r="B352" s="822" t="s">
        <v>3307</v>
      </c>
      <c r="C352" s="822" t="s">
        <v>3456</v>
      </c>
      <c r="D352" s="822" t="s">
        <v>3873</v>
      </c>
      <c r="E352" s="822" t="s">
        <v>3472</v>
      </c>
      <c r="F352" s="831">
        <v>2</v>
      </c>
      <c r="G352" s="831">
        <v>7211.02</v>
      </c>
      <c r="H352" s="831"/>
      <c r="I352" s="831">
        <v>3605.51</v>
      </c>
      <c r="J352" s="831">
        <v>1</v>
      </c>
      <c r="K352" s="831">
        <v>3605.51</v>
      </c>
      <c r="L352" s="831"/>
      <c r="M352" s="831">
        <v>3605.51</v>
      </c>
      <c r="N352" s="831">
        <v>3</v>
      </c>
      <c r="O352" s="831">
        <v>10816.53</v>
      </c>
      <c r="P352" s="827"/>
      <c r="Q352" s="832">
        <v>3605.51</v>
      </c>
    </row>
    <row r="353" spans="1:17" ht="14.45" customHeight="1" x14ac:dyDescent="0.2">
      <c r="A353" s="821" t="s">
        <v>595</v>
      </c>
      <c r="B353" s="822" t="s">
        <v>3307</v>
      </c>
      <c r="C353" s="822" t="s">
        <v>3456</v>
      </c>
      <c r="D353" s="822" t="s">
        <v>3473</v>
      </c>
      <c r="E353" s="822" t="s">
        <v>3472</v>
      </c>
      <c r="F353" s="831">
        <v>6</v>
      </c>
      <c r="G353" s="831">
        <v>34249.74</v>
      </c>
      <c r="H353" s="831"/>
      <c r="I353" s="831">
        <v>5708.29</v>
      </c>
      <c r="J353" s="831">
        <v>7</v>
      </c>
      <c r="K353" s="831">
        <v>39958.03</v>
      </c>
      <c r="L353" s="831"/>
      <c r="M353" s="831">
        <v>5708.29</v>
      </c>
      <c r="N353" s="831">
        <v>4</v>
      </c>
      <c r="O353" s="831">
        <v>22833.16</v>
      </c>
      <c r="P353" s="827"/>
      <c r="Q353" s="832">
        <v>5708.29</v>
      </c>
    </row>
    <row r="354" spans="1:17" ht="14.45" customHeight="1" x14ac:dyDescent="0.2">
      <c r="A354" s="821" t="s">
        <v>595</v>
      </c>
      <c r="B354" s="822" t="s">
        <v>3307</v>
      </c>
      <c r="C354" s="822" t="s">
        <v>3456</v>
      </c>
      <c r="D354" s="822" t="s">
        <v>3474</v>
      </c>
      <c r="E354" s="822" t="s">
        <v>3475</v>
      </c>
      <c r="F354" s="831">
        <v>11</v>
      </c>
      <c r="G354" s="831">
        <v>43319.98</v>
      </c>
      <c r="H354" s="831"/>
      <c r="I354" s="831">
        <v>3938.1800000000003</v>
      </c>
      <c r="J354" s="831">
        <v>10</v>
      </c>
      <c r="K354" s="831">
        <v>39381.760000000002</v>
      </c>
      <c r="L354" s="831"/>
      <c r="M354" s="831">
        <v>3938.1760000000004</v>
      </c>
      <c r="N354" s="831">
        <v>13</v>
      </c>
      <c r="O354" s="831">
        <v>51196.31</v>
      </c>
      <c r="P354" s="827"/>
      <c r="Q354" s="832">
        <v>3938.1776923076923</v>
      </c>
    </row>
    <row r="355" spans="1:17" ht="14.45" customHeight="1" x14ac:dyDescent="0.2">
      <c r="A355" s="821" t="s">
        <v>595</v>
      </c>
      <c r="B355" s="822" t="s">
        <v>3307</v>
      </c>
      <c r="C355" s="822" t="s">
        <v>3456</v>
      </c>
      <c r="D355" s="822" t="s">
        <v>3874</v>
      </c>
      <c r="E355" s="822" t="s">
        <v>3875</v>
      </c>
      <c r="F355" s="831"/>
      <c r="G355" s="831"/>
      <c r="H355" s="831"/>
      <c r="I355" s="831"/>
      <c r="J355" s="831"/>
      <c r="K355" s="831"/>
      <c r="L355" s="831"/>
      <c r="M355" s="831"/>
      <c r="N355" s="831">
        <v>1</v>
      </c>
      <c r="O355" s="831">
        <v>12019.2</v>
      </c>
      <c r="P355" s="827"/>
      <c r="Q355" s="832">
        <v>12019.2</v>
      </c>
    </row>
    <row r="356" spans="1:17" ht="14.45" customHeight="1" x14ac:dyDescent="0.2">
      <c r="A356" s="821" t="s">
        <v>595</v>
      </c>
      <c r="B356" s="822" t="s">
        <v>3307</v>
      </c>
      <c r="C356" s="822" t="s">
        <v>3456</v>
      </c>
      <c r="D356" s="822" t="s">
        <v>3482</v>
      </c>
      <c r="E356" s="822" t="s">
        <v>3483</v>
      </c>
      <c r="F356" s="831">
        <v>1</v>
      </c>
      <c r="G356" s="831">
        <v>3928.34</v>
      </c>
      <c r="H356" s="831"/>
      <c r="I356" s="831">
        <v>3928.34</v>
      </c>
      <c r="J356" s="831">
        <v>1</v>
      </c>
      <c r="K356" s="831">
        <v>3928.34</v>
      </c>
      <c r="L356" s="831"/>
      <c r="M356" s="831">
        <v>3928.34</v>
      </c>
      <c r="N356" s="831"/>
      <c r="O356" s="831"/>
      <c r="P356" s="827"/>
      <c r="Q356" s="832"/>
    </row>
    <row r="357" spans="1:17" ht="14.45" customHeight="1" x14ac:dyDescent="0.2">
      <c r="A357" s="821" t="s">
        <v>595</v>
      </c>
      <c r="B357" s="822" t="s">
        <v>3307</v>
      </c>
      <c r="C357" s="822" t="s">
        <v>3456</v>
      </c>
      <c r="D357" s="822" t="s">
        <v>3484</v>
      </c>
      <c r="E357" s="822" t="s">
        <v>3485</v>
      </c>
      <c r="F357" s="831"/>
      <c r="G357" s="831"/>
      <c r="H357" s="831"/>
      <c r="I357" s="831"/>
      <c r="J357" s="831">
        <v>4</v>
      </c>
      <c r="K357" s="831">
        <v>8698.44</v>
      </c>
      <c r="L357" s="831"/>
      <c r="M357" s="831">
        <v>2174.61</v>
      </c>
      <c r="N357" s="831">
        <v>2</v>
      </c>
      <c r="O357" s="831">
        <v>4349.22</v>
      </c>
      <c r="P357" s="827"/>
      <c r="Q357" s="832">
        <v>2174.61</v>
      </c>
    </row>
    <row r="358" spans="1:17" ht="14.45" customHeight="1" x14ac:dyDescent="0.2">
      <c r="A358" s="821" t="s">
        <v>595</v>
      </c>
      <c r="B358" s="822" t="s">
        <v>3307</v>
      </c>
      <c r="C358" s="822" t="s">
        <v>3456</v>
      </c>
      <c r="D358" s="822" t="s">
        <v>3486</v>
      </c>
      <c r="E358" s="822" t="s">
        <v>3487</v>
      </c>
      <c r="F358" s="831">
        <v>2</v>
      </c>
      <c r="G358" s="831">
        <v>9352</v>
      </c>
      <c r="H358" s="831"/>
      <c r="I358" s="831">
        <v>4676</v>
      </c>
      <c r="J358" s="831">
        <v>1</v>
      </c>
      <c r="K358" s="831">
        <v>4125.63</v>
      </c>
      <c r="L358" s="831"/>
      <c r="M358" s="831">
        <v>4125.63</v>
      </c>
      <c r="N358" s="831"/>
      <c r="O358" s="831"/>
      <c r="P358" s="827"/>
      <c r="Q358" s="832"/>
    </row>
    <row r="359" spans="1:17" ht="14.45" customHeight="1" x14ac:dyDescent="0.2">
      <c r="A359" s="821" t="s">
        <v>595</v>
      </c>
      <c r="B359" s="822" t="s">
        <v>3307</v>
      </c>
      <c r="C359" s="822" t="s">
        <v>3456</v>
      </c>
      <c r="D359" s="822" t="s">
        <v>3488</v>
      </c>
      <c r="E359" s="822" t="s">
        <v>3487</v>
      </c>
      <c r="F359" s="831">
        <v>2</v>
      </c>
      <c r="G359" s="831">
        <v>10478</v>
      </c>
      <c r="H359" s="831"/>
      <c r="I359" s="831">
        <v>5239</v>
      </c>
      <c r="J359" s="831"/>
      <c r="K359" s="831"/>
      <c r="L359" s="831"/>
      <c r="M359" s="831"/>
      <c r="N359" s="831"/>
      <c r="O359" s="831"/>
      <c r="P359" s="827"/>
      <c r="Q359" s="832"/>
    </row>
    <row r="360" spans="1:17" ht="14.45" customHeight="1" x14ac:dyDescent="0.2">
      <c r="A360" s="821" t="s">
        <v>595</v>
      </c>
      <c r="B360" s="822" t="s">
        <v>3307</v>
      </c>
      <c r="C360" s="822" t="s">
        <v>3456</v>
      </c>
      <c r="D360" s="822" t="s">
        <v>3489</v>
      </c>
      <c r="E360" s="822" t="s">
        <v>3487</v>
      </c>
      <c r="F360" s="831">
        <v>1</v>
      </c>
      <c r="G360" s="831">
        <v>5823</v>
      </c>
      <c r="H360" s="831"/>
      <c r="I360" s="831">
        <v>5823</v>
      </c>
      <c r="J360" s="831">
        <v>3</v>
      </c>
      <c r="K360" s="831">
        <v>17038.699999999997</v>
      </c>
      <c r="L360" s="831"/>
      <c r="M360" s="831">
        <v>5679.5666666666657</v>
      </c>
      <c r="N360" s="831"/>
      <c r="O360" s="831"/>
      <c r="P360" s="827"/>
      <c r="Q360" s="832"/>
    </row>
    <row r="361" spans="1:17" ht="14.45" customHeight="1" x14ac:dyDescent="0.2">
      <c r="A361" s="821" t="s">
        <v>595</v>
      </c>
      <c r="B361" s="822" t="s">
        <v>3307</v>
      </c>
      <c r="C361" s="822" t="s">
        <v>3456</v>
      </c>
      <c r="D361" s="822" t="s">
        <v>3490</v>
      </c>
      <c r="E361" s="822" t="s">
        <v>3487</v>
      </c>
      <c r="F361" s="831">
        <v>22</v>
      </c>
      <c r="G361" s="831">
        <v>13024</v>
      </c>
      <c r="H361" s="831"/>
      <c r="I361" s="831">
        <v>592</v>
      </c>
      <c r="J361" s="831">
        <v>25</v>
      </c>
      <c r="K361" s="831">
        <v>12444.029999999999</v>
      </c>
      <c r="L361" s="831"/>
      <c r="M361" s="831">
        <v>497.76119999999997</v>
      </c>
      <c r="N361" s="831"/>
      <c r="O361" s="831"/>
      <c r="P361" s="827"/>
      <c r="Q361" s="832"/>
    </row>
    <row r="362" spans="1:17" ht="14.45" customHeight="1" x14ac:dyDescent="0.2">
      <c r="A362" s="821" t="s">
        <v>595</v>
      </c>
      <c r="B362" s="822" t="s">
        <v>3307</v>
      </c>
      <c r="C362" s="822" t="s">
        <v>3456</v>
      </c>
      <c r="D362" s="822" t="s">
        <v>3491</v>
      </c>
      <c r="E362" s="822" t="s">
        <v>3492</v>
      </c>
      <c r="F362" s="831"/>
      <c r="G362" s="831"/>
      <c r="H362" s="831"/>
      <c r="I362" s="831"/>
      <c r="J362" s="831">
        <v>1</v>
      </c>
      <c r="K362" s="831">
        <v>6593.35</v>
      </c>
      <c r="L362" s="831"/>
      <c r="M362" s="831">
        <v>6593.35</v>
      </c>
      <c r="N362" s="831">
        <v>1</v>
      </c>
      <c r="O362" s="831">
        <v>6593.35</v>
      </c>
      <c r="P362" s="827"/>
      <c r="Q362" s="832">
        <v>6593.35</v>
      </c>
    </row>
    <row r="363" spans="1:17" ht="14.45" customHeight="1" x14ac:dyDescent="0.2">
      <c r="A363" s="821" t="s">
        <v>595</v>
      </c>
      <c r="B363" s="822" t="s">
        <v>3307</v>
      </c>
      <c r="C363" s="822" t="s">
        <v>3456</v>
      </c>
      <c r="D363" s="822" t="s">
        <v>3493</v>
      </c>
      <c r="E363" s="822" t="s">
        <v>3492</v>
      </c>
      <c r="F363" s="831">
        <v>4</v>
      </c>
      <c r="G363" s="831">
        <v>7915.76</v>
      </c>
      <c r="H363" s="831"/>
      <c r="I363" s="831">
        <v>1978.94</v>
      </c>
      <c r="J363" s="831">
        <v>1</v>
      </c>
      <c r="K363" s="831">
        <v>1978.94</v>
      </c>
      <c r="L363" s="831"/>
      <c r="M363" s="831">
        <v>1978.94</v>
      </c>
      <c r="N363" s="831">
        <v>1</v>
      </c>
      <c r="O363" s="831">
        <v>1978.94</v>
      </c>
      <c r="P363" s="827"/>
      <c r="Q363" s="832">
        <v>1978.94</v>
      </c>
    </row>
    <row r="364" spans="1:17" ht="14.45" customHeight="1" x14ac:dyDescent="0.2">
      <c r="A364" s="821" t="s">
        <v>595</v>
      </c>
      <c r="B364" s="822" t="s">
        <v>3307</v>
      </c>
      <c r="C364" s="822" t="s">
        <v>3456</v>
      </c>
      <c r="D364" s="822" t="s">
        <v>3494</v>
      </c>
      <c r="E364" s="822" t="s">
        <v>3495</v>
      </c>
      <c r="F364" s="831"/>
      <c r="G364" s="831"/>
      <c r="H364" s="831"/>
      <c r="I364" s="831"/>
      <c r="J364" s="831">
        <v>1</v>
      </c>
      <c r="K364" s="831">
        <v>5886.13</v>
      </c>
      <c r="L364" s="831"/>
      <c r="M364" s="831">
        <v>5886.13</v>
      </c>
      <c r="N364" s="831"/>
      <c r="O364" s="831"/>
      <c r="P364" s="827"/>
      <c r="Q364" s="832"/>
    </row>
    <row r="365" spans="1:17" ht="14.45" customHeight="1" x14ac:dyDescent="0.2">
      <c r="A365" s="821" t="s">
        <v>595</v>
      </c>
      <c r="B365" s="822" t="s">
        <v>3307</v>
      </c>
      <c r="C365" s="822" t="s">
        <v>3456</v>
      </c>
      <c r="D365" s="822" t="s">
        <v>3501</v>
      </c>
      <c r="E365" s="822" t="s">
        <v>3502</v>
      </c>
      <c r="F365" s="831"/>
      <c r="G365" s="831"/>
      <c r="H365" s="831"/>
      <c r="I365" s="831"/>
      <c r="J365" s="831">
        <v>3</v>
      </c>
      <c r="K365" s="831">
        <v>17893.439999999999</v>
      </c>
      <c r="L365" s="831"/>
      <c r="M365" s="831">
        <v>5964.48</v>
      </c>
      <c r="N365" s="831"/>
      <c r="O365" s="831"/>
      <c r="P365" s="827"/>
      <c r="Q365" s="832"/>
    </row>
    <row r="366" spans="1:17" ht="14.45" customHeight="1" x14ac:dyDescent="0.2">
      <c r="A366" s="821" t="s">
        <v>595</v>
      </c>
      <c r="B366" s="822" t="s">
        <v>3307</v>
      </c>
      <c r="C366" s="822" t="s">
        <v>3456</v>
      </c>
      <c r="D366" s="822" t="s">
        <v>3503</v>
      </c>
      <c r="E366" s="822" t="s">
        <v>3504</v>
      </c>
      <c r="F366" s="831"/>
      <c r="G366" s="831"/>
      <c r="H366" s="831"/>
      <c r="I366" s="831"/>
      <c r="J366" s="831">
        <v>17</v>
      </c>
      <c r="K366" s="831">
        <v>35203.770000000004</v>
      </c>
      <c r="L366" s="831"/>
      <c r="M366" s="831">
        <v>2070.8100000000004</v>
      </c>
      <c r="N366" s="831"/>
      <c r="O366" s="831"/>
      <c r="P366" s="827"/>
      <c r="Q366" s="832"/>
    </row>
    <row r="367" spans="1:17" ht="14.45" customHeight="1" x14ac:dyDescent="0.2">
      <c r="A367" s="821" t="s">
        <v>595</v>
      </c>
      <c r="B367" s="822" t="s">
        <v>3307</v>
      </c>
      <c r="C367" s="822" t="s">
        <v>3456</v>
      </c>
      <c r="D367" s="822" t="s">
        <v>3509</v>
      </c>
      <c r="E367" s="822" t="s">
        <v>3510</v>
      </c>
      <c r="F367" s="831">
        <v>1</v>
      </c>
      <c r="G367" s="831">
        <v>55245</v>
      </c>
      <c r="H367" s="831"/>
      <c r="I367" s="831">
        <v>55245</v>
      </c>
      <c r="J367" s="831">
        <v>1</v>
      </c>
      <c r="K367" s="831">
        <v>55245</v>
      </c>
      <c r="L367" s="831"/>
      <c r="M367" s="831">
        <v>55245</v>
      </c>
      <c r="N367" s="831"/>
      <c r="O367" s="831"/>
      <c r="P367" s="827"/>
      <c r="Q367" s="832"/>
    </row>
    <row r="368" spans="1:17" ht="14.45" customHeight="1" x14ac:dyDescent="0.2">
      <c r="A368" s="821" t="s">
        <v>595</v>
      </c>
      <c r="B368" s="822" t="s">
        <v>3307</v>
      </c>
      <c r="C368" s="822" t="s">
        <v>3456</v>
      </c>
      <c r="D368" s="822" t="s">
        <v>3511</v>
      </c>
      <c r="E368" s="822" t="s">
        <v>3512</v>
      </c>
      <c r="F368" s="831"/>
      <c r="G368" s="831"/>
      <c r="H368" s="831"/>
      <c r="I368" s="831"/>
      <c r="J368" s="831">
        <v>1</v>
      </c>
      <c r="K368" s="831">
        <v>62658</v>
      </c>
      <c r="L368" s="831"/>
      <c r="M368" s="831">
        <v>62658</v>
      </c>
      <c r="N368" s="831">
        <v>2</v>
      </c>
      <c r="O368" s="831">
        <v>125316</v>
      </c>
      <c r="P368" s="827"/>
      <c r="Q368" s="832">
        <v>62658</v>
      </c>
    </row>
    <row r="369" spans="1:17" ht="14.45" customHeight="1" x14ac:dyDescent="0.2">
      <c r="A369" s="821" t="s">
        <v>595</v>
      </c>
      <c r="B369" s="822" t="s">
        <v>3307</v>
      </c>
      <c r="C369" s="822" t="s">
        <v>3456</v>
      </c>
      <c r="D369" s="822" t="s">
        <v>3876</v>
      </c>
      <c r="E369" s="822" t="s">
        <v>3877</v>
      </c>
      <c r="F369" s="831"/>
      <c r="G369" s="831"/>
      <c r="H369" s="831"/>
      <c r="I369" s="831"/>
      <c r="J369" s="831"/>
      <c r="K369" s="831"/>
      <c r="L369" s="831"/>
      <c r="M369" s="831"/>
      <c r="N369" s="831">
        <v>1</v>
      </c>
      <c r="O369" s="831">
        <v>11500</v>
      </c>
      <c r="P369" s="827"/>
      <c r="Q369" s="832">
        <v>11500</v>
      </c>
    </row>
    <row r="370" spans="1:17" ht="14.45" customHeight="1" x14ac:dyDescent="0.2">
      <c r="A370" s="821" t="s">
        <v>595</v>
      </c>
      <c r="B370" s="822" t="s">
        <v>3307</v>
      </c>
      <c r="C370" s="822" t="s">
        <v>3456</v>
      </c>
      <c r="D370" s="822" t="s">
        <v>3528</v>
      </c>
      <c r="E370" s="822" t="s">
        <v>3529</v>
      </c>
      <c r="F370" s="831">
        <v>1</v>
      </c>
      <c r="G370" s="831">
        <v>8357.6</v>
      </c>
      <c r="H370" s="831"/>
      <c r="I370" s="831">
        <v>8357.6</v>
      </c>
      <c r="J370" s="831">
        <v>1</v>
      </c>
      <c r="K370" s="831">
        <v>8715.11</v>
      </c>
      <c r="L370" s="831"/>
      <c r="M370" s="831">
        <v>8715.11</v>
      </c>
      <c r="N370" s="831">
        <v>3</v>
      </c>
      <c r="O370" s="831">
        <v>23773.25</v>
      </c>
      <c r="P370" s="827"/>
      <c r="Q370" s="832">
        <v>7924.416666666667</v>
      </c>
    </row>
    <row r="371" spans="1:17" ht="14.45" customHeight="1" x14ac:dyDescent="0.2">
      <c r="A371" s="821" t="s">
        <v>595</v>
      </c>
      <c r="B371" s="822" t="s">
        <v>3307</v>
      </c>
      <c r="C371" s="822" t="s">
        <v>3456</v>
      </c>
      <c r="D371" s="822" t="s">
        <v>3878</v>
      </c>
      <c r="E371" s="822" t="s">
        <v>3879</v>
      </c>
      <c r="F371" s="831"/>
      <c r="G371" s="831"/>
      <c r="H371" s="831"/>
      <c r="I371" s="831"/>
      <c r="J371" s="831"/>
      <c r="K371" s="831"/>
      <c r="L371" s="831"/>
      <c r="M371" s="831"/>
      <c r="N371" s="831">
        <v>1</v>
      </c>
      <c r="O371" s="831">
        <v>5175</v>
      </c>
      <c r="P371" s="827"/>
      <c r="Q371" s="832">
        <v>5175</v>
      </c>
    </row>
    <row r="372" spans="1:17" ht="14.45" customHeight="1" x14ac:dyDescent="0.2">
      <c r="A372" s="821" t="s">
        <v>595</v>
      </c>
      <c r="B372" s="822" t="s">
        <v>3307</v>
      </c>
      <c r="C372" s="822" t="s">
        <v>3456</v>
      </c>
      <c r="D372" s="822" t="s">
        <v>3880</v>
      </c>
      <c r="E372" s="822" t="s">
        <v>3881</v>
      </c>
      <c r="F372" s="831"/>
      <c r="G372" s="831"/>
      <c r="H372" s="831"/>
      <c r="I372" s="831"/>
      <c r="J372" s="831"/>
      <c r="K372" s="831"/>
      <c r="L372" s="831"/>
      <c r="M372" s="831"/>
      <c r="N372" s="831">
        <v>1</v>
      </c>
      <c r="O372" s="831">
        <v>4600</v>
      </c>
      <c r="P372" s="827"/>
      <c r="Q372" s="832">
        <v>4600</v>
      </c>
    </row>
    <row r="373" spans="1:17" ht="14.45" customHeight="1" x14ac:dyDescent="0.2">
      <c r="A373" s="821" t="s">
        <v>595</v>
      </c>
      <c r="B373" s="822" t="s">
        <v>3307</v>
      </c>
      <c r="C373" s="822" t="s">
        <v>3456</v>
      </c>
      <c r="D373" s="822" t="s">
        <v>3532</v>
      </c>
      <c r="E373" s="822" t="s">
        <v>3533</v>
      </c>
      <c r="F373" s="831"/>
      <c r="G373" s="831"/>
      <c r="H373" s="831"/>
      <c r="I373" s="831"/>
      <c r="J373" s="831">
        <v>1</v>
      </c>
      <c r="K373" s="831">
        <v>11282</v>
      </c>
      <c r="L373" s="831"/>
      <c r="M373" s="831">
        <v>11282</v>
      </c>
      <c r="N373" s="831">
        <v>2</v>
      </c>
      <c r="O373" s="831">
        <v>22564</v>
      </c>
      <c r="P373" s="827"/>
      <c r="Q373" s="832">
        <v>11282</v>
      </c>
    </row>
    <row r="374" spans="1:17" ht="14.45" customHeight="1" x14ac:dyDescent="0.2">
      <c r="A374" s="821" t="s">
        <v>595</v>
      </c>
      <c r="B374" s="822" t="s">
        <v>3307</v>
      </c>
      <c r="C374" s="822" t="s">
        <v>3456</v>
      </c>
      <c r="D374" s="822" t="s">
        <v>3541</v>
      </c>
      <c r="E374" s="822" t="s">
        <v>3542</v>
      </c>
      <c r="F374" s="831">
        <v>32</v>
      </c>
      <c r="G374" s="831">
        <v>11275.52</v>
      </c>
      <c r="H374" s="831"/>
      <c r="I374" s="831">
        <v>352.36</v>
      </c>
      <c r="J374" s="831">
        <v>50</v>
      </c>
      <c r="K374" s="831">
        <v>17614.000000000004</v>
      </c>
      <c r="L374" s="831"/>
      <c r="M374" s="831">
        <v>352.28000000000009</v>
      </c>
      <c r="N374" s="831">
        <v>33</v>
      </c>
      <c r="O374" s="831">
        <v>11625.240000000002</v>
      </c>
      <c r="P374" s="827"/>
      <c r="Q374" s="832">
        <v>352.28000000000003</v>
      </c>
    </row>
    <row r="375" spans="1:17" ht="14.45" customHeight="1" x14ac:dyDescent="0.2">
      <c r="A375" s="821" t="s">
        <v>595</v>
      </c>
      <c r="B375" s="822" t="s">
        <v>3307</v>
      </c>
      <c r="C375" s="822" t="s">
        <v>3456</v>
      </c>
      <c r="D375" s="822" t="s">
        <v>3548</v>
      </c>
      <c r="E375" s="822" t="s">
        <v>3492</v>
      </c>
      <c r="F375" s="831">
        <v>1</v>
      </c>
      <c r="G375" s="831">
        <v>4227.33</v>
      </c>
      <c r="H375" s="831"/>
      <c r="I375" s="831">
        <v>4227.33</v>
      </c>
      <c r="J375" s="831"/>
      <c r="K375" s="831"/>
      <c r="L375" s="831"/>
      <c r="M375" s="831"/>
      <c r="N375" s="831">
        <v>1</v>
      </c>
      <c r="O375" s="831">
        <v>4227.33</v>
      </c>
      <c r="P375" s="827"/>
      <c r="Q375" s="832">
        <v>4227.33</v>
      </c>
    </row>
    <row r="376" spans="1:17" ht="14.45" customHeight="1" x14ac:dyDescent="0.2">
      <c r="A376" s="821" t="s">
        <v>595</v>
      </c>
      <c r="B376" s="822" t="s">
        <v>3307</v>
      </c>
      <c r="C376" s="822" t="s">
        <v>3456</v>
      </c>
      <c r="D376" s="822" t="s">
        <v>3882</v>
      </c>
      <c r="E376" s="822" t="s">
        <v>3883</v>
      </c>
      <c r="F376" s="831">
        <v>1</v>
      </c>
      <c r="G376" s="831">
        <v>2597.61</v>
      </c>
      <c r="H376" s="831"/>
      <c r="I376" s="831">
        <v>2597.61</v>
      </c>
      <c r="J376" s="831"/>
      <c r="K376" s="831"/>
      <c r="L376" s="831"/>
      <c r="M376" s="831"/>
      <c r="N376" s="831"/>
      <c r="O376" s="831"/>
      <c r="P376" s="827"/>
      <c r="Q376" s="832"/>
    </row>
    <row r="377" spans="1:17" ht="14.45" customHeight="1" x14ac:dyDescent="0.2">
      <c r="A377" s="821" t="s">
        <v>595</v>
      </c>
      <c r="B377" s="822" t="s">
        <v>3307</v>
      </c>
      <c r="C377" s="822" t="s">
        <v>3456</v>
      </c>
      <c r="D377" s="822" t="s">
        <v>3555</v>
      </c>
      <c r="E377" s="822" t="s">
        <v>3556</v>
      </c>
      <c r="F377" s="831">
        <v>1</v>
      </c>
      <c r="G377" s="831">
        <v>9592.15</v>
      </c>
      <c r="H377" s="831"/>
      <c r="I377" s="831">
        <v>9592.15</v>
      </c>
      <c r="J377" s="831">
        <v>1</v>
      </c>
      <c r="K377" s="831">
        <v>9592.15</v>
      </c>
      <c r="L377" s="831"/>
      <c r="M377" s="831">
        <v>9592.15</v>
      </c>
      <c r="N377" s="831">
        <v>4</v>
      </c>
      <c r="O377" s="831">
        <v>38368.6</v>
      </c>
      <c r="P377" s="827"/>
      <c r="Q377" s="832">
        <v>9592.15</v>
      </c>
    </row>
    <row r="378" spans="1:17" ht="14.45" customHeight="1" x14ac:dyDescent="0.2">
      <c r="A378" s="821" t="s">
        <v>595</v>
      </c>
      <c r="B378" s="822" t="s">
        <v>3307</v>
      </c>
      <c r="C378" s="822" t="s">
        <v>3456</v>
      </c>
      <c r="D378" s="822" t="s">
        <v>3563</v>
      </c>
      <c r="E378" s="822" t="s">
        <v>3564</v>
      </c>
      <c r="F378" s="831">
        <v>6</v>
      </c>
      <c r="G378" s="831">
        <v>75279.899999999994</v>
      </c>
      <c r="H378" s="831"/>
      <c r="I378" s="831">
        <v>12546.65</v>
      </c>
      <c r="J378" s="831">
        <v>9</v>
      </c>
      <c r="K378" s="831">
        <v>111780</v>
      </c>
      <c r="L378" s="831"/>
      <c r="M378" s="831">
        <v>12420</v>
      </c>
      <c r="N378" s="831">
        <v>6</v>
      </c>
      <c r="O378" s="831">
        <v>74520</v>
      </c>
      <c r="P378" s="827"/>
      <c r="Q378" s="832">
        <v>12420</v>
      </c>
    </row>
    <row r="379" spans="1:17" ht="14.45" customHeight="1" x14ac:dyDescent="0.2">
      <c r="A379" s="821" t="s">
        <v>595</v>
      </c>
      <c r="B379" s="822" t="s">
        <v>3307</v>
      </c>
      <c r="C379" s="822" t="s">
        <v>3456</v>
      </c>
      <c r="D379" s="822" t="s">
        <v>3884</v>
      </c>
      <c r="E379" s="822" t="s">
        <v>3872</v>
      </c>
      <c r="F379" s="831">
        <v>2</v>
      </c>
      <c r="G379" s="831">
        <v>38801.440000000002</v>
      </c>
      <c r="H379" s="831"/>
      <c r="I379" s="831">
        <v>19400.72</v>
      </c>
      <c r="J379" s="831">
        <v>3</v>
      </c>
      <c r="K379" s="831">
        <v>51466.720000000001</v>
      </c>
      <c r="L379" s="831"/>
      <c r="M379" s="831">
        <v>17155.573333333334</v>
      </c>
      <c r="N379" s="831">
        <v>2</v>
      </c>
      <c r="O379" s="831">
        <v>32066</v>
      </c>
      <c r="P379" s="827"/>
      <c r="Q379" s="832">
        <v>16033</v>
      </c>
    </row>
    <row r="380" spans="1:17" ht="14.45" customHeight="1" x14ac:dyDescent="0.2">
      <c r="A380" s="821" t="s">
        <v>595</v>
      </c>
      <c r="B380" s="822" t="s">
        <v>3307</v>
      </c>
      <c r="C380" s="822" t="s">
        <v>3456</v>
      </c>
      <c r="D380" s="822" t="s">
        <v>3569</v>
      </c>
      <c r="E380" s="822" t="s">
        <v>3570</v>
      </c>
      <c r="F380" s="831">
        <v>2</v>
      </c>
      <c r="G380" s="831">
        <v>31461.200000000001</v>
      </c>
      <c r="H380" s="831"/>
      <c r="I380" s="831">
        <v>15730.6</v>
      </c>
      <c r="J380" s="831">
        <v>1</v>
      </c>
      <c r="K380" s="831">
        <v>15698</v>
      </c>
      <c r="L380" s="831"/>
      <c r="M380" s="831">
        <v>15698</v>
      </c>
      <c r="N380" s="831"/>
      <c r="O380" s="831"/>
      <c r="P380" s="827"/>
      <c r="Q380" s="832"/>
    </row>
    <row r="381" spans="1:17" ht="14.45" customHeight="1" x14ac:dyDescent="0.2">
      <c r="A381" s="821" t="s">
        <v>595</v>
      </c>
      <c r="B381" s="822" t="s">
        <v>3307</v>
      </c>
      <c r="C381" s="822" t="s">
        <v>3456</v>
      </c>
      <c r="D381" s="822" t="s">
        <v>3576</v>
      </c>
      <c r="E381" s="822" t="s">
        <v>3575</v>
      </c>
      <c r="F381" s="831">
        <v>1</v>
      </c>
      <c r="G381" s="831">
        <v>59078.92</v>
      </c>
      <c r="H381" s="831"/>
      <c r="I381" s="831">
        <v>59078.92</v>
      </c>
      <c r="J381" s="831">
        <v>1</v>
      </c>
      <c r="K381" s="831">
        <v>50600</v>
      </c>
      <c r="L381" s="831"/>
      <c r="M381" s="831">
        <v>50600</v>
      </c>
      <c r="N381" s="831">
        <v>2</v>
      </c>
      <c r="O381" s="831">
        <v>98261.1</v>
      </c>
      <c r="P381" s="827"/>
      <c r="Q381" s="832">
        <v>49130.55</v>
      </c>
    </row>
    <row r="382" spans="1:17" ht="14.45" customHeight="1" x14ac:dyDescent="0.2">
      <c r="A382" s="821" t="s">
        <v>595</v>
      </c>
      <c r="B382" s="822" t="s">
        <v>3307</v>
      </c>
      <c r="C382" s="822" t="s">
        <v>3456</v>
      </c>
      <c r="D382" s="822" t="s">
        <v>3885</v>
      </c>
      <c r="E382" s="822" t="s">
        <v>3886</v>
      </c>
      <c r="F382" s="831"/>
      <c r="G382" s="831"/>
      <c r="H382" s="831"/>
      <c r="I382" s="831"/>
      <c r="J382" s="831"/>
      <c r="K382" s="831"/>
      <c r="L382" s="831"/>
      <c r="M382" s="831"/>
      <c r="N382" s="831">
        <v>1</v>
      </c>
      <c r="O382" s="831">
        <v>1610</v>
      </c>
      <c r="P382" s="827"/>
      <c r="Q382" s="832">
        <v>1610</v>
      </c>
    </row>
    <row r="383" spans="1:17" ht="14.45" customHeight="1" x14ac:dyDescent="0.2">
      <c r="A383" s="821" t="s">
        <v>595</v>
      </c>
      <c r="B383" s="822" t="s">
        <v>3307</v>
      </c>
      <c r="C383" s="822" t="s">
        <v>3456</v>
      </c>
      <c r="D383" s="822" t="s">
        <v>3887</v>
      </c>
      <c r="E383" s="822" t="s">
        <v>3888</v>
      </c>
      <c r="F383" s="831"/>
      <c r="G383" s="831"/>
      <c r="H383" s="831"/>
      <c r="I383" s="831"/>
      <c r="J383" s="831"/>
      <c r="K383" s="831"/>
      <c r="L383" s="831"/>
      <c r="M383" s="831"/>
      <c r="N383" s="831">
        <v>1</v>
      </c>
      <c r="O383" s="831">
        <v>2371.11</v>
      </c>
      <c r="P383" s="827"/>
      <c r="Q383" s="832">
        <v>2371.11</v>
      </c>
    </row>
    <row r="384" spans="1:17" ht="14.45" customHeight="1" x14ac:dyDescent="0.2">
      <c r="A384" s="821" t="s">
        <v>595</v>
      </c>
      <c r="B384" s="822" t="s">
        <v>3307</v>
      </c>
      <c r="C384" s="822" t="s">
        <v>3456</v>
      </c>
      <c r="D384" s="822" t="s">
        <v>3578</v>
      </c>
      <c r="E384" s="822" t="s">
        <v>3579</v>
      </c>
      <c r="F384" s="831">
        <v>11</v>
      </c>
      <c r="G384" s="831">
        <v>6072</v>
      </c>
      <c r="H384" s="831"/>
      <c r="I384" s="831">
        <v>552</v>
      </c>
      <c r="J384" s="831">
        <v>11</v>
      </c>
      <c r="K384" s="831">
        <v>6072</v>
      </c>
      <c r="L384" s="831"/>
      <c r="M384" s="831">
        <v>552</v>
      </c>
      <c r="N384" s="831">
        <v>18</v>
      </c>
      <c r="O384" s="831">
        <v>9936</v>
      </c>
      <c r="P384" s="827"/>
      <c r="Q384" s="832">
        <v>552</v>
      </c>
    </row>
    <row r="385" spans="1:17" ht="14.45" customHeight="1" x14ac:dyDescent="0.2">
      <c r="A385" s="821" t="s">
        <v>595</v>
      </c>
      <c r="B385" s="822" t="s">
        <v>3307</v>
      </c>
      <c r="C385" s="822" t="s">
        <v>3456</v>
      </c>
      <c r="D385" s="822" t="s">
        <v>3580</v>
      </c>
      <c r="E385" s="822" t="s">
        <v>3581</v>
      </c>
      <c r="F385" s="831">
        <v>20</v>
      </c>
      <c r="G385" s="831">
        <v>19594.2</v>
      </c>
      <c r="H385" s="831"/>
      <c r="I385" s="831">
        <v>979.71</v>
      </c>
      <c r="J385" s="831">
        <v>37</v>
      </c>
      <c r="K385" s="831">
        <v>29785</v>
      </c>
      <c r="L385" s="831"/>
      <c r="M385" s="831">
        <v>805</v>
      </c>
      <c r="N385" s="831">
        <v>58</v>
      </c>
      <c r="O385" s="831">
        <v>46690</v>
      </c>
      <c r="P385" s="827"/>
      <c r="Q385" s="832">
        <v>805</v>
      </c>
    </row>
    <row r="386" spans="1:17" ht="14.45" customHeight="1" x14ac:dyDescent="0.2">
      <c r="A386" s="821" t="s">
        <v>595</v>
      </c>
      <c r="B386" s="822" t="s">
        <v>3307</v>
      </c>
      <c r="C386" s="822" t="s">
        <v>3456</v>
      </c>
      <c r="D386" s="822" t="s">
        <v>3582</v>
      </c>
      <c r="E386" s="822" t="s">
        <v>3581</v>
      </c>
      <c r="F386" s="831">
        <v>20</v>
      </c>
      <c r="G386" s="831">
        <v>103641.56</v>
      </c>
      <c r="H386" s="831"/>
      <c r="I386" s="831">
        <v>5182.0779999999995</v>
      </c>
      <c r="J386" s="831">
        <v>37</v>
      </c>
      <c r="K386" s="831">
        <v>191900.75000000003</v>
      </c>
      <c r="L386" s="831"/>
      <c r="M386" s="831">
        <v>5186.5067567567576</v>
      </c>
      <c r="N386" s="831">
        <v>50</v>
      </c>
      <c r="O386" s="831">
        <v>259325.34</v>
      </c>
      <c r="P386" s="827"/>
      <c r="Q386" s="832">
        <v>5186.5068000000001</v>
      </c>
    </row>
    <row r="387" spans="1:17" ht="14.45" customHeight="1" x14ac:dyDescent="0.2">
      <c r="A387" s="821" t="s">
        <v>595</v>
      </c>
      <c r="B387" s="822" t="s">
        <v>3307</v>
      </c>
      <c r="C387" s="822" t="s">
        <v>3456</v>
      </c>
      <c r="D387" s="822" t="s">
        <v>3583</v>
      </c>
      <c r="E387" s="822" t="s">
        <v>3535</v>
      </c>
      <c r="F387" s="831">
        <v>3</v>
      </c>
      <c r="G387" s="831">
        <v>855.45</v>
      </c>
      <c r="H387" s="831"/>
      <c r="I387" s="831">
        <v>285.15000000000003</v>
      </c>
      <c r="J387" s="831"/>
      <c r="K387" s="831"/>
      <c r="L387" s="831"/>
      <c r="M387" s="831"/>
      <c r="N387" s="831">
        <v>50</v>
      </c>
      <c r="O387" s="831">
        <v>11885.08</v>
      </c>
      <c r="P387" s="827"/>
      <c r="Q387" s="832">
        <v>237.70159999999998</v>
      </c>
    </row>
    <row r="388" spans="1:17" ht="14.45" customHeight="1" x14ac:dyDescent="0.2">
      <c r="A388" s="821" t="s">
        <v>595</v>
      </c>
      <c r="B388" s="822" t="s">
        <v>3307</v>
      </c>
      <c r="C388" s="822" t="s">
        <v>3456</v>
      </c>
      <c r="D388" s="822" t="s">
        <v>3585</v>
      </c>
      <c r="E388" s="822" t="s">
        <v>3586</v>
      </c>
      <c r="F388" s="831">
        <v>4</v>
      </c>
      <c r="G388" s="831">
        <v>33073.519999999997</v>
      </c>
      <c r="H388" s="831"/>
      <c r="I388" s="831">
        <v>8268.3799999999992</v>
      </c>
      <c r="J388" s="831"/>
      <c r="K388" s="831"/>
      <c r="L388" s="831"/>
      <c r="M388" s="831"/>
      <c r="N388" s="831"/>
      <c r="O388" s="831"/>
      <c r="P388" s="827"/>
      <c r="Q388" s="832"/>
    </row>
    <row r="389" spans="1:17" ht="14.45" customHeight="1" x14ac:dyDescent="0.2">
      <c r="A389" s="821" t="s">
        <v>595</v>
      </c>
      <c r="B389" s="822" t="s">
        <v>3307</v>
      </c>
      <c r="C389" s="822" t="s">
        <v>3456</v>
      </c>
      <c r="D389" s="822" t="s">
        <v>3589</v>
      </c>
      <c r="E389" s="822" t="s">
        <v>3581</v>
      </c>
      <c r="F389" s="831">
        <v>9</v>
      </c>
      <c r="G389" s="831">
        <v>49680</v>
      </c>
      <c r="H389" s="831"/>
      <c r="I389" s="831">
        <v>5520</v>
      </c>
      <c r="J389" s="831">
        <v>10</v>
      </c>
      <c r="K389" s="831">
        <v>55200</v>
      </c>
      <c r="L389" s="831"/>
      <c r="M389" s="831">
        <v>5520</v>
      </c>
      <c r="N389" s="831">
        <v>16</v>
      </c>
      <c r="O389" s="831">
        <v>88320</v>
      </c>
      <c r="P389" s="827"/>
      <c r="Q389" s="832">
        <v>5520</v>
      </c>
    </row>
    <row r="390" spans="1:17" ht="14.45" customHeight="1" x14ac:dyDescent="0.2">
      <c r="A390" s="821" t="s">
        <v>595</v>
      </c>
      <c r="B390" s="822" t="s">
        <v>3307</v>
      </c>
      <c r="C390" s="822" t="s">
        <v>3456</v>
      </c>
      <c r="D390" s="822" t="s">
        <v>3590</v>
      </c>
      <c r="E390" s="822" t="s">
        <v>3581</v>
      </c>
      <c r="F390" s="831">
        <v>4</v>
      </c>
      <c r="G390" s="831">
        <v>7682</v>
      </c>
      <c r="H390" s="831"/>
      <c r="I390" s="831">
        <v>1920.5</v>
      </c>
      <c r="J390" s="831">
        <v>4</v>
      </c>
      <c r="K390" s="831">
        <v>7681.58</v>
      </c>
      <c r="L390" s="831"/>
      <c r="M390" s="831">
        <v>1920.395</v>
      </c>
      <c r="N390" s="831">
        <v>8</v>
      </c>
      <c r="O390" s="831">
        <v>15364</v>
      </c>
      <c r="P390" s="827"/>
      <c r="Q390" s="832">
        <v>1920.5</v>
      </c>
    </row>
    <row r="391" spans="1:17" ht="14.45" customHeight="1" x14ac:dyDescent="0.2">
      <c r="A391" s="821" t="s">
        <v>595</v>
      </c>
      <c r="B391" s="822" t="s">
        <v>3307</v>
      </c>
      <c r="C391" s="822" t="s">
        <v>3456</v>
      </c>
      <c r="D391" s="822" t="s">
        <v>3592</v>
      </c>
      <c r="E391" s="822" t="s">
        <v>3586</v>
      </c>
      <c r="F391" s="831">
        <v>4</v>
      </c>
      <c r="G391" s="831">
        <v>5822.48</v>
      </c>
      <c r="H391" s="831"/>
      <c r="I391" s="831">
        <v>1455.62</v>
      </c>
      <c r="J391" s="831"/>
      <c r="K391" s="831"/>
      <c r="L391" s="831"/>
      <c r="M391" s="831"/>
      <c r="N391" s="831"/>
      <c r="O391" s="831"/>
      <c r="P391" s="827"/>
      <c r="Q391" s="832"/>
    </row>
    <row r="392" spans="1:17" ht="14.45" customHeight="1" x14ac:dyDescent="0.2">
      <c r="A392" s="821" t="s">
        <v>595</v>
      </c>
      <c r="B392" s="822" t="s">
        <v>3307</v>
      </c>
      <c r="C392" s="822" t="s">
        <v>3456</v>
      </c>
      <c r="D392" s="822" t="s">
        <v>3599</v>
      </c>
      <c r="E392" s="822" t="s">
        <v>3600</v>
      </c>
      <c r="F392" s="831"/>
      <c r="G392" s="831"/>
      <c r="H392" s="831"/>
      <c r="I392" s="831"/>
      <c r="J392" s="831">
        <v>8</v>
      </c>
      <c r="K392" s="831">
        <v>10840.72</v>
      </c>
      <c r="L392" s="831"/>
      <c r="M392" s="831">
        <v>1355.09</v>
      </c>
      <c r="N392" s="831">
        <v>47</v>
      </c>
      <c r="O392" s="831">
        <v>73704.929999999993</v>
      </c>
      <c r="P392" s="827"/>
      <c r="Q392" s="832">
        <v>1568.1899999999998</v>
      </c>
    </row>
    <row r="393" spans="1:17" ht="14.45" customHeight="1" x14ac:dyDescent="0.2">
      <c r="A393" s="821" t="s">
        <v>595</v>
      </c>
      <c r="B393" s="822" t="s">
        <v>3307</v>
      </c>
      <c r="C393" s="822" t="s">
        <v>3456</v>
      </c>
      <c r="D393" s="822" t="s">
        <v>3889</v>
      </c>
      <c r="E393" s="822" t="s">
        <v>3600</v>
      </c>
      <c r="F393" s="831"/>
      <c r="G393" s="831"/>
      <c r="H393" s="831"/>
      <c r="I393" s="831"/>
      <c r="J393" s="831"/>
      <c r="K393" s="831"/>
      <c r="L393" s="831"/>
      <c r="M393" s="831"/>
      <c r="N393" s="831">
        <v>1</v>
      </c>
      <c r="O393" s="831">
        <v>1250.57</v>
      </c>
      <c r="P393" s="827"/>
      <c r="Q393" s="832">
        <v>1250.57</v>
      </c>
    </row>
    <row r="394" spans="1:17" ht="14.45" customHeight="1" x14ac:dyDescent="0.2">
      <c r="A394" s="821" t="s">
        <v>595</v>
      </c>
      <c r="B394" s="822" t="s">
        <v>3307</v>
      </c>
      <c r="C394" s="822" t="s">
        <v>3456</v>
      </c>
      <c r="D394" s="822" t="s">
        <v>3601</v>
      </c>
      <c r="E394" s="822" t="s">
        <v>3602</v>
      </c>
      <c r="F394" s="831"/>
      <c r="G394" s="831"/>
      <c r="H394" s="831"/>
      <c r="I394" s="831"/>
      <c r="J394" s="831"/>
      <c r="K394" s="831"/>
      <c r="L394" s="831"/>
      <c r="M394" s="831"/>
      <c r="N394" s="831">
        <v>6</v>
      </c>
      <c r="O394" s="831">
        <v>63480</v>
      </c>
      <c r="P394" s="827"/>
      <c r="Q394" s="832">
        <v>10580</v>
      </c>
    </row>
    <row r="395" spans="1:17" ht="14.45" customHeight="1" x14ac:dyDescent="0.2">
      <c r="A395" s="821" t="s">
        <v>595</v>
      </c>
      <c r="B395" s="822" t="s">
        <v>3307</v>
      </c>
      <c r="C395" s="822" t="s">
        <v>3456</v>
      </c>
      <c r="D395" s="822" t="s">
        <v>3890</v>
      </c>
      <c r="E395" s="822" t="s">
        <v>3891</v>
      </c>
      <c r="F395" s="831">
        <v>1</v>
      </c>
      <c r="G395" s="831">
        <v>3928.34</v>
      </c>
      <c r="H395" s="831"/>
      <c r="I395" s="831">
        <v>3928.34</v>
      </c>
      <c r="J395" s="831"/>
      <c r="K395" s="831"/>
      <c r="L395" s="831"/>
      <c r="M395" s="831"/>
      <c r="N395" s="831"/>
      <c r="O395" s="831"/>
      <c r="P395" s="827"/>
      <c r="Q395" s="832"/>
    </row>
    <row r="396" spans="1:17" ht="14.45" customHeight="1" x14ac:dyDescent="0.2">
      <c r="A396" s="821" t="s">
        <v>595</v>
      </c>
      <c r="B396" s="822" t="s">
        <v>3307</v>
      </c>
      <c r="C396" s="822" t="s">
        <v>3456</v>
      </c>
      <c r="D396" s="822" t="s">
        <v>3892</v>
      </c>
      <c r="E396" s="822" t="s">
        <v>3604</v>
      </c>
      <c r="F396" s="831">
        <v>4</v>
      </c>
      <c r="G396" s="831">
        <v>8837.56</v>
      </c>
      <c r="H396" s="831"/>
      <c r="I396" s="831">
        <v>2209.39</v>
      </c>
      <c r="J396" s="831"/>
      <c r="K396" s="831"/>
      <c r="L396" s="831"/>
      <c r="M396" s="831"/>
      <c r="N396" s="831"/>
      <c r="O396" s="831"/>
      <c r="P396" s="827"/>
      <c r="Q396" s="832"/>
    </row>
    <row r="397" spans="1:17" ht="14.45" customHeight="1" x14ac:dyDescent="0.2">
      <c r="A397" s="821" t="s">
        <v>595</v>
      </c>
      <c r="B397" s="822" t="s">
        <v>3307</v>
      </c>
      <c r="C397" s="822" t="s">
        <v>3456</v>
      </c>
      <c r="D397" s="822" t="s">
        <v>3893</v>
      </c>
      <c r="E397" s="822" t="s">
        <v>3604</v>
      </c>
      <c r="F397" s="831">
        <v>1</v>
      </c>
      <c r="G397" s="831">
        <v>11000</v>
      </c>
      <c r="H397" s="831"/>
      <c r="I397" s="831">
        <v>11000</v>
      </c>
      <c r="J397" s="831"/>
      <c r="K397" s="831"/>
      <c r="L397" s="831"/>
      <c r="M397" s="831"/>
      <c r="N397" s="831"/>
      <c r="O397" s="831"/>
      <c r="P397" s="827"/>
      <c r="Q397" s="832"/>
    </row>
    <row r="398" spans="1:17" ht="14.45" customHeight="1" x14ac:dyDescent="0.2">
      <c r="A398" s="821" t="s">
        <v>595</v>
      </c>
      <c r="B398" s="822" t="s">
        <v>3307</v>
      </c>
      <c r="C398" s="822" t="s">
        <v>3456</v>
      </c>
      <c r="D398" s="822" t="s">
        <v>3610</v>
      </c>
      <c r="E398" s="822" t="s">
        <v>3611</v>
      </c>
      <c r="F398" s="831"/>
      <c r="G398" s="831"/>
      <c r="H398" s="831"/>
      <c r="I398" s="831"/>
      <c r="J398" s="831">
        <v>1</v>
      </c>
      <c r="K398" s="831">
        <v>1380</v>
      </c>
      <c r="L398" s="831"/>
      <c r="M398" s="831">
        <v>1380</v>
      </c>
      <c r="N398" s="831">
        <v>9</v>
      </c>
      <c r="O398" s="831">
        <v>12421.470000000001</v>
      </c>
      <c r="P398" s="827"/>
      <c r="Q398" s="832">
        <v>1380.1633333333334</v>
      </c>
    </row>
    <row r="399" spans="1:17" ht="14.45" customHeight="1" x14ac:dyDescent="0.2">
      <c r="A399" s="821" t="s">
        <v>595</v>
      </c>
      <c r="B399" s="822" t="s">
        <v>3307</v>
      </c>
      <c r="C399" s="822" t="s">
        <v>3456</v>
      </c>
      <c r="D399" s="822" t="s">
        <v>3612</v>
      </c>
      <c r="E399" s="822" t="s">
        <v>3613</v>
      </c>
      <c r="F399" s="831"/>
      <c r="G399" s="831"/>
      <c r="H399" s="831"/>
      <c r="I399" s="831"/>
      <c r="J399" s="831">
        <v>1</v>
      </c>
      <c r="K399" s="831">
        <v>140.13999999999999</v>
      </c>
      <c r="L399" s="831"/>
      <c r="M399" s="831">
        <v>140.13999999999999</v>
      </c>
      <c r="N399" s="831"/>
      <c r="O399" s="831"/>
      <c r="P399" s="827"/>
      <c r="Q399" s="832"/>
    </row>
    <row r="400" spans="1:17" ht="14.45" customHeight="1" x14ac:dyDescent="0.2">
      <c r="A400" s="821" t="s">
        <v>595</v>
      </c>
      <c r="B400" s="822" t="s">
        <v>3307</v>
      </c>
      <c r="C400" s="822" t="s">
        <v>3456</v>
      </c>
      <c r="D400" s="822" t="s">
        <v>3614</v>
      </c>
      <c r="E400" s="822" t="s">
        <v>3615</v>
      </c>
      <c r="F400" s="831"/>
      <c r="G400" s="831"/>
      <c r="H400" s="831"/>
      <c r="I400" s="831"/>
      <c r="J400" s="831">
        <v>1</v>
      </c>
      <c r="K400" s="831">
        <v>193.88</v>
      </c>
      <c r="L400" s="831"/>
      <c r="M400" s="831">
        <v>193.88</v>
      </c>
      <c r="N400" s="831"/>
      <c r="O400" s="831"/>
      <c r="P400" s="827"/>
      <c r="Q400" s="832"/>
    </row>
    <row r="401" spans="1:17" ht="14.45" customHeight="1" x14ac:dyDescent="0.2">
      <c r="A401" s="821" t="s">
        <v>595</v>
      </c>
      <c r="B401" s="822" t="s">
        <v>3307</v>
      </c>
      <c r="C401" s="822" t="s">
        <v>3456</v>
      </c>
      <c r="D401" s="822" t="s">
        <v>3894</v>
      </c>
      <c r="E401" s="822" t="s">
        <v>3579</v>
      </c>
      <c r="F401" s="831"/>
      <c r="G401" s="831"/>
      <c r="H401" s="831"/>
      <c r="I401" s="831"/>
      <c r="J401" s="831"/>
      <c r="K401" s="831"/>
      <c r="L401" s="831"/>
      <c r="M401" s="831"/>
      <c r="N401" s="831">
        <v>2</v>
      </c>
      <c r="O401" s="831">
        <v>13138</v>
      </c>
      <c r="P401" s="827"/>
      <c r="Q401" s="832">
        <v>6569</v>
      </c>
    </row>
    <row r="402" spans="1:17" ht="14.45" customHeight="1" x14ac:dyDescent="0.2">
      <c r="A402" s="821" t="s">
        <v>595</v>
      </c>
      <c r="B402" s="822" t="s">
        <v>3307</v>
      </c>
      <c r="C402" s="822" t="s">
        <v>3456</v>
      </c>
      <c r="D402" s="822" t="s">
        <v>3622</v>
      </c>
      <c r="E402" s="822" t="s">
        <v>3623</v>
      </c>
      <c r="F402" s="831"/>
      <c r="G402" s="831"/>
      <c r="H402" s="831"/>
      <c r="I402" s="831"/>
      <c r="J402" s="831">
        <v>2.0299999999999998</v>
      </c>
      <c r="K402" s="831">
        <v>5921.5599999999995</v>
      </c>
      <c r="L402" s="831"/>
      <c r="M402" s="831">
        <v>2917.0246305418718</v>
      </c>
      <c r="N402" s="831"/>
      <c r="O402" s="831"/>
      <c r="P402" s="827"/>
      <c r="Q402" s="832"/>
    </row>
    <row r="403" spans="1:17" ht="14.45" customHeight="1" x14ac:dyDescent="0.2">
      <c r="A403" s="821" t="s">
        <v>595</v>
      </c>
      <c r="B403" s="822" t="s">
        <v>3307</v>
      </c>
      <c r="C403" s="822" t="s">
        <v>3456</v>
      </c>
      <c r="D403" s="822" t="s">
        <v>3624</v>
      </c>
      <c r="E403" s="822" t="s">
        <v>3623</v>
      </c>
      <c r="F403" s="831"/>
      <c r="G403" s="831"/>
      <c r="H403" s="831"/>
      <c r="I403" s="831"/>
      <c r="J403" s="831">
        <v>14</v>
      </c>
      <c r="K403" s="831">
        <v>9100</v>
      </c>
      <c r="L403" s="831"/>
      <c r="M403" s="831">
        <v>650</v>
      </c>
      <c r="N403" s="831"/>
      <c r="O403" s="831"/>
      <c r="P403" s="827"/>
      <c r="Q403" s="832"/>
    </row>
    <row r="404" spans="1:17" ht="14.45" customHeight="1" x14ac:dyDescent="0.2">
      <c r="A404" s="821" t="s">
        <v>595</v>
      </c>
      <c r="B404" s="822" t="s">
        <v>3307</v>
      </c>
      <c r="C404" s="822" t="s">
        <v>3456</v>
      </c>
      <c r="D404" s="822" t="s">
        <v>3895</v>
      </c>
      <c r="E404" s="822" t="s">
        <v>3495</v>
      </c>
      <c r="F404" s="831">
        <v>1</v>
      </c>
      <c r="G404" s="831">
        <v>9984</v>
      </c>
      <c r="H404" s="831"/>
      <c r="I404" s="831">
        <v>9984</v>
      </c>
      <c r="J404" s="831"/>
      <c r="K404" s="831"/>
      <c r="L404" s="831"/>
      <c r="M404" s="831"/>
      <c r="N404" s="831"/>
      <c r="O404" s="831"/>
      <c r="P404" s="827"/>
      <c r="Q404" s="832"/>
    </row>
    <row r="405" spans="1:17" ht="14.45" customHeight="1" x14ac:dyDescent="0.2">
      <c r="A405" s="821" t="s">
        <v>595</v>
      </c>
      <c r="B405" s="822" t="s">
        <v>3307</v>
      </c>
      <c r="C405" s="822" t="s">
        <v>3456</v>
      </c>
      <c r="D405" s="822" t="s">
        <v>3896</v>
      </c>
      <c r="E405" s="822" t="s">
        <v>3872</v>
      </c>
      <c r="F405" s="831"/>
      <c r="G405" s="831"/>
      <c r="H405" s="831"/>
      <c r="I405" s="831"/>
      <c r="J405" s="831">
        <v>1</v>
      </c>
      <c r="K405" s="831">
        <v>1786</v>
      </c>
      <c r="L405" s="831"/>
      <c r="M405" s="831">
        <v>1786</v>
      </c>
      <c r="N405" s="831">
        <v>1</v>
      </c>
      <c r="O405" s="831">
        <v>1786</v>
      </c>
      <c r="P405" s="827"/>
      <c r="Q405" s="832">
        <v>1786</v>
      </c>
    </row>
    <row r="406" spans="1:17" ht="14.45" customHeight="1" x14ac:dyDescent="0.2">
      <c r="A406" s="821" t="s">
        <v>595</v>
      </c>
      <c r="B406" s="822" t="s">
        <v>3307</v>
      </c>
      <c r="C406" s="822" t="s">
        <v>3456</v>
      </c>
      <c r="D406" s="822" t="s">
        <v>3629</v>
      </c>
      <c r="E406" s="822" t="s">
        <v>3600</v>
      </c>
      <c r="F406" s="831"/>
      <c r="G406" s="831"/>
      <c r="H406" s="831"/>
      <c r="I406" s="831"/>
      <c r="J406" s="831">
        <v>2</v>
      </c>
      <c r="K406" s="831">
        <v>1860.5</v>
      </c>
      <c r="L406" s="831"/>
      <c r="M406" s="831">
        <v>930.25</v>
      </c>
      <c r="N406" s="831">
        <v>6</v>
      </c>
      <c r="O406" s="831">
        <v>11156.099999999999</v>
      </c>
      <c r="P406" s="827"/>
      <c r="Q406" s="832">
        <v>1859.3499999999997</v>
      </c>
    </row>
    <row r="407" spans="1:17" ht="14.45" customHeight="1" x14ac:dyDescent="0.2">
      <c r="A407" s="821" t="s">
        <v>595</v>
      </c>
      <c r="B407" s="822" t="s">
        <v>3307</v>
      </c>
      <c r="C407" s="822" t="s">
        <v>3456</v>
      </c>
      <c r="D407" s="822" t="s">
        <v>3897</v>
      </c>
      <c r="E407" s="822" t="s">
        <v>3898</v>
      </c>
      <c r="F407" s="831"/>
      <c r="G407" s="831"/>
      <c r="H407" s="831"/>
      <c r="I407" s="831"/>
      <c r="J407" s="831"/>
      <c r="K407" s="831"/>
      <c r="L407" s="831"/>
      <c r="M407" s="831"/>
      <c r="N407" s="831">
        <v>1</v>
      </c>
      <c r="O407" s="831">
        <v>8071.91</v>
      </c>
      <c r="P407" s="827"/>
      <c r="Q407" s="832">
        <v>8071.91</v>
      </c>
    </row>
    <row r="408" spans="1:17" ht="14.45" customHeight="1" x14ac:dyDescent="0.2">
      <c r="A408" s="821" t="s">
        <v>595</v>
      </c>
      <c r="B408" s="822" t="s">
        <v>3307</v>
      </c>
      <c r="C408" s="822" t="s">
        <v>3456</v>
      </c>
      <c r="D408" s="822" t="s">
        <v>3899</v>
      </c>
      <c r="E408" s="822" t="s">
        <v>3900</v>
      </c>
      <c r="F408" s="831"/>
      <c r="G408" s="831"/>
      <c r="H408" s="831"/>
      <c r="I408" s="831"/>
      <c r="J408" s="831">
        <v>1</v>
      </c>
      <c r="K408" s="831">
        <v>3939.22</v>
      </c>
      <c r="L408" s="831"/>
      <c r="M408" s="831">
        <v>3939.22</v>
      </c>
      <c r="N408" s="831"/>
      <c r="O408" s="831"/>
      <c r="P408" s="827"/>
      <c r="Q408" s="832"/>
    </row>
    <row r="409" spans="1:17" ht="14.45" customHeight="1" x14ac:dyDescent="0.2">
      <c r="A409" s="821" t="s">
        <v>595</v>
      </c>
      <c r="B409" s="822" t="s">
        <v>3307</v>
      </c>
      <c r="C409" s="822" t="s">
        <v>3456</v>
      </c>
      <c r="D409" s="822" t="s">
        <v>3901</v>
      </c>
      <c r="E409" s="822" t="s">
        <v>3472</v>
      </c>
      <c r="F409" s="831"/>
      <c r="G409" s="831"/>
      <c r="H409" s="831"/>
      <c r="I409" s="831"/>
      <c r="J409" s="831">
        <v>1</v>
      </c>
      <c r="K409" s="831">
        <v>2985</v>
      </c>
      <c r="L409" s="831"/>
      <c r="M409" s="831">
        <v>2985</v>
      </c>
      <c r="N409" s="831"/>
      <c r="O409" s="831"/>
      <c r="P409" s="827"/>
      <c r="Q409" s="832"/>
    </row>
    <row r="410" spans="1:17" ht="14.45" customHeight="1" x14ac:dyDescent="0.2">
      <c r="A410" s="821" t="s">
        <v>595</v>
      </c>
      <c r="B410" s="822" t="s">
        <v>3307</v>
      </c>
      <c r="C410" s="822" t="s">
        <v>3456</v>
      </c>
      <c r="D410" s="822" t="s">
        <v>3902</v>
      </c>
      <c r="E410" s="822" t="s">
        <v>3495</v>
      </c>
      <c r="F410" s="831"/>
      <c r="G410" s="831"/>
      <c r="H410" s="831"/>
      <c r="I410" s="831"/>
      <c r="J410" s="831">
        <v>1</v>
      </c>
      <c r="K410" s="831">
        <v>6424.99</v>
      </c>
      <c r="L410" s="831"/>
      <c r="M410" s="831">
        <v>6424.99</v>
      </c>
      <c r="N410" s="831"/>
      <c r="O410" s="831"/>
      <c r="P410" s="827"/>
      <c r="Q410" s="832"/>
    </row>
    <row r="411" spans="1:17" ht="14.45" customHeight="1" x14ac:dyDescent="0.2">
      <c r="A411" s="821" t="s">
        <v>595</v>
      </c>
      <c r="B411" s="822" t="s">
        <v>3307</v>
      </c>
      <c r="C411" s="822" t="s">
        <v>3456</v>
      </c>
      <c r="D411" s="822" t="s">
        <v>3638</v>
      </c>
      <c r="E411" s="822" t="s">
        <v>3602</v>
      </c>
      <c r="F411" s="831"/>
      <c r="G411" s="831"/>
      <c r="H411" s="831"/>
      <c r="I411" s="831"/>
      <c r="J411" s="831"/>
      <c r="K411" s="831"/>
      <c r="L411" s="831"/>
      <c r="M411" s="831"/>
      <c r="N411" s="831">
        <v>26</v>
      </c>
      <c r="O411" s="831">
        <v>59566</v>
      </c>
      <c r="P411" s="827"/>
      <c r="Q411" s="832">
        <v>2291</v>
      </c>
    </row>
    <row r="412" spans="1:17" ht="14.45" customHeight="1" x14ac:dyDescent="0.2">
      <c r="A412" s="821" t="s">
        <v>595</v>
      </c>
      <c r="B412" s="822" t="s">
        <v>3307</v>
      </c>
      <c r="C412" s="822" t="s">
        <v>3456</v>
      </c>
      <c r="D412" s="822" t="s">
        <v>3639</v>
      </c>
      <c r="E412" s="822" t="s">
        <v>3518</v>
      </c>
      <c r="F412" s="831"/>
      <c r="G412" s="831"/>
      <c r="H412" s="831"/>
      <c r="I412" s="831"/>
      <c r="J412" s="831"/>
      <c r="K412" s="831"/>
      <c r="L412" s="831"/>
      <c r="M412" s="831"/>
      <c r="N412" s="831">
        <v>1</v>
      </c>
      <c r="O412" s="831">
        <v>8745.8799999999992</v>
      </c>
      <c r="P412" s="827"/>
      <c r="Q412" s="832">
        <v>8745.8799999999992</v>
      </c>
    </row>
    <row r="413" spans="1:17" ht="14.45" customHeight="1" x14ac:dyDescent="0.2">
      <c r="A413" s="821" t="s">
        <v>595</v>
      </c>
      <c r="B413" s="822" t="s">
        <v>3307</v>
      </c>
      <c r="C413" s="822" t="s">
        <v>3456</v>
      </c>
      <c r="D413" s="822" t="s">
        <v>3642</v>
      </c>
      <c r="E413" s="822" t="s">
        <v>3535</v>
      </c>
      <c r="F413" s="831"/>
      <c r="G413" s="831"/>
      <c r="H413" s="831"/>
      <c r="I413" s="831"/>
      <c r="J413" s="831">
        <v>2.38</v>
      </c>
      <c r="K413" s="831">
        <v>3205.45</v>
      </c>
      <c r="L413" s="831"/>
      <c r="M413" s="831">
        <v>1346.827731092437</v>
      </c>
      <c r="N413" s="831">
        <v>5.33</v>
      </c>
      <c r="O413" s="831">
        <v>7170.0999999999995</v>
      </c>
      <c r="P413" s="827"/>
      <c r="Q413" s="832">
        <v>1345.2345215759849</v>
      </c>
    </row>
    <row r="414" spans="1:17" ht="14.45" customHeight="1" x14ac:dyDescent="0.2">
      <c r="A414" s="821" t="s">
        <v>595</v>
      </c>
      <c r="B414" s="822" t="s">
        <v>3307</v>
      </c>
      <c r="C414" s="822" t="s">
        <v>3456</v>
      </c>
      <c r="D414" s="822" t="s">
        <v>3903</v>
      </c>
      <c r="E414" s="822" t="s">
        <v>3472</v>
      </c>
      <c r="F414" s="831"/>
      <c r="G414" s="831"/>
      <c r="H414" s="831"/>
      <c r="I414" s="831"/>
      <c r="J414" s="831">
        <v>1</v>
      </c>
      <c r="K414" s="831">
        <v>2135.35</v>
      </c>
      <c r="L414" s="831"/>
      <c r="M414" s="831">
        <v>2135.35</v>
      </c>
      <c r="N414" s="831"/>
      <c r="O414" s="831"/>
      <c r="P414" s="827"/>
      <c r="Q414" s="832"/>
    </row>
    <row r="415" spans="1:17" ht="14.45" customHeight="1" x14ac:dyDescent="0.2">
      <c r="A415" s="821" t="s">
        <v>595</v>
      </c>
      <c r="B415" s="822" t="s">
        <v>3307</v>
      </c>
      <c r="C415" s="822" t="s">
        <v>3456</v>
      </c>
      <c r="D415" s="822" t="s">
        <v>3645</v>
      </c>
      <c r="E415" s="822" t="s">
        <v>3535</v>
      </c>
      <c r="F415" s="831"/>
      <c r="G415" s="831"/>
      <c r="H415" s="831"/>
      <c r="I415" s="831"/>
      <c r="J415" s="831">
        <v>1.4</v>
      </c>
      <c r="K415" s="831">
        <v>2750.4700000000003</v>
      </c>
      <c r="L415" s="831"/>
      <c r="M415" s="831">
        <v>1964.6214285714289</v>
      </c>
      <c r="N415" s="831"/>
      <c r="O415" s="831"/>
      <c r="P415" s="827"/>
      <c r="Q415" s="832"/>
    </row>
    <row r="416" spans="1:17" ht="14.45" customHeight="1" x14ac:dyDescent="0.2">
      <c r="A416" s="821" t="s">
        <v>595</v>
      </c>
      <c r="B416" s="822" t="s">
        <v>3307</v>
      </c>
      <c r="C416" s="822" t="s">
        <v>3456</v>
      </c>
      <c r="D416" s="822" t="s">
        <v>3647</v>
      </c>
      <c r="E416" s="822" t="s">
        <v>3581</v>
      </c>
      <c r="F416" s="831"/>
      <c r="G416" s="831"/>
      <c r="H416" s="831"/>
      <c r="I416" s="831"/>
      <c r="J416" s="831"/>
      <c r="K416" s="831"/>
      <c r="L416" s="831"/>
      <c r="M416" s="831"/>
      <c r="N416" s="831">
        <v>8</v>
      </c>
      <c r="O416" s="831">
        <v>89731.44</v>
      </c>
      <c r="P416" s="827"/>
      <c r="Q416" s="832">
        <v>11216.43</v>
      </c>
    </row>
    <row r="417" spans="1:17" ht="14.45" customHeight="1" x14ac:dyDescent="0.2">
      <c r="A417" s="821" t="s">
        <v>595</v>
      </c>
      <c r="B417" s="822" t="s">
        <v>3307</v>
      </c>
      <c r="C417" s="822" t="s">
        <v>3456</v>
      </c>
      <c r="D417" s="822" t="s">
        <v>3904</v>
      </c>
      <c r="E417" s="822" t="s">
        <v>3898</v>
      </c>
      <c r="F417" s="831"/>
      <c r="G417" s="831"/>
      <c r="H417" s="831"/>
      <c r="I417" s="831"/>
      <c r="J417" s="831"/>
      <c r="K417" s="831"/>
      <c r="L417" s="831"/>
      <c r="M417" s="831"/>
      <c r="N417" s="831">
        <v>1</v>
      </c>
      <c r="O417" s="831">
        <v>13001.9</v>
      </c>
      <c r="P417" s="827"/>
      <c r="Q417" s="832">
        <v>13001.9</v>
      </c>
    </row>
    <row r="418" spans="1:17" ht="14.45" customHeight="1" x14ac:dyDescent="0.2">
      <c r="A418" s="821" t="s">
        <v>595</v>
      </c>
      <c r="B418" s="822" t="s">
        <v>3307</v>
      </c>
      <c r="C418" s="822" t="s">
        <v>3456</v>
      </c>
      <c r="D418" s="822" t="s">
        <v>3905</v>
      </c>
      <c r="E418" s="822" t="s">
        <v>3533</v>
      </c>
      <c r="F418" s="831"/>
      <c r="G418" s="831"/>
      <c r="H418" s="831"/>
      <c r="I418" s="831"/>
      <c r="J418" s="831"/>
      <c r="K418" s="831"/>
      <c r="L418" s="831"/>
      <c r="M418" s="831"/>
      <c r="N418" s="831">
        <v>1</v>
      </c>
      <c r="O418" s="831">
        <v>7071</v>
      </c>
      <c r="P418" s="827"/>
      <c r="Q418" s="832">
        <v>7071</v>
      </c>
    </row>
    <row r="419" spans="1:17" ht="14.45" customHeight="1" x14ac:dyDescent="0.2">
      <c r="A419" s="821" t="s">
        <v>595</v>
      </c>
      <c r="B419" s="822" t="s">
        <v>3307</v>
      </c>
      <c r="C419" s="822" t="s">
        <v>3456</v>
      </c>
      <c r="D419" s="822" t="s">
        <v>3906</v>
      </c>
      <c r="E419" s="822" t="s">
        <v>3907</v>
      </c>
      <c r="F419" s="831"/>
      <c r="G419" s="831"/>
      <c r="H419" s="831"/>
      <c r="I419" s="831"/>
      <c r="J419" s="831"/>
      <c r="K419" s="831"/>
      <c r="L419" s="831"/>
      <c r="M419" s="831"/>
      <c r="N419" s="831">
        <v>1</v>
      </c>
      <c r="O419" s="831">
        <v>12867</v>
      </c>
      <c r="P419" s="827"/>
      <c r="Q419" s="832">
        <v>12867</v>
      </c>
    </row>
    <row r="420" spans="1:17" ht="14.45" customHeight="1" x14ac:dyDescent="0.2">
      <c r="A420" s="821" t="s">
        <v>595</v>
      </c>
      <c r="B420" s="822" t="s">
        <v>3307</v>
      </c>
      <c r="C420" s="822" t="s">
        <v>3308</v>
      </c>
      <c r="D420" s="822" t="s">
        <v>3908</v>
      </c>
      <c r="E420" s="822" t="s">
        <v>3909</v>
      </c>
      <c r="F420" s="831">
        <v>7</v>
      </c>
      <c r="G420" s="831">
        <v>223770</v>
      </c>
      <c r="H420" s="831"/>
      <c r="I420" s="831">
        <v>31967.142857142859</v>
      </c>
      <c r="J420" s="831">
        <v>17</v>
      </c>
      <c r="K420" s="831">
        <v>543588</v>
      </c>
      <c r="L420" s="831"/>
      <c r="M420" s="831">
        <v>31975.764705882353</v>
      </c>
      <c r="N420" s="831">
        <v>8</v>
      </c>
      <c r="O420" s="831">
        <v>255832</v>
      </c>
      <c r="P420" s="827"/>
      <c r="Q420" s="832">
        <v>31979</v>
      </c>
    </row>
    <row r="421" spans="1:17" ht="14.45" customHeight="1" x14ac:dyDescent="0.2">
      <c r="A421" s="821" t="s">
        <v>595</v>
      </c>
      <c r="B421" s="822" t="s">
        <v>3307</v>
      </c>
      <c r="C421" s="822" t="s">
        <v>3308</v>
      </c>
      <c r="D421" s="822" t="s">
        <v>3910</v>
      </c>
      <c r="E421" s="822" t="s">
        <v>3911</v>
      </c>
      <c r="F421" s="831">
        <v>245</v>
      </c>
      <c r="G421" s="831">
        <v>2914965</v>
      </c>
      <c r="H421" s="831"/>
      <c r="I421" s="831">
        <v>11897.816326530612</v>
      </c>
      <c r="J421" s="831">
        <v>217</v>
      </c>
      <c r="K421" s="831">
        <v>2583677</v>
      </c>
      <c r="L421" s="831"/>
      <c r="M421" s="831">
        <v>11906.345622119816</v>
      </c>
      <c r="N421" s="831">
        <v>285</v>
      </c>
      <c r="O421" s="831">
        <v>3394311</v>
      </c>
      <c r="P421" s="827"/>
      <c r="Q421" s="832">
        <v>11909.863157894737</v>
      </c>
    </row>
    <row r="422" spans="1:17" ht="14.45" customHeight="1" x14ac:dyDescent="0.2">
      <c r="A422" s="821" t="s">
        <v>595</v>
      </c>
      <c r="B422" s="822" t="s">
        <v>3307</v>
      </c>
      <c r="C422" s="822" t="s">
        <v>3308</v>
      </c>
      <c r="D422" s="822" t="s">
        <v>3687</v>
      </c>
      <c r="E422" s="822" t="s">
        <v>3688</v>
      </c>
      <c r="F422" s="831">
        <v>3</v>
      </c>
      <c r="G422" s="831">
        <v>528</v>
      </c>
      <c r="H422" s="831"/>
      <c r="I422" s="831">
        <v>176</v>
      </c>
      <c r="J422" s="831"/>
      <c r="K422" s="831"/>
      <c r="L422" s="831"/>
      <c r="M422" s="831"/>
      <c r="N422" s="831"/>
      <c r="O422" s="831"/>
      <c r="P422" s="827"/>
      <c r="Q422" s="832"/>
    </row>
    <row r="423" spans="1:17" ht="14.45" customHeight="1" x14ac:dyDescent="0.2">
      <c r="A423" s="821" t="s">
        <v>595</v>
      </c>
      <c r="B423" s="822" t="s">
        <v>3307</v>
      </c>
      <c r="C423" s="822" t="s">
        <v>3308</v>
      </c>
      <c r="D423" s="822" t="s">
        <v>3912</v>
      </c>
      <c r="E423" s="822" t="s">
        <v>3913</v>
      </c>
      <c r="F423" s="831"/>
      <c r="G423" s="831"/>
      <c r="H423" s="831"/>
      <c r="I423" s="831"/>
      <c r="J423" s="831">
        <v>1</v>
      </c>
      <c r="K423" s="831">
        <v>255</v>
      </c>
      <c r="L423" s="831"/>
      <c r="M423" s="831">
        <v>255</v>
      </c>
      <c r="N423" s="831"/>
      <c r="O423" s="831"/>
      <c r="P423" s="827"/>
      <c r="Q423" s="832"/>
    </row>
    <row r="424" spans="1:17" ht="14.45" customHeight="1" x14ac:dyDescent="0.2">
      <c r="A424" s="821" t="s">
        <v>595</v>
      </c>
      <c r="B424" s="822" t="s">
        <v>3307</v>
      </c>
      <c r="C424" s="822" t="s">
        <v>3308</v>
      </c>
      <c r="D424" s="822" t="s">
        <v>3914</v>
      </c>
      <c r="E424" s="822" t="s">
        <v>3915</v>
      </c>
      <c r="F424" s="831"/>
      <c r="G424" s="831"/>
      <c r="H424" s="831"/>
      <c r="I424" s="831"/>
      <c r="J424" s="831">
        <v>2</v>
      </c>
      <c r="K424" s="831">
        <v>882</v>
      </c>
      <c r="L424" s="831"/>
      <c r="M424" s="831">
        <v>441</v>
      </c>
      <c r="N424" s="831"/>
      <c r="O424" s="831"/>
      <c r="P424" s="827"/>
      <c r="Q424" s="832"/>
    </row>
    <row r="425" spans="1:17" ht="14.45" customHeight="1" x14ac:dyDescent="0.2">
      <c r="A425" s="821" t="s">
        <v>595</v>
      </c>
      <c r="B425" s="822" t="s">
        <v>3307</v>
      </c>
      <c r="C425" s="822" t="s">
        <v>3308</v>
      </c>
      <c r="D425" s="822" t="s">
        <v>3916</v>
      </c>
      <c r="E425" s="822" t="s">
        <v>3917</v>
      </c>
      <c r="F425" s="831"/>
      <c r="G425" s="831"/>
      <c r="H425" s="831"/>
      <c r="I425" s="831"/>
      <c r="J425" s="831">
        <v>1</v>
      </c>
      <c r="K425" s="831">
        <v>925</v>
      </c>
      <c r="L425" s="831"/>
      <c r="M425" s="831">
        <v>925</v>
      </c>
      <c r="N425" s="831"/>
      <c r="O425" s="831"/>
      <c r="P425" s="827"/>
      <c r="Q425" s="832"/>
    </row>
    <row r="426" spans="1:17" ht="14.45" customHeight="1" x14ac:dyDescent="0.2">
      <c r="A426" s="821" t="s">
        <v>595</v>
      </c>
      <c r="B426" s="822" t="s">
        <v>3307</v>
      </c>
      <c r="C426" s="822" t="s">
        <v>3308</v>
      </c>
      <c r="D426" s="822" t="s">
        <v>3918</v>
      </c>
      <c r="E426" s="822" t="s">
        <v>3919</v>
      </c>
      <c r="F426" s="831"/>
      <c r="G426" s="831"/>
      <c r="H426" s="831"/>
      <c r="I426" s="831"/>
      <c r="J426" s="831">
        <v>2</v>
      </c>
      <c r="K426" s="831">
        <v>3996</v>
      </c>
      <c r="L426" s="831"/>
      <c r="M426" s="831">
        <v>1998</v>
      </c>
      <c r="N426" s="831"/>
      <c r="O426" s="831"/>
      <c r="P426" s="827"/>
      <c r="Q426" s="832"/>
    </row>
    <row r="427" spans="1:17" ht="14.45" customHeight="1" x14ac:dyDescent="0.2">
      <c r="A427" s="821" t="s">
        <v>595</v>
      </c>
      <c r="B427" s="822" t="s">
        <v>3307</v>
      </c>
      <c r="C427" s="822" t="s">
        <v>3308</v>
      </c>
      <c r="D427" s="822" t="s">
        <v>3920</v>
      </c>
      <c r="E427" s="822" t="s">
        <v>3921</v>
      </c>
      <c r="F427" s="831"/>
      <c r="G427" s="831"/>
      <c r="H427" s="831"/>
      <c r="I427" s="831"/>
      <c r="J427" s="831">
        <v>2</v>
      </c>
      <c r="K427" s="831">
        <v>6628</v>
      </c>
      <c r="L427" s="831"/>
      <c r="M427" s="831">
        <v>3314</v>
      </c>
      <c r="N427" s="831"/>
      <c r="O427" s="831"/>
      <c r="P427" s="827"/>
      <c r="Q427" s="832"/>
    </row>
    <row r="428" spans="1:17" ht="14.45" customHeight="1" x14ac:dyDescent="0.2">
      <c r="A428" s="821" t="s">
        <v>595</v>
      </c>
      <c r="B428" s="822" t="s">
        <v>3307</v>
      </c>
      <c r="C428" s="822" t="s">
        <v>3308</v>
      </c>
      <c r="D428" s="822" t="s">
        <v>3922</v>
      </c>
      <c r="E428" s="822" t="s">
        <v>3923</v>
      </c>
      <c r="F428" s="831">
        <v>9</v>
      </c>
      <c r="G428" s="831">
        <v>7607</v>
      </c>
      <c r="H428" s="831"/>
      <c r="I428" s="831">
        <v>845.22222222222217</v>
      </c>
      <c r="J428" s="831">
        <v>8</v>
      </c>
      <c r="K428" s="831">
        <v>6804</v>
      </c>
      <c r="L428" s="831"/>
      <c r="M428" s="831">
        <v>850.5</v>
      </c>
      <c r="N428" s="831">
        <v>3</v>
      </c>
      <c r="O428" s="831">
        <v>2637</v>
      </c>
      <c r="P428" s="827"/>
      <c r="Q428" s="832">
        <v>879</v>
      </c>
    </row>
    <row r="429" spans="1:17" ht="14.45" customHeight="1" x14ac:dyDescent="0.2">
      <c r="A429" s="821" t="s">
        <v>595</v>
      </c>
      <c r="B429" s="822" t="s">
        <v>3307</v>
      </c>
      <c r="C429" s="822" t="s">
        <v>3308</v>
      </c>
      <c r="D429" s="822" t="s">
        <v>3924</v>
      </c>
      <c r="E429" s="822" t="s">
        <v>3925</v>
      </c>
      <c r="F429" s="831"/>
      <c r="G429" s="831"/>
      <c r="H429" s="831"/>
      <c r="I429" s="831"/>
      <c r="J429" s="831"/>
      <c r="K429" s="831"/>
      <c r="L429" s="831"/>
      <c r="M429" s="831"/>
      <c r="N429" s="831">
        <v>1</v>
      </c>
      <c r="O429" s="831">
        <v>2671</v>
      </c>
      <c r="P429" s="827"/>
      <c r="Q429" s="832">
        <v>2671</v>
      </c>
    </row>
    <row r="430" spans="1:17" ht="14.45" customHeight="1" x14ac:dyDescent="0.2">
      <c r="A430" s="821" t="s">
        <v>595</v>
      </c>
      <c r="B430" s="822" t="s">
        <v>3307</v>
      </c>
      <c r="C430" s="822" t="s">
        <v>3308</v>
      </c>
      <c r="D430" s="822" t="s">
        <v>3926</v>
      </c>
      <c r="E430" s="822" t="s">
        <v>3927</v>
      </c>
      <c r="F430" s="831">
        <v>1</v>
      </c>
      <c r="G430" s="831">
        <v>5255</v>
      </c>
      <c r="H430" s="831"/>
      <c r="I430" s="831">
        <v>5255</v>
      </c>
      <c r="J430" s="831"/>
      <c r="K430" s="831"/>
      <c r="L430" s="831"/>
      <c r="M430" s="831"/>
      <c r="N430" s="831"/>
      <c r="O430" s="831"/>
      <c r="P430" s="827"/>
      <c r="Q430" s="832"/>
    </row>
    <row r="431" spans="1:17" ht="14.45" customHeight="1" x14ac:dyDescent="0.2">
      <c r="A431" s="821" t="s">
        <v>595</v>
      </c>
      <c r="B431" s="822" t="s">
        <v>3307</v>
      </c>
      <c r="C431" s="822" t="s">
        <v>3308</v>
      </c>
      <c r="D431" s="822" t="s">
        <v>3715</v>
      </c>
      <c r="E431" s="822" t="s">
        <v>3716</v>
      </c>
      <c r="F431" s="831">
        <v>0</v>
      </c>
      <c r="G431" s="831">
        <v>0</v>
      </c>
      <c r="H431" s="831"/>
      <c r="I431" s="831"/>
      <c r="J431" s="831">
        <v>0</v>
      </c>
      <c r="K431" s="831">
        <v>0</v>
      </c>
      <c r="L431" s="831"/>
      <c r="M431" s="831"/>
      <c r="N431" s="831">
        <v>0</v>
      </c>
      <c r="O431" s="831">
        <v>0</v>
      </c>
      <c r="P431" s="827"/>
      <c r="Q431" s="832"/>
    </row>
    <row r="432" spans="1:17" ht="14.45" customHeight="1" x14ac:dyDescent="0.2">
      <c r="A432" s="821" t="s">
        <v>595</v>
      </c>
      <c r="B432" s="822" t="s">
        <v>3307</v>
      </c>
      <c r="C432" s="822" t="s">
        <v>3308</v>
      </c>
      <c r="D432" s="822" t="s">
        <v>3717</v>
      </c>
      <c r="E432" s="822" t="s">
        <v>3718</v>
      </c>
      <c r="F432" s="831">
        <v>197</v>
      </c>
      <c r="G432" s="831">
        <v>0</v>
      </c>
      <c r="H432" s="831"/>
      <c r="I432" s="831">
        <v>0</v>
      </c>
      <c r="J432" s="831">
        <v>198</v>
      </c>
      <c r="K432" s="831">
        <v>0</v>
      </c>
      <c r="L432" s="831"/>
      <c r="M432" s="831">
        <v>0</v>
      </c>
      <c r="N432" s="831">
        <v>384</v>
      </c>
      <c r="O432" s="831">
        <v>0</v>
      </c>
      <c r="P432" s="827"/>
      <c r="Q432" s="832">
        <v>0</v>
      </c>
    </row>
    <row r="433" spans="1:17" ht="14.45" customHeight="1" x14ac:dyDescent="0.2">
      <c r="A433" s="821" t="s">
        <v>595</v>
      </c>
      <c r="B433" s="822" t="s">
        <v>3307</v>
      </c>
      <c r="C433" s="822" t="s">
        <v>3308</v>
      </c>
      <c r="D433" s="822" t="s">
        <v>3928</v>
      </c>
      <c r="E433" s="822" t="s">
        <v>3929</v>
      </c>
      <c r="F433" s="831">
        <v>10</v>
      </c>
      <c r="G433" s="831">
        <v>0</v>
      </c>
      <c r="H433" s="831"/>
      <c r="I433" s="831">
        <v>0</v>
      </c>
      <c r="J433" s="831">
        <v>13</v>
      </c>
      <c r="K433" s="831">
        <v>0</v>
      </c>
      <c r="L433" s="831"/>
      <c r="M433" s="831">
        <v>0</v>
      </c>
      <c r="N433" s="831">
        <v>13</v>
      </c>
      <c r="O433" s="831">
        <v>0</v>
      </c>
      <c r="P433" s="827"/>
      <c r="Q433" s="832">
        <v>0</v>
      </c>
    </row>
    <row r="434" spans="1:17" ht="14.45" customHeight="1" x14ac:dyDescent="0.2">
      <c r="A434" s="821" t="s">
        <v>595</v>
      </c>
      <c r="B434" s="822" t="s">
        <v>3307</v>
      </c>
      <c r="C434" s="822" t="s">
        <v>3308</v>
      </c>
      <c r="D434" s="822" t="s">
        <v>3930</v>
      </c>
      <c r="E434" s="822" t="s">
        <v>3931</v>
      </c>
      <c r="F434" s="831">
        <v>16</v>
      </c>
      <c r="G434" s="831">
        <v>0</v>
      </c>
      <c r="H434" s="831"/>
      <c r="I434" s="831">
        <v>0</v>
      </c>
      <c r="J434" s="831">
        <v>22</v>
      </c>
      <c r="K434" s="831">
        <v>0</v>
      </c>
      <c r="L434" s="831"/>
      <c r="M434" s="831">
        <v>0</v>
      </c>
      <c r="N434" s="831">
        <v>18</v>
      </c>
      <c r="O434" s="831">
        <v>0</v>
      </c>
      <c r="P434" s="827"/>
      <c r="Q434" s="832">
        <v>0</v>
      </c>
    </row>
    <row r="435" spans="1:17" ht="14.45" customHeight="1" x14ac:dyDescent="0.2">
      <c r="A435" s="821" t="s">
        <v>595</v>
      </c>
      <c r="B435" s="822" t="s">
        <v>3307</v>
      </c>
      <c r="C435" s="822" t="s">
        <v>3308</v>
      </c>
      <c r="D435" s="822" t="s">
        <v>3719</v>
      </c>
      <c r="E435" s="822" t="s">
        <v>3720</v>
      </c>
      <c r="F435" s="831">
        <v>25</v>
      </c>
      <c r="G435" s="831">
        <v>0</v>
      </c>
      <c r="H435" s="831"/>
      <c r="I435" s="831">
        <v>0</v>
      </c>
      <c r="J435" s="831">
        <v>26</v>
      </c>
      <c r="K435" s="831">
        <v>0</v>
      </c>
      <c r="L435" s="831"/>
      <c r="M435" s="831">
        <v>0</v>
      </c>
      <c r="N435" s="831">
        <v>27</v>
      </c>
      <c r="O435" s="831">
        <v>0</v>
      </c>
      <c r="P435" s="827"/>
      <c r="Q435" s="832">
        <v>0</v>
      </c>
    </row>
    <row r="436" spans="1:17" ht="14.45" customHeight="1" x14ac:dyDescent="0.2">
      <c r="A436" s="821" t="s">
        <v>595</v>
      </c>
      <c r="B436" s="822" t="s">
        <v>3307</v>
      </c>
      <c r="C436" s="822" t="s">
        <v>3308</v>
      </c>
      <c r="D436" s="822" t="s">
        <v>3932</v>
      </c>
      <c r="E436" s="822" t="s">
        <v>3931</v>
      </c>
      <c r="F436" s="831">
        <v>1</v>
      </c>
      <c r="G436" s="831">
        <v>0</v>
      </c>
      <c r="H436" s="831"/>
      <c r="I436" s="831">
        <v>0</v>
      </c>
      <c r="J436" s="831"/>
      <c r="K436" s="831"/>
      <c r="L436" s="831"/>
      <c r="M436" s="831"/>
      <c r="N436" s="831"/>
      <c r="O436" s="831"/>
      <c r="P436" s="827"/>
      <c r="Q436" s="832"/>
    </row>
    <row r="437" spans="1:17" ht="14.45" customHeight="1" x14ac:dyDescent="0.2">
      <c r="A437" s="821" t="s">
        <v>595</v>
      </c>
      <c r="B437" s="822" t="s">
        <v>3307</v>
      </c>
      <c r="C437" s="822" t="s">
        <v>3308</v>
      </c>
      <c r="D437" s="822" t="s">
        <v>3336</v>
      </c>
      <c r="E437" s="822" t="s">
        <v>3337</v>
      </c>
      <c r="F437" s="831">
        <v>75</v>
      </c>
      <c r="G437" s="831">
        <v>19050</v>
      </c>
      <c r="H437" s="831"/>
      <c r="I437" s="831">
        <v>254</v>
      </c>
      <c r="J437" s="831">
        <v>87</v>
      </c>
      <c r="K437" s="831">
        <v>22185</v>
      </c>
      <c r="L437" s="831"/>
      <c r="M437" s="831">
        <v>255</v>
      </c>
      <c r="N437" s="831">
        <v>82</v>
      </c>
      <c r="O437" s="831">
        <v>22550</v>
      </c>
      <c r="P437" s="827"/>
      <c r="Q437" s="832">
        <v>275</v>
      </c>
    </row>
    <row r="438" spans="1:17" ht="14.45" customHeight="1" x14ac:dyDescent="0.2">
      <c r="A438" s="821" t="s">
        <v>595</v>
      </c>
      <c r="B438" s="822" t="s">
        <v>3307</v>
      </c>
      <c r="C438" s="822" t="s">
        <v>3308</v>
      </c>
      <c r="D438" s="822" t="s">
        <v>3933</v>
      </c>
      <c r="E438" s="822" t="s">
        <v>3931</v>
      </c>
      <c r="F438" s="831">
        <v>12</v>
      </c>
      <c r="G438" s="831">
        <v>0</v>
      </c>
      <c r="H438" s="831"/>
      <c r="I438" s="831">
        <v>0</v>
      </c>
      <c r="J438" s="831">
        <v>11</v>
      </c>
      <c r="K438" s="831">
        <v>0</v>
      </c>
      <c r="L438" s="831"/>
      <c r="M438" s="831">
        <v>0</v>
      </c>
      <c r="N438" s="831">
        <v>5</v>
      </c>
      <c r="O438" s="831">
        <v>0</v>
      </c>
      <c r="P438" s="827"/>
      <c r="Q438" s="832">
        <v>0</v>
      </c>
    </row>
    <row r="439" spans="1:17" ht="14.45" customHeight="1" x14ac:dyDescent="0.2">
      <c r="A439" s="821" t="s">
        <v>595</v>
      </c>
      <c r="B439" s="822" t="s">
        <v>3307</v>
      </c>
      <c r="C439" s="822" t="s">
        <v>3308</v>
      </c>
      <c r="D439" s="822" t="s">
        <v>3934</v>
      </c>
      <c r="E439" s="822" t="s">
        <v>3935</v>
      </c>
      <c r="F439" s="831">
        <v>94</v>
      </c>
      <c r="G439" s="831">
        <v>514832</v>
      </c>
      <c r="H439" s="831"/>
      <c r="I439" s="831">
        <v>5476.9361702127662</v>
      </c>
      <c r="J439" s="831">
        <v>84</v>
      </c>
      <c r="K439" s="831">
        <v>460778</v>
      </c>
      <c r="L439" s="831"/>
      <c r="M439" s="831">
        <v>5485.4523809523807</v>
      </c>
      <c r="N439" s="831">
        <v>99</v>
      </c>
      <c r="O439" s="831">
        <v>543411</v>
      </c>
      <c r="P439" s="827"/>
      <c r="Q439" s="832">
        <v>5489</v>
      </c>
    </row>
    <row r="440" spans="1:17" ht="14.45" customHeight="1" x14ac:dyDescent="0.2">
      <c r="A440" s="821" t="s">
        <v>595</v>
      </c>
      <c r="B440" s="822" t="s">
        <v>3307</v>
      </c>
      <c r="C440" s="822" t="s">
        <v>3308</v>
      </c>
      <c r="D440" s="822" t="s">
        <v>3936</v>
      </c>
      <c r="E440" s="822" t="s">
        <v>3937</v>
      </c>
      <c r="F440" s="831">
        <v>123</v>
      </c>
      <c r="G440" s="831">
        <v>2947946</v>
      </c>
      <c r="H440" s="831"/>
      <c r="I440" s="831">
        <v>23967.040650406503</v>
      </c>
      <c r="J440" s="831">
        <v>118</v>
      </c>
      <c r="K440" s="831">
        <v>2829092</v>
      </c>
      <c r="L440" s="831"/>
      <c r="M440" s="831">
        <v>23975.355932203391</v>
      </c>
      <c r="N440" s="831">
        <v>98</v>
      </c>
      <c r="O440" s="831">
        <v>2349918</v>
      </c>
      <c r="P440" s="827"/>
      <c r="Q440" s="832">
        <v>23978.755102040817</v>
      </c>
    </row>
    <row r="441" spans="1:17" ht="14.45" customHeight="1" x14ac:dyDescent="0.2">
      <c r="A441" s="821" t="s">
        <v>595</v>
      </c>
      <c r="B441" s="822" t="s">
        <v>3307</v>
      </c>
      <c r="C441" s="822" t="s">
        <v>3308</v>
      </c>
      <c r="D441" s="822" t="s">
        <v>3938</v>
      </c>
      <c r="E441" s="822" t="s">
        <v>3939</v>
      </c>
      <c r="F441" s="831">
        <v>170</v>
      </c>
      <c r="G441" s="831">
        <v>1135125</v>
      </c>
      <c r="H441" s="831"/>
      <c r="I441" s="831">
        <v>6677.2058823529414</v>
      </c>
      <c r="J441" s="831">
        <v>145</v>
      </c>
      <c r="K441" s="831">
        <v>969400</v>
      </c>
      <c r="L441" s="831"/>
      <c r="M441" s="831">
        <v>6685.5172413793107</v>
      </c>
      <c r="N441" s="831">
        <v>184</v>
      </c>
      <c r="O441" s="831">
        <v>1230773</v>
      </c>
      <c r="P441" s="827"/>
      <c r="Q441" s="832">
        <v>6688.983695652174</v>
      </c>
    </row>
    <row r="442" spans="1:17" ht="14.45" customHeight="1" x14ac:dyDescent="0.2">
      <c r="A442" s="821" t="s">
        <v>595</v>
      </c>
      <c r="B442" s="822" t="s">
        <v>3307</v>
      </c>
      <c r="C442" s="822" t="s">
        <v>3308</v>
      </c>
      <c r="D442" s="822" t="s">
        <v>3940</v>
      </c>
      <c r="E442" s="822" t="s">
        <v>3931</v>
      </c>
      <c r="F442" s="831">
        <v>2</v>
      </c>
      <c r="G442" s="831">
        <v>0</v>
      </c>
      <c r="H442" s="831"/>
      <c r="I442" s="831">
        <v>0</v>
      </c>
      <c r="J442" s="831">
        <v>3</v>
      </c>
      <c r="K442" s="831">
        <v>0</v>
      </c>
      <c r="L442" s="831"/>
      <c r="M442" s="831">
        <v>0</v>
      </c>
      <c r="N442" s="831">
        <v>3</v>
      </c>
      <c r="O442" s="831">
        <v>0</v>
      </c>
      <c r="P442" s="827"/>
      <c r="Q442" s="832">
        <v>0</v>
      </c>
    </row>
    <row r="443" spans="1:17" ht="14.45" customHeight="1" x14ac:dyDescent="0.2">
      <c r="A443" s="821" t="s">
        <v>595</v>
      </c>
      <c r="B443" s="822" t="s">
        <v>3307</v>
      </c>
      <c r="C443" s="822" t="s">
        <v>3308</v>
      </c>
      <c r="D443" s="822" t="s">
        <v>3941</v>
      </c>
      <c r="E443" s="822" t="s">
        <v>3942</v>
      </c>
      <c r="F443" s="831">
        <v>93</v>
      </c>
      <c r="G443" s="831">
        <v>2600958</v>
      </c>
      <c r="H443" s="831"/>
      <c r="I443" s="831">
        <v>27967.290322580644</v>
      </c>
      <c r="J443" s="831">
        <v>108</v>
      </c>
      <c r="K443" s="831">
        <v>3021372</v>
      </c>
      <c r="L443" s="831"/>
      <c r="M443" s="831">
        <v>27975.666666666668</v>
      </c>
      <c r="N443" s="831">
        <v>51</v>
      </c>
      <c r="O443" s="831">
        <v>1426917</v>
      </c>
      <c r="P443" s="827"/>
      <c r="Q443" s="832">
        <v>27978.764705882353</v>
      </c>
    </row>
    <row r="444" spans="1:17" ht="14.45" customHeight="1" x14ac:dyDescent="0.2">
      <c r="A444" s="821" t="s">
        <v>595</v>
      </c>
      <c r="B444" s="822" t="s">
        <v>3307</v>
      </c>
      <c r="C444" s="822" t="s">
        <v>3308</v>
      </c>
      <c r="D444" s="822" t="s">
        <v>3943</v>
      </c>
      <c r="E444" s="822" t="s">
        <v>3944</v>
      </c>
      <c r="F444" s="831"/>
      <c r="G444" s="831"/>
      <c r="H444" s="831"/>
      <c r="I444" s="831"/>
      <c r="J444" s="831"/>
      <c r="K444" s="831"/>
      <c r="L444" s="831"/>
      <c r="M444" s="831"/>
      <c r="N444" s="831">
        <v>1</v>
      </c>
      <c r="O444" s="831">
        <v>0</v>
      </c>
      <c r="P444" s="827"/>
      <c r="Q444" s="832">
        <v>0</v>
      </c>
    </row>
    <row r="445" spans="1:17" ht="14.45" customHeight="1" x14ac:dyDescent="0.2">
      <c r="A445" s="821" t="s">
        <v>595</v>
      </c>
      <c r="B445" s="822" t="s">
        <v>3307</v>
      </c>
      <c r="C445" s="822" t="s">
        <v>3308</v>
      </c>
      <c r="D445" s="822" t="s">
        <v>3945</v>
      </c>
      <c r="E445" s="822" t="s">
        <v>3946</v>
      </c>
      <c r="F445" s="831"/>
      <c r="G445" s="831"/>
      <c r="H445" s="831"/>
      <c r="I445" s="831"/>
      <c r="J445" s="831"/>
      <c r="K445" s="831"/>
      <c r="L445" s="831"/>
      <c r="M445" s="831"/>
      <c r="N445" s="831">
        <v>1</v>
      </c>
      <c r="O445" s="831">
        <v>1123</v>
      </c>
      <c r="P445" s="827"/>
      <c r="Q445" s="832">
        <v>1123</v>
      </c>
    </row>
    <row r="446" spans="1:17" ht="14.45" customHeight="1" x14ac:dyDescent="0.2">
      <c r="A446" s="821" t="s">
        <v>595</v>
      </c>
      <c r="B446" s="822" t="s">
        <v>3307</v>
      </c>
      <c r="C446" s="822" t="s">
        <v>3308</v>
      </c>
      <c r="D446" s="822" t="s">
        <v>3348</v>
      </c>
      <c r="E446" s="822" t="s">
        <v>3349</v>
      </c>
      <c r="F446" s="831"/>
      <c r="G446" s="831"/>
      <c r="H446" s="831"/>
      <c r="I446" s="831"/>
      <c r="J446" s="831"/>
      <c r="K446" s="831"/>
      <c r="L446" s="831"/>
      <c r="M446" s="831"/>
      <c r="N446" s="831">
        <v>1</v>
      </c>
      <c r="O446" s="831">
        <v>388</v>
      </c>
      <c r="P446" s="827"/>
      <c r="Q446" s="832">
        <v>388</v>
      </c>
    </row>
    <row r="447" spans="1:17" ht="14.45" customHeight="1" x14ac:dyDescent="0.2">
      <c r="A447" s="821" t="s">
        <v>595</v>
      </c>
      <c r="B447" s="822" t="s">
        <v>3307</v>
      </c>
      <c r="C447" s="822" t="s">
        <v>3308</v>
      </c>
      <c r="D447" s="822" t="s">
        <v>3350</v>
      </c>
      <c r="E447" s="822" t="s">
        <v>3351</v>
      </c>
      <c r="F447" s="831">
        <v>71</v>
      </c>
      <c r="G447" s="831">
        <v>26688</v>
      </c>
      <c r="H447" s="831"/>
      <c r="I447" s="831">
        <v>375.88732394366195</v>
      </c>
      <c r="J447" s="831">
        <v>74</v>
      </c>
      <c r="K447" s="831">
        <v>28034</v>
      </c>
      <c r="L447" s="831"/>
      <c r="M447" s="831">
        <v>378.83783783783781</v>
      </c>
      <c r="N447" s="831">
        <v>87</v>
      </c>
      <c r="O447" s="831">
        <v>35438</v>
      </c>
      <c r="P447" s="827"/>
      <c r="Q447" s="832">
        <v>407.33333333333331</v>
      </c>
    </row>
    <row r="448" spans="1:17" ht="14.45" customHeight="1" x14ac:dyDescent="0.2">
      <c r="A448" s="821" t="s">
        <v>595</v>
      </c>
      <c r="B448" s="822" t="s">
        <v>3307</v>
      </c>
      <c r="C448" s="822" t="s">
        <v>3308</v>
      </c>
      <c r="D448" s="822" t="s">
        <v>3947</v>
      </c>
      <c r="E448" s="822" t="s">
        <v>3948</v>
      </c>
      <c r="F448" s="831"/>
      <c r="G448" s="831"/>
      <c r="H448" s="831"/>
      <c r="I448" s="831"/>
      <c r="J448" s="831">
        <v>4</v>
      </c>
      <c r="K448" s="831">
        <v>180</v>
      </c>
      <c r="L448" s="831"/>
      <c r="M448" s="831">
        <v>45</v>
      </c>
      <c r="N448" s="831"/>
      <c r="O448" s="831"/>
      <c r="P448" s="827"/>
      <c r="Q448" s="832"/>
    </row>
    <row r="449" spans="1:17" ht="14.45" customHeight="1" x14ac:dyDescent="0.2">
      <c r="A449" s="821" t="s">
        <v>595</v>
      </c>
      <c r="B449" s="822" t="s">
        <v>3307</v>
      </c>
      <c r="C449" s="822" t="s">
        <v>3308</v>
      </c>
      <c r="D449" s="822" t="s">
        <v>3949</v>
      </c>
      <c r="E449" s="822" t="s">
        <v>3950</v>
      </c>
      <c r="F449" s="831"/>
      <c r="G449" s="831"/>
      <c r="H449" s="831"/>
      <c r="I449" s="831"/>
      <c r="J449" s="831">
        <v>1</v>
      </c>
      <c r="K449" s="831">
        <v>1533</v>
      </c>
      <c r="L449" s="831"/>
      <c r="M449" s="831">
        <v>1533</v>
      </c>
      <c r="N449" s="831"/>
      <c r="O449" s="831"/>
      <c r="P449" s="827"/>
      <c r="Q449" s="832"/>
    </row>
    <row r="450" spans="1:17" ht="14.45" customHeight="1" x14ac:dyDescent="0.2">
      <c r="A450" s="821" t="s">
        <v>595</v>
      </c>
      <c r="B450" s="822" t="s">
        <v>3307</v>
      </c>
      <c r="C450" s="822" t="s">
        <v>3308</v>
      </c>
      <c r="D450" s="822" t="s">
        <v>3765</v>
      </c>
      <c r="E450" s="822" t="s">
        <v>3766</v>
      </c>
      <c r="F450" s="831">
        <v>24</v>
      </c>
      <c r="G450" s="831">
        <v>0</v>
      </c>
      <c r="H450" s="831"/>
      <c r="I450" s="831">
        <v>0</v>
      </c>
      <c r="J450" s="831">
        <v>23</v>
      </c>
      <c r="K450" s="831">
        <v>0</v>
      </c>
      <c r="L450" s="831"/>
      <c r="M450" s="831">
        <v>0</v>
      </c>
      <c r="N450" s="831">
        <v>11</v>
      </c>
      <c r="O450" s="831">
        <v>0</v>
      </c>
      <c r="P450" s="827"/>
      <c r="Q450" s="832">
        <v>0</v>
      </c>
    </row>
    <row r="451" spans="1:17" ht="14.45" customHeight="1" x14ac:dyDescent="0.2">
      <c r="A451" s="821" t="s">
        <v>595</v>
      </c>
      <c r="B451" s="822" t="s">
        <v>3307</v>
      </c>
      <c r="C451" s="822" t="s">
        <v>3308</v>
      </c>
      <c r="D451" s="822" t="s">
        <v>3403</v>
      </c>
      <c r="E451" s="822" t="s">
        <v>3404</v>
      </c>
      <c r="F451" s="831">
        <v>1</v>
      </c>
      <c r="G451" s="831">
        <v>4688</v>
      </c>
      <c r="H451" s="831"/>
      <c r="I451" s="831">
        <v>4688</v>
      </c>
      <c r="J451" s="831"/>
      <c r="K451" s="831"/>
      <c r="L451" s="831"/>
      <c r="M451" s="831"/>
      <c r="N451" s="831"/>
      <c r="O451" s="831"/>
      <c r="P451" s="827"/>
      <c r="Q451" s="832"/>
    </row>
    <row r="452" spans="1:17" ht="14.45" customHeight="1" x14ac:dyDescent="0.2">
      <c r="A452" s="821" t="s">
        <v>595</v>
      </c>
      <c r="B452" s="822" t="s">
        <v>3307</v>
      </c>
      <c r="C452" s="822" t="s">
        <v>3308</v>
      </c>
      <c r="D452" s="822" t="s">
        <v>3951</v>
      </c>
      <c r="E452" s="822" t="s">
        <v>3952</v>
      </c>
      <c r="F452" s="831"/>
      <c r="G452" s="831"/>
      <c r="H452" s="831"/>
      <c r="I452" s="831"/>
      <c r="J452" s="831">
        <v>2</v>
      </c>
      <c r="K452" s="831">
        <v>1256</v>
      </c>
      <c r="L452" s="831"/>
      <c r="M452" s="831">
        <v>628</v>
      </c>
      <c r="N452" s="831"/>
      <c r="O452" s="831"/>
      <c r="P452" s="827"/>
      <c r="Q452" s="832"/>
    </row>
    <row r="453" spans="1:17" ht="14.45" customHeight="1" x14ac:dyDescent="0.2">
      <c r="A453" s="821" t="s">
        <v>595</v>
      </c>
      <c r="B453" s="822" t="s">
        <v>3307</v>
      </c>
      <c r="C453" s="822" t="s">
        <v>3308</v>
      </c>
      <c r="D453" s="822" t="s">
        <v>3953</v>
      </c>
      <c r="E453" s="822" t="s">
        <v>3954</v>
      </c>
      <c r="F453" s="831">
        <v>1</v>
      </c>
      <c r="G453" s="831">
        <v>3338</v>
      </c>
      <c r="H453" s="831"/>
      <c r="I453" s="831">
        <v>3338</v>
      </c>
      <c r="J453" s="831"/>
      <c r="K453" s="831"/>
      <c r="L453" s="831"/>
      <c r="M453" s="831"/>
      <c r="N453" s="831"/>
      <c r="O453" s="831"/>
      <c r="P453" s="827"/>
      <c r="Q453" s="832"/>
    </row>
    <row r="454" spans="1:17" ht="14.45" customHeight="1" x14ac:dyDescent="0.2">
      <c r="A454" s="821" t="s">
        <v>595</v>
      </c>
      <c r="B454" s="822" t="s">
        <v>3307</v>
      </c>
      <c r="C454" s="822" t="s">
        <v>3308</v>
      </c>
      <c r="D454" s="822" t="s">
        <v>3955</v>
      </c>
      <c r="E454" s="822" t="s">
        <v>3956</v>
      </c>
      <c r="F454" s="831"/>
      <c r="G454" s="831"/>
      <c r="H454" s="831"/>
      <c r="I454" s="831"/>
      <c r="J454" s="831"/>
      <c r="K454" s="831"/>
      <c r="L454" s="831"/>
      <c r="M454" s="831"/>
      <c r="N454" s="831">
        <v>1</v>
      </c>
      <c r="O454" s="831">
        <v>3471</v>
      </c>
      <c r="P454" s="827"/>
      <c r="Q454" s="832">
        <v>3471</v>
      </c>
    </row>
    <row r="455" spans="1:17" ht="14.45" customHeight="1" x14ac:dyDescent="0.2">
      <c r="A455" s="821" t="s">
        <v>595</v>
      </c>
      <c r="B455" s="822" t="s">
        <v>3307</v>
      </c>
      <c r="C455" s="822" t="s">
        <v>3308</v>
      </c>
      <c r="D455" s="822" t="s">
        <v>3957</v>
      </c>
      <c r="E455" s="822" t="s">
        <v>3931</v>
      </c>
      <c r="F455" s="831"/>
      <c r="G455" s="831"/>
      <c r="H455" s="831"/>
      <c r="I455" s="831"/>
      <c r="J455" s="831">
        <v>1</v>
      </c>
      <c r="K455" s="831">
        <v>0</v>
      </c>
      <c r="L455" s="831"/>
      <c r="M455" s="831">
        <v>0</v>
      </c>
      <c r="N455" s="831"/>
      <c r="O455" s="831"/>
      <c r="P455" s="827"/>
      <c r="Q455" s="832"/>
    </row>
    <row r="456" spans="1:17" ht="14.45" customHeight="1" x14ac:dyDescent="0.2">
      <c r="A456" s="821" t="s">
        <v>595</v>
      </c>
      <c r="B456" s="822" t="s">
        <v>3307</v>
      </c>
      <c r="C456" s="822" t="s">
        <v>3308</v>
      </c>
      <c r="D456" s="822" t="s">
        <v>3958</v>
      </c>
      <c r="E456" s="822" t="s">
        <v>3959</v>
      </c>
      <c r="F456" s="831"/>
      <c r="G456" s="831"/>
      <c r="H456" s="831"/>
      <c r="I456" s="831"/>
      <c r="J456" s="831">
        <v>1</v>
      </c>
      <c r="K456" s="831">
        <v>6800</v>
      </c>
      <c r="L456" s="831"/>
      <c r="M456" s="831">
        <v>6800</v>
      </c>
      <c r="N456" s="831"/>
      <c r="O456" s="831"/>
      <c r="P456" s="827"/>
      <c r="Q456" s="832"/>
    </row>
    <row r="457" spans="1:17" ht="14.45" customHeight="1" x14ac:dyDescent="0.2">
      <c r="A457" s="821" t="s">
        <v>595</v>
      </c>
      <c r="B457" s="822" t="s">
        <v>3307</v>
      </c>
      <c r="C457" s="822" t="s">
        <v>3308</v>
      </c>
      <c r="D457" s="822" t="s">
        <v>3960</v>
      </c>
      <c r="E457" s="822" t="s">
        <v>3961</v>
      </c>
      <c r="F457" s="831">
        <v>1</v>
      </c>
      <c r="G457" s="831">
        <v>0</v>
      </c>
      <c r="H457" s="831"/>
      <c r="I457" s="831">
        <v>0</v>
      </c>
      <c r="J457" s="831"/>
      <c r="K457" s="831"/>
      <c r="L457" s="831"/>
      <c r="M457" s="831"/>
      <c r="N457" s="831"/>
      <c r="O457" s="831"/>
      <c r="P457" s="827"/>
      <c r="Q457" s="832"/>
    </row>
    <row r="458" spans="1:17" ht="14.45" customHeight="1" x14ac:dyDescent="0.2">
      <c r="A458" s="821" t="s">
        <v>595</v>
      </c>
      <c r="B458" s="822" t="s">
        <v>3307</v>
      </c>
      <c r="C458" s="822" t="s">
        <v>3308</v>
      </c>
      <c r="D458" s="822" t="s">
        <v>3817</v>
      </c>
      <c r="E458" s="822" t="s">
        <v>3818</v>
      </c>
      <c r="F458" s="831">
        <v>1</v>
      </c>
      <c r="G458" s="831">
        <v>0</v>
      </c>
      <c r="H458" s="831"/>
      <c r="I458" s="831">
        <v>0</v>
      </c>
      <c r="J458" s="831"/>
      <c r="K458" s="831"/>
      <c r="L458" s="831"/>
      <c r="M458" s="831"/>
      <c r="N458" s="831"/>
      <c r="O458" s="831"/>
      <c r="P458" s="827"/>
      <c r="Q458" s="832"/>
    </row>
    <row r="459" spans="1:17" ht="14.45" customHeight="1" x14ac:dyDescent="0.2">
      <c r="A459" s="821" t="s">
        <v>595</v>
      </c>
      <c r="B459" s="822" t="s">
        <v>3962</v>
      </c>
      <c r="C459" s="822" t="s">
        <v>3308</v>
      </c>
      <c r="D459" s="822" t="s">
        <v>3693</v>
      </c>
      <c r="E459" s="822" t="s">
        <v>3694</v>
      </c>
      <c r="F459" s="831">
        <v>3</v>
      </c>
      <c r="G459" s="831">
        <v>1029</v>
      </c>
      <c r="H459" s="831"/>
      <c r="I459" s="831">
        <v>343</v>
      </c>
      <c r="J459" s="831"/>
      <c r="K459" s="831"/>
      <c r="L459" s="831"/>
      <c r="M459" s="831"/>
      <c r="N459" s="831">
        <v>11</v>
      </c>
      <c r="O459" s="831">
        <v>3971</v>
      </c>
      <c r="P459" s="827"/>
      <c r="Q459" s="832">
        <v>361</v>
      </c>
    </row>
    <row r="460" spans="1:17" ht="14.45" customHeight="1" x14ac:dyDescent="0.2">
      <c r="A460" s="821" t="s">
        <v>595</v>
      </c>
      <c r="B460" s="822" t="s">
        <v>3962</v>
      </c>
      <c r="C460" s="822" t="s">
        <v>3308</v>
      </c>
      <c r="D460" s="822" t="s">
        <v>3963</v>
      </c>
      <c r="E460" s="822" t="s">
        <v>3964</v>
      </c>
      <c r="F460" s="831"/>
      <c r="G460" s="831"/>
      <c r="H460" s="831"/>
      <c r="I460" s="831"/>
      <c r="J460" s="831"/>
      <c r="K460" s="831"/>
      <c r="L460" s="831"/>
      <c r="M460" s="831"/>
      <c r="N460" s="831">
        <v>1</v>
      </c>
      <c r="O460" s="831">
        <v>6848</v>
      </c>
      <c r="P460" s="827"/>
      <c r="Q460" s="832">
        <v>6848</v>
      </c>
    </row>
    <row r="461" spans="1:17" ht="14.45" customHeight="1" x14ac:dyDescent="0.2">
      <c r="A461" s="821" t="s">
        <v>595</v>
      </c>
      <c r="B461" s="822" t="s">
        <v>3962</v>
      </c>
      <c r="C461" s="822" t="s">
        <v>3308</v>
      </c>
      <c r="D461" s="822" t="s">
        <v>3711</v>
      </c>
      <c r="E461" s="822" t="s">
        <v>3712</v>
      </c>
      <c r="F461" s="831">
        <v>1</v>
      </c>
      <c r="G461" s="831">
        <v>937</v>
      </c>
      <c r="H461" s="831"/>
      <c r="I461" s="831">
        <v>937</v>
      </c>
      <c r="J461" s="831">
        <v>3</v>
      </c>
      <c r="K461" s="831">
        <v>2826</v>
      </c>
      <c r="L461" s="831"/>
      <c r="M461" s="831">
        <v>942</v>
      </c>
      <c r="N461" s="831">
        <v>8</v>
      </c>
      <c r="O461" s="831">
        <v>7688</v>
      </c>
      <c r="P461" s="827"/>
      <c r="Q461" s="832">
        <v>961</v>
      </c>
    </row>
    <row r="462" spans="1:17" ht="14.45" customHeight="1" x14ac:dyDescent="0.2">
      <c r="A462" s="821" t="s">
        <v>595</v>
      </c>
      <c r="B462" s="822" t="s">
        <v>3962</v>
      </c>
      <c r="C462" s="822" t="s">
        <v>3308</v>
      </c>
      <c r="D462" s="822" t="s">
        <v>3965</v>
      </c>
      <c r="E462" s="822" t="s">
        <v>3966</v>
      </c>
      <c r="F462" s="831"/>
      <c r="G462" s="831"/>
      <c r="H462" s="831"/>
      <c r="I462" s="831"/>
      <c r="J462" s="831"/>
      <c r="K462" s="831"/>
      <c r="L462" s="831"/>
      <c r="M462" s="831"/>
      <c r="N462" s="831">
        <v>1</v>
      </c>
      <c r="O462" s="831">
        <v>0</v>
      </c>
      <c r="P462" s="827"/>
      <c r="Q462" s="832">
        <v>0</v>
      </c>
    </row>
    <row r="463" spans="1:17" ht="14.45" customHeight="1" x14ac:dyDescent="0.2">
      <c r="A463" s="821" t="s">
        <v>595</v>
      </c>
      <c r="B463" s="822" t="s">
        <v>3962</v>
      </c>
      <c r="C463" s="822" t="s">
        <v>3308</v>
      </c>
      <c r="D463" s="822" t="s">
        <v>3745</v>
      </c>
      <c r="E463" s="822" t="s">
        <v>3746</v>
      </c>
      <c r="F463" s="831">
        <v>12</v>
      </c>
      <c r="G463" s="831">
        <v>22512</v>
      </c>
      <c r="H463" s="831"/>
      <c r="I463" s="831">
        <v>1876</v>
      </c>
      <c r="J463" s="831">
        <v>10</v>
      </c>
      <c r="K463" s="831">
        <v>18860</v>
      </c>
      <c r="L463" s="831"/>
      <c r="M463" s="831">
        <v>1886</v>
      </c>
      <c r="N463" s="831">
        <v>7</v>
      </c>
      <c r="O463" s="831">
        <v>13742</v>
      </c>
      <c r="P463" s="827"/>
      <c r="Q463" s="832">
        <v>1963.1428571428571</v>
      </c>
    </row>
    <row r="464" spans="1:17" ht="14.45" customHeight="1" x14ac:dyDescent="0.2">
      <c r="A464" s="821" t="s">
        <v>595</v>
      </c>
      <c r="B464" s="822" t="s">
        <v>3962</v>
      </c>
      <c r="C464" s="822" t="s">
        <v>3308</v>
      </c>
      <c r="D464" s="822" t="s">
        <v>3967</v>
      </c>
      <c r="E464" s="822" t="s">
        <v>3968</v>
      </c>
      <c r="F464" s="831"/>
      <c r="G464" s="831"/>
      <c r="H464" s="831"/>
      <c r="I464" s="831"/>
      <c r="J464" s="831"/>
      <c r="K464" s="831"/>
      <c r="L464" s="831"/>
      <c r="M464" s="831"/>
      <c r="N464" s="831">
        <v>1</v>
      </c>
      <c r="O464" s="831">
        <v>0</v>
      </c>
      <c r="P464" s="827"/>
      <c r="Q464" s="832">
        <v>0</v>
      </c>
    </row>
    <row r="465" spans="1:17" ht="14.45" customHeight="1" x14ac:dyDescent="0.2">
      <c r="A465" s="821" t="s">
        <v>595</v>
      </c>
      <c r="B465" s="822" t="s">
        <v>3962</v>
      </c>
      <c r="C465" s="822" t="s">
        <v>3308</v>
      </c>
      <c r="D465" s="822" t="s">
        <v>3969</v>
      </c>
      <c r="E465" s="822" t="s">
        <v>3970</v>
      </c>
      <c r="F465" s="831"/>
      <c r="G465" s="831"/>
      <c r="H465" s="831"/>
      <c r="I465" s="831"/>
      <c r="J465" s="831"/>
      <c r="K465" s="831"/>
      <c r="L465" s="831"/>
      <c r="M465" s="831"/>
      <c r="N465" s="831">
        <v>1</v>
      </c>
      <c r="O465" s="831">
        <v>0</v>
      </c>
      <c r="P465" s="827"/>
      <c r="Q465" s="832">
        <v>0</v>
      </c>
    </row>
    <row r="466" spans="1:17" ht="14.45" customHeight="1" x14ac:dyDescent="0.2">
      <c r="A466" s="821" t="s">
        <v>595</v>
      </c>
      <c r="B466" s="822" t="s">
        <v>3962</v>
      </c>
      <c r="C466" s="822" t="s">
        <v>3308</v>
      </c>
      <c r="D466" s="822" t="s">
        <v>3971</v>
      </c>
      <c r="E466" s="822" t="s">
        <v>3972</v>
      </c>
      <c r="F466" s="831"/>
      <c r="G466" s="831"/>
      <c r="H466" s="831"/>
      <c r="I466" s="831"/>
      <c r="J466" s="831"/>
      <c r="K466" s="831"/>
      <c r="L466" s="831"/>
      <c r="M466" s="831"/>
      <c r="N466" s="831">
        <v>1</v>
      </c>
      <c r="O466" s="831">
        <v>0</v>
      </c>
      <c r="P466" s="827"/>
      <c r="Q466" s="832">
        <v>0</v>
      </c>
    </row>
    <row r="467" spans="1:17" ht="14.45" customHeight="1" x14ac:dyDescent="0.2">
      <c r="A467" s="821" t="s">
        <v>595</v>
      </c>
      <c r="B467" s="822" t="s">
        <v>3962</v>
      </c>
      <c r="C467" s="822" t="s">
        <v>3308</v>
      </c>
      <c r="D467" s="822" t="s">
        <v>3973</v>
      </c>
      <c r="E467" s="822" t="s">
        <v>3974</v>
      </c>
      <c r="F467" s="831"/>
      <c r="G467" s="831"/>
      <c r="H467" s="831"/>
      <c r="I467" s="831"/>
      <c r="J467" s="831"/>
      <c r="K467" s="831"/>
      <c r="L467" s="831"/>
      <c r="M467" s="831"/>
      <c r="N467" s="831">
        <v>1</v>
      </c>
      <c r="O467" s="831">
        <v>0</v>
      </c>
      <c r="P467" s="827"/>
      <c r="Q467" s="832">
        <v>0</v>
      </c>
    </row>
    <row r="468" spans="1:17" ht="14.45" customHeight="1" x14ac:dyDescent="0.2">
      <c r="A468" s="821" t="s">
        <v>595</v>
      </c>
      <c r="B468" s="822" t="s">
        <v>3356</v>
      </c>
      <c r="C468" s="822" t="s">
        <v>3308</v>
      </c>
      <c r="D468" s="822" t="s">
        <v>3396</v>
      </c>
      <c r="E468" s="822" t="s">
        <v>3397</v>
      </c>
      <c r="F468" s="831">
        <v>1</v>
      </c>
      <c r="G468" s="831">
        <v>5</v>
      </c>
      <c r="H468" s="831"/>
      <c r="I468" s="831">
        <v>5</v>
      </c>
      <c r="J468" s="831"/>
      <c r="K468" s="831"/>
      <c r="L468" s="831"/>
      <c r="M468" s="831"/>
      <c r="N468" s="831"/>
      <c r="O468" s="831"/>
      <c r="P468" s="827"/>
      <c r="Q468" s="832"/>
    </row>
    <row r="469" spans="1:17" ht="14.45" customHeight="1" x14ac:dyDescent="0.2">
      <c r="A469" s="821" t="s">
        <v>595</v>
      </c>
      <c r="B469" s="822" t="s">
        <v>3975</v>
      </c>
      <c r="C469" s="822" t="s">
        <v>3308</v>
      </c>
      <c r="D469" s="822" t="s">
        <v>3912</v>
      </c>
      <c r="E469" s="822" t="s">
        <v>3913</v>
      </c>
      <c r="F469" s="831">
        <v>12</v>
      </c>
      <c r="G469" s="831">
        <v>3048</v>
      </c>
      <c r="H469" s="831"/>
      <c r="I469" s="831">
        <v>254</v>
      </c>
      <c r="J469" s="831">
        <v>5</v>
      </c>
      <c r="K469" s="831">
        <v>1275</v>
      </c>
      <c r="L469" s="831"/>
      <c r="M469" s="831">
        <v>255</v>
      </c>
      <c r="N469" s="831">
        <v>4</v>
      </c>
      <c r="O469" s="831">
        <v>1100</v>
      </c>
      <c r="P469" s="827"/>
      <c r="Q469" s="832">
        <v>275</v>
      </c>
    </row>
    <row r="470" spans="1:17" ht="14.45" customHeight="1" x14ac:dyDescent="0.2">
      <c r="A470" s="821" t="s">
        <v>595</v>
      </c>
      <c r="B470" s="822" t="s">
        <v>3975</v>
      </c>
      <c r="C470" s="822" t="s">
        <v>3308</v>
      </c>
      <c r="D470" s="822" t="s">
        <v>3914</v>
      </c>
      <c r="E470" s="822" t="s">
        <v>3915</v>
      </c>
      <c r="F470" s="831">
        <v>24</v>
      </c>
      <c r="G470" s="831">
        <v>10512</v>
      </c>
      <c r="H470" s="831"/>
      <c r="I470" s="831">
        <v>438</v>
      </c>
      <c r="J470" s="831">
        <v>10</v>
      </c>
      <c r="K470" s="831">
        <v>4410</v>
      </c>
      <c r="L470" s="831"/>
      <c r="M470" s="831">
        <v>441</v>
      </c>
      <c r="N470" s="831">
        <v>9</v>
      </c>
      <c r="O470" s="831">
        <v>4131</v>
      </c>
      <c r="P470" s="827"/>
      <c r="Q470" s="832">
        <v>459</v>
      </c>
    </row>
    <row r="471" spans="1:17" ht="14.45" customHeight="1" x14ac:dyDescent="0.2">
      <c r="A471" s="821" t="s">
        <v>595</v>
      </c>
      <c r="B471" s="822" t="s">
        <v>3975</v>
      </c>
      <c r="C471" s="822" t="s">
        <v>3308</v>
      </c>
      <c r="D471" s="822" t="s">
        <v>3916</v>
      </c>
      <c r="E471" s="822" t="s">
        <v>3917</v>
      </c>
      <c r="F471" s="831">
        <v>11</v>
      </c>
      <c r="G471" s="831">
        <v>10087</v>
      </c>
      <c r="H471" s="831"/>
      <c r="I471" s="831">
        <v>917</v>
      </c>
      <c r="J471" s="831">
        <v>5</v>
      </c>
      <c r="K471" s="831">
        <v>4625</v>
      </c>
      <c r="L471" s="831"/>
      <c r="M471" s="831">
        <v>925</v>
      </c>
      <c r="N471" s="831">
        <v>4</v>
      </c>
      <c r="O471" s="831">
        <v>3832</v>
      </c>
      <c r="P471" s="827"/>
      <c r="Q471" s="832">
        <v>958</v>
      </c>
    </row>
    <row r="472" spans="1:17" ht="14.45" customHeight="1" x14ac:dyDescent="0.2">
      <c r="A472" s="821" t="s">
        <v>595</v>
      </c>
      <c r="B472" s="822" t="s">
        <v>3975</v>
      </c>
      <c r="C472" s="822" t="s">
        <v>3308</v>
      </c>
      <c r="D472" s="822" t="s">
        <v>3976</v>
      </c>
      <c r="E472" s="822" t="s">
        <v>3977</v>
      </c>
      <c r="F472" s="831">
        <v>1</v>
      </c>
      <c r="G472" s="831">
        <v>1148</v>
      </c>
      <c r="H472" s="831"/>
      <c r="I472" s="831">
        <v>1148</v>
      </c>
      <c r="J472" s="831"/>
      <c r="K472" s="831"/>
      <c r="L472" s="831"/>
      <c r="M472" s="831"/>
      <c r="N472" s="831"/>
      <c r="O472" s="831"/>
      <c r="P472" s="827"/>
      <c r="Q472" s="832"/>
    </row>
    <row r="473" spans="1:17" ht="14.45" customHeight="1" x14ac:dyDescent="0.2">
      <c r="A473" s="821" t="s">
        <v>595</v>
      </c>
      <c r="B473" s="822" t="s">
        <v>3975</v>
      </c>
      <c r="C473" s="822" t="s">
        <v>3308</v>
      </c>
      <c r="D473" s="822" t="s">
        <v>3918</v>
      </c>
      <c r="E473" s="822" t="s">
        <v>3919</v>
      </c>
      <c r="F473" s="831">
        <v>24</v>
      </c>
      <c r="G473" s="831">
        <v>47544</v>
      </c>
      <c r="H473" s="831"/>
      <c r="I473" s="831">
        <v>1981</v>
      </c>
      <c r="J473" s="831">
        <v>10</v>
      </c>
      <c r="K473" s="831">
        <v>19980</v>
      </c>
      <c r="L473" s="831"/>
      <c r="M473" s="831">
        <v>1998</v>
      </c>
      <c r="N473" s="831">
        <v>9</v>
      </c>
      <c r="O473" s="831">
        <v>18990</v>
      </c>
      <c r="P473" s="827"/>
      <c r="Q473" s="832">
        <v>2110</v>
      </c>
    </row>
    <row r="474" spans="1:17" ht="14.45" customHeight="1" x14ac:dyDescent="0.2">
      <c r="A474" s="821" t="s">
        <v>595</v>
      </c>
      <c r="B474" s="822" t="s">
        <v>3975</v>
      </c>
      <c r="C474" s="822" t="s">
        <v>3308</v>
      </c>
      <c r="D474" s="822" t="s">
        <v>3920</v>
      </c>
      <c r="E474" s="822" t="s">
        <v>3921</v>
      </c>
      <c r="F474" s="831">
        <v>21</v>
      </c>
      <c r="G474" s="831">
        <v>68985</v>
      </c>
      <c r="H474" s="831"/>
      <c r="I474" s="831">
        <v>3285</v>
      </c>
      <c r="J474" s="831">
        <v>9</v>
      </c>
      <c r="K474" s="831">
        <v>29826</v>
      </c>
      <c r="L474" s="831"/>
      <c r="M474" s="831">
        <v>3314</v>
      </c>
      <c r="N474" s="831">
        <v>8</v>
      </c>
      <c r="O474" s="831">
        <v>28056</v>
      </c>
      <c r="P474" s="827"/>
      <c r="Q474" s="832">
        <v>3507</v>
      </c>
    </row>
    <row r="475" spans="1:17" ht="14.45" customHeight="1" x14ac:dyDescent="0.2">
      <c r="A475" s="821" t="s">
        <v>595</v>
      </c>
      <c r="B475" s="822" t="s">
        <v>3975</v>
      </c>
      <c r="C475" s="822" t="s">
        <v>3308</v>
      </c>
      <c r="D475" s="822" t="s">
        <v>3947</v>
      </c>
      <c r="E475" s="822" t="s">
        <v>3948</v>
      </c>
      <c r="F475" s="831">
        <v>48</v>
      </c>
      <c r="G475" s="831">
        <v>2112</v>
      </c>
      <c r="H475" s="831"/>
      <c r="I475" s="831">
        <v>44</v>
      </c>
      <c r="J475" s="831">
        <v>20</v>
      </c>
      <c r="K475" s="831">
        <v>900</v>
      </c>
      <c r="L475" s="831"/>
      <c r="M475" s="831">
        <v>45</v>
      </c>
      <c r="N475" s="831">
        <v>17</v>
      </c>
      <c r="O475" s="831">
        <v>782</v>
      </c>
      <c r="P475" s="827"/>
      <c r="Q475" s="832">
        <v>46</v>
      </c>
    </row>
    <row r="476" spans="1:17" ht="14.45" customHeight="1" x14ac:dyDescent="0.2">
      <c r="A476" s="821" t="s">
        <v>595</v>
      </c>
      <c r="B476" s="822" t="s">
        <v>3975</v>
      </c>
      <c r="C476" s="822" t="s">
        <v>3308</v>
      </c>
      <c r="D476" s="822" t="s">
        <v>3949</v>
      </c>
      <c r="E476" s="822" t="s">
        <v>3950</v>
      </c>
      <c r="F476" s="831">
        <v>12</v>
      </c>
      <c r="G476" s="831">
        <v>18216</v>
      </c>
      <c r="H476" s="831"/>
      <c r="I476" s="831">
        <v>1518</v>
      </c>
      <c r="J476" s="831">
        <v>5</v>
      </c>
      <c r="K476" s="831">
        <v>7665</v>
      </c>
      <c r="L476" s="831"/>
      <c r="M476" s="831">
        <v>1533</v>
      </c>
      <c r="N476" s="831">
        <v>5</v>
      </c>
      <c r="O476" s="831">
        <v>8015</v>
      </c>
      <c r="P476" s="827"/>
      <c r="Q476" s="832">
        <v>1603</v>
      </c>
    </row>
    <row r="477" spans="1:17" ht="14.45" customHeight="1" x14ac:dyDescent="0.2">
      <c r="A477" s="821" t="s">
        <v>595</v>
      </c>
      <c r="B477" s="822" t="s">
        <v>3975</v>
      </c>
      <c r="C477" s="822" t="s">
        <v>3308</v>
      </c>
      <c r="D477" s="822" t="s">
        <v>3951</v>
      </c>
      <c r="E477" s="822" t="s">
        <v>3952</v>
      </c>
      <c r="F477" s="831">
        <v>18</v>
      </c>
      <c r="G477" s="831">
        <v>11214</v>
      </c>
      <c r="H477" s="831"/>
      <c r="I477" s="831">
        <v>623</v>
      </c>
      <c r="J477" s="831">
        <v>8</v>
      </c>
      <c r="K477" s="831">
        <v>5024</v>
      </c>
      <c r="L477" s="831"/>
      <c r="M477" s="831">
        <v>628</v>
      </c>
      <c r="N477" s="831">
        <v>6</v>
      </c>
      <c r="O477" s="831">
        <v>3900</v>
      </c>
      <c r="P477" s="827"/>
      <c r="Q477" s="832">
        <v>650</v>
      </c>
    </row>
    <row r="478" spans="1:17" ht="14.45" customHeight="1" x14ac:dyDescent="0.2">
      <c r="A478" s="821" t="s">
        <v>595</v>
      </c>
      <c r="B478" s="822" t="s">
        <v>3978</v>
      </c>
      <c r="C478" s="822" t="s">
        <v>3308</v>
      </c>
      <c r="D478" s="822" t="s">
        <v>3979</v>
      </c>
      <c r="E478" s="822" t="s">
        <v>3980</v>
      </c>
      <c r="F478" s="831">
        <v>326</v>
      </c>
      <c r="G478" s="831">
        <v>263387</v>
      </c>
      <c r="H478" s="831"/>
      <c r="I478" s="831">
        <v>807.93558282208585</v>
      </c>
      <c r="J478" s="831">
        <v>247</v>
      </c>
      <c r="K478" s="831">
        <v>200776</v>
      </c>
      <c r="L478" s="831"/>
      <c r="M478" s="831">
        <v>812.85829959514172</v>
      </c>
      <c r="N478" s="831">
        <v>255</v>
      </c>
      <c r="O478" s="831">
        <v>221873</v>
      </c>
      <c r="P478" s="827"/>
      <c r="Q478" s="832">
        <v>870.0901960784314</v>
      </c>
    </row>
    <row r="479" spans="1:17" ht="14.45" customHeight="1" x14ac:dyDescent="0.2">
      <c r="A479" s="821" t="s">
        <v>3981</v>
      </c>
      <c r="B479" s="822" t="s">
        <v>3311</v>
      </c>
      <c r="C479" s="822" t="s">
        <v>3308</v>
      </c>
      <c r="D479" s="822" t="s">
        <v>3320</v>
      </c>
      <c r="E479" s="822" t="s">
        <v>3321</v>
      </c>
      <c r="F479" s="831">
        <v>5</v>
      </c>
      <c r="G479" s="831">
        <v>190</v>
      </c>
      <c r="H479" s="831"/>
      <c r="I479" s="831">
        <v>38</v>
      </c>
      <c r="J479" s="831">
        <v>3</v>
      </c>
      <c r="K479" s="831">
        <v>114</v>
      </c>
      <c r="L479" s="831"/>
      <c r="M479" s="831">
        <v>38</v>
      </c>
      <c r="N479" s="831"/>
      <c r="O479" s="831"/>
      <c r="P479" s="827"/>
      <c r="Q479" s="832"/>
    </row>
    <row r="480" spans="1:17" ht="14.45" customHeight="1" x14ac:dyDescent="0.2">
      <c r="A480" s="821" t="s">
        <v>3981</v>
      </c>
      <c r="B480" s="822" t="s">
        <v>3311</v>
      </c>
      <c r="C480" s="822" t="s">
        <v>3308</v>
      </c>
      <c r="D480" s="822" t="s">
        <v>3326</v>
      </c>
      <c r="E480" s="822" t="s">
        <v>3327</v>
      </c>
      <c r="F480" s="831">
        <v>7</v>
      </c>
      <c r="G480" s="831">
        <v>882</v>
      </c>
      <c r="H480" s="831"/>
      <c r="I480" s="831">
        <v>126</v>
      </c>
      <c r="J480" s="831">
        <v>6</v>
      </c>
      <c r="K480" s="831">
        <v>762</v>
      </c>
      <c r="L480" s="831"/>
      <c r="M480" s="831">
        <v>127</v>
      </c>
      <c r="N480" s="831">
        <v>8</v>
      </c>
      <c r="O480" s="831">
        <v>1096</v>
      </c>
      <c r="P480" s="827"/>
      <c r="Q480" s="832">
        <v>137</v>
      </c>
    </row>
    <row r="481" spans="1:17" ht="14.45" customHeight="1" x14ac:dyDescent="0.2">
      <c r="A481" s="821" t="s">
        <v>3981</v>
      </c>
      <c r="B481" s="822" t="s">
        <v>3311</v>
      </c>
      <c r="C481" s="822" t="s">
        <v>3308</v>
      </c>
      <c r="D481" s="822" t="s">
        <v>3334</v>
      </c>
      <c r="E481" s="822" t="s">
        <v>3335</v>
      </c>
      <c r="F481" s="831">
        <v>4</v>
      </c>
      <c r="G481" s="831">
        <v>133.32</v>
      </c>
      <c r="H481" s="831"/>
      <c r="I481" s="831">
        <v>33.33</v>
      </c>
      <c r="J481" s="831">
        <v>5</v>
      </c>
      <c r="K481" s="831">
        <v>166.64999999999998</v>
      </c>
      <c r="L481" s="831"/>
      <c r="M481" s="831">
        <v>33.33</v>
      </c>
      <c r="N481" s="831">
        <v>1</v>
      </c>
      <c r="O481" s="831">
        <v>45.56</v>
      </c>
      <c r="P481" s="827"/>
      <c r="Q481" s="832">
        <v>45.56</v>
      </c>
    </row>
    <row r="482" spans="1:17" ht="14.45" customHeight="1" x14ac:dyDescent="0.2">
      <c r="A482" s="821" t="s">
        <v>3981</v>
      </c>
      <c r="B482" s="822" t="s">
        <v>3311</v>
      </c>
      <c r="C482" s="822" t="s">
        <v>3308</v>
      </c>
      <c r="D482" s="822" t="s">
        <v>3336</v>
      </c>
      <c r="E482" s="822" t="s">
        <v>3337</v>
      </c>
      <c r="F482" s="831">
        <v>10</v>
      </c>
      <c r="G482" s="831">
        <v>2540</v>
      </c>
      <c r="H482" s="831"/>
      <c r="I482" s="831">
        <v>254</v>
      </c>
      <c r="J482" s="831">
        <v>11</v>
      </c>
      <c r="K482" s="831">
        <v>2805</v>
      </c>
      <c r="L482" s="831"/>
      <c r="M482" s="831">
        <v>255</v>
      </c>
      <c r="N482" s="831">
        <v>16</v>
      </c>
      <c r="O482" s="831">
        <v>4400</v>
      </c>
      <c r="P482" s="827"/>
      <c r="Q482" s="832">
        <v>275</v>
      </c>
    </row>
    <row r="483" spans="1:17" ht="14.45" customHeight="1" x14ac:dyDescent="0.2">
      <c r="A483" s="821" t="s">
        <v>3981</v>
      </c>
      <c r="B483" s="822" t="s">
        <v>3311</v>
      </c>
      <c r="C483" s="822" t="s">
        <v>3308</v>
      </c>
      <c r="D483" s="822" t="s">
        <v>3350</v>
      </c>
      <c r="E483" s="822" t="s">
        <v>3351</v>
      </c>
      <c r="F483" s="831">
        <v>4</v>
      </c>
      <c r="G483" s="831">
        <v>1504</v>
      </c>
      <c r="H483" s="831"/>
      <c r="I483" s="831">
        <v>376</v>
      </c>
      <c r="J483" s="831">
        <v>20</v>
      </c>
      <c r="K483" s="831">
        <v>7580</v>
      </c>
      <c r="L483" s="831"/>
      <c r="M483" s="831">
        <v>379</v>
      </c>
      <c r="N483" s="831">
        <v>1</v>
      </c>
      <c r="O483" s="831">
        <v>408</v>
      </c>
      <c r="P483" s="827"/>
      <c r="Q483" s="832">
        <v>408</v>
      </c>
    </row>
    <row r="484" spans="1:17" ht="14.45" customHeight="1" x14ac:dyDescent="0.2">
      <c r="A484" s="821" t="s">
        <v>3982</v>
      </c>
      <c r="B484" s="822" t="s">
        <v>3311</v>
      </c>
      <c r="C484" s="822" t="s">
        <v>3308</v>
      </c>
      <c r="D484" s="822" t="s">
        <v>3326</v>
      </c>
      <c r="E484" s="822" t="s">
        <v>3327</v>
      </c>
      <c r="F484" s="831">
        <v>2</v>
      </c>
      <c r="G484" s="831">
        <v>252</v>
      </c>
      <c r="H484" s="831"/>
      <c r="I484" s="831">
        <v>126</v>
      </c>
      <c r="J484" s="831"/>
      <c r="K484" s="831"/>
      <c r="L484" s="831"/>
      <c r="M484" s="831"/>
      <c r="N484" s="831"/>
      <c r="O484" s="831"/>
      <c r="P484" s="827"/>
      <c r="Q484" s="832"/>
    </row>
    <row r="485" spans="1:17" ht="14.45" customHeight="1" x14ac:dyDescent="0.2">
      <c r="A485" s="821" t="s">
        <v>3982</v>
      </c>
      <c r="B485" s="822" t="s">
        <v>3311</v>
      </c>
      <c r="C485" s="822" t="s">
        <v>3308</v>
      </c>
      <c r="D485" s="822" t="s">
        <v>3334</v>
      </c>
      <c r="E485" s="822" t="s">
        <v>3335</v>
      </c>
      <c r="F485" s="831"/>
      <c r="G485" s="831"/>
      <c r="H485" s="831"/>
      <c r="I485" s="831"/>
      <c r="J485" s="831">
        <v>0</v>
      </c>
      <c r="K485" s="831">
        <v>0</v>
      </c>
      <c r="L485" s="831"/>
      <c r="M485" s="831"/>
      <c r="N485" s="831"/>
      <c r="O485" s="831"/>
      <c r="P485" s="827"/>
      <c r="Q485" s="832"/>
    </row>
    <row r="486" spans="1:17" ht="14.45" customHeight="1" x14ac:dyDescent="0.2">
      <c r="A486" s="821" t="s">
        <v>3982</v>
      </c>
      <c r="B486" s="822" t="s">
        <v>3311</v>
      </c>
      <c r="C486" s="822" t="s">
        <v>3308</v>
      </c>
      <c r="D486" s="822" t="s">
        <v>3336</v>
      </c>
      <c r="E486" s="822" t="s">
        <v>3337</v>
      </c>
      <c r="F486" s="831"/>
      <c r="G486" s="831"/>
      <c r="H486" s="831"/>
      <c r="I486" s="831"/>
      <c r="J486" s="831">
        <v>0</v>
      </c>
      <c r="K486" s="831">
        <v>0</v>
      </c>
      <c r="L486" s="831"/>
      <c r="M486" s="831"/>
      <c r="N486" s="831">
        <v>1</v>
      </c>
      <c r="O486" s="831">
        <v>275</v>
      </c>
      <c r="P486" s="827"/>
      <c r="Q486" s="832">
        <v>275</v>
      </c>
    </row>
    <row r="487" spans="1:17" ht="14.45" customHeight="1" x14ac:dyDescent="0.2">
      <c r="A487" s="821" t="s">
        <v>3983</v>
      </c>
      <c r="B487" s="822" t="s">
        <v>3311</v>
      </c>
      <c r="C487" s="822" t="s">
        <v>3308</v>
      </c>
      <c r="D487" s="822" t="s">
        <v>3336</v>
      </c>
      <c r="E487" s="822" t="s">
        <v>3337</v>
      </c>
      <c r="F487" s="831">
        <v>4</v>
      </c>
      <c r="G487" s="831">
        <v>1016</v>
      </c>
      <c r="H487" s="831"/>
      <c r="I487" s="831">
        <v>254</v>
      </c>
      <c r="J487" s="831"/>
      <c r="K487" s="831"/>
      <c r="L487" s="831"/>
      <c r="M487" s="831"/>
      <c r="N487" s="831">
        <v>3</v>
      </c>
      <c r="O487" s="831">
        <v>825</v>
      </c>
      <c r="P487" s="827"/>
      <c r="Q487" s="832">
        <v>275</v>
      </c>
    </row>
    <row r="488" spans="1:17" ht="14.45" customHeight="1" x14ac:dyDescent="0.2">
      <c r="A488" s="821" t="s">
        <v>3983</v>
      </c>
      <c r="B488" s="822" t="s">
        <v>3311</v>
      </c>
      <c r="C488" s="822" t="s">
        <v>3308</v>
      </c>
      <c r="D488" s="822" t="s">
        <v>3350</v>
      </c>
      <c r="E488" s="822" t="s">
        <v>3351</v>
      </c>
      <c r="F488" s="831"/>
      <c r="G488" s="831"/>
      <c r="H488" s="831"/>
      <c r="I488" s="831"/>
      <c r="J488" s="831">
        <v>1</v>
      </c>
      <c r="K488" s="831">
        <v>379</v>
      </c>
      <c r="L488" s="831"/>
      <c r="M488" s="831">
        <v>379</v>
      </c>
      <c r="N488" s="831"/>
      <c r="O488" s="831"/>
      <c r="P488" s="827"/>
      <c r="Q488" s="832"/>
    </row>
    <row r="489" spans="1:17" ht="14.45" customHeight="1" x14ac:dyDescent="0.2">
      <c r="A489" s="821" t="s">
        <v>3984</v>
      </c>
      <c r="B489" s="822" t="s">
        <v>3311</v>
      </c>
      <c r="C489" s="822" t="s">
        <v>3308</v>
      </c>
      <c r="D489" s="822" t="s">
        <v>3320</v>
      </c>
      <c r="E489" s="822" t="s">
        <v>3321</v>
      </c>
      <c r="F489" s="831">
        <v>1</v>
      </c>
      <c r="G489" s="831">
        <v>38</v>
      </c>
      <c r="H489" s="831"/>
      <c r="I489" s="831">
        <v>38</v>
      </c>
      <c r="J489" s="831"/>
      <c r="K489" s="831"/>
      <c r="L489" s="831"/>
      <c r="M489" s="831"/>
      <c r="N489" s="831"/>
      <c r="O489" s="831"/>
      <c r="P489" s="827"/>
      <c r="Q489" s="832"/>
    </row>
    <row r="490" spans="1:17" ht="14.45" customHeight="1" x14ac:dyDescent="0.2">
      <c r="A490" s="821" t="s">
        <v>3984</v>
      </c>
      <c r="B490" s="822" t="s">
        <v>3311</v>
      </c>
      <c r="C490" s="822" t="s">
        <v>3308</v>
      </c>
      <c r="D490" s="822" t="s">
        <v>3326</v>
      </c>
      <c r="E490" s="822" t="s">
        <v>3327</v>
      </c>
      <c r="F490" s="831">
        <v>3</v>
      </c>
      <c r="G490" s="831">
        <v>378</v>
      </c>
      <c r="H490" s="831"/>
      <c r="I490" s="831">
        <v>126</v>
      </c>
      <c r="J490" s="831"/>
      <c r="K490" s="831"/>
      <c r="L490" s="831"/>
      <c r="M490" s="831"/>
      <c r="N490" s="831">
        <v>3</v>
      </c>
      <c r="O490" s="831">
        <v>411</v>
      </c>
      <c r="P490" s="827"/>
      <c r="Q490" s="832">
        <v>137</v>
      </c>
    </row>
    <row r="491" spans="1:17" ht="14.45" customHeight="1" x14ac:dyDescent="0.2">
      <c r="A491" s="821" t="s">
        <v>3984</v>
      </c>
      <c r="B491" s="822" t="s">
        <v>3311</v>
      </c>
      <c r="C491" s="822" t="s">
        <v>3308</v>
      </c>
      <c r="D491" s="822" t="s">
        <v>3336</v>
      </c>
      <c r="E491" s="822" t="s">
        <v>3337</v>
      </c>
      <c r="F491" s="831">
        <v>21</v>
      </c>
      <c r="G491" s="831">
        <v>5334</v>
      </c>
      <c r="H491" s="831"/>
      <c r="I491" s="831">
        <v>254</v>
      </c>
      <c r="J491" s="831">
        <v>29</v>
      </c>
      <c r="K491" s="831">
        <v>7395</v>
      </c>
      <c r="L491" s="831"/>
      <c r="M491" s="831">
        <v>255</v>
      </c>
      <c r="N491" s="831">
        <v>16</v>
      </c>
      <c r="O491" s="831">
        <v>4400</v>
      </c>
      <c r="P491" s="827"/>
      <c r="Q491" s="832">
        <v>275</v>
      </c>
    </row>
    <row r="492" spans="1:17" ht="14.45" customHeight="1" x14ac:dyDescent="0.2">
      <c r="A492" s="821" t="s">
        <v>3984</v>
      </c>
      <c r="B492" s="822" t="s">
        <v>3311</v>
      </c>
      <c r="C492" s="822" t="s">
        <v>3308</v>
      </c>
      <c r="D492" s="822" t="s">
        <v>3350</v>
      </c>
      <c r="E492" s="822" t="s">
        <v>3351</v>
      </c>
      <c r="F492" s="831">
        <v>5</v>
      </c>
      <c r="G492" s="831">
        <v>1880</v>
      </c>
      <c r="H492" s="831"/>
      <c r="I492" s="831">
        <v>376</v>
      </c>
      <c r="J492" s="831">
        <v>9</v>
      </c>
      <c r="K492" s="831">
        <v>3411</v>
      </c>
      <c r="L492" s="831"/>
      <c r="M492" s="831">
        <v>379</v>
      </c>
      <c r="N492" s="831"/>
      <c r="O492" s="831"/>
      <c r="P492" s="827"/>
      <c r="Q492" s="832"/>
    </row>
    <row r="493" spans="1:17" ht="14.45" customHeight="1" x14ac:dyDescent="0.2">
      <c r="A493" s="821" t="s">
        <v>3985</v>
      </c>
      <c r="B493" s="822" t="s">
        <v>3311</v>
      </c>
      <c r="C493" s="822" t="s">
        <v>3308</v>
      </c>
      <c r="D493" s="822" t="s">
        <v>3320</v>
      </c>
      <c r="E493" s="822" t="s">
        <v>3321</v>
      </c>
      <c r="F493" s="831">
        <v>1</v>
      </c>
      <c r="G493" s="831">
        <v>38</v>
      </c>
      <c r="H493" s="831"/>
      <c r="I493" s="831">
        <v>38</v>
      </c>
      <c r="J493" s="831"/>
      <c r="K493" s="831"/>
      <c r="L493" s="831"/>
      <c r="M493" s="831"/>
      <c r="N493" s="831">
        <v>1</v>
      </c>
      <c r="O493" s="831">
        <v>40</v>
      </c>
      <c r="P493" s="827"/>
      <c r="Q493" s="832">
        <v>40</v>
      </c>
    </row>
    <row r="494" spans="1:17" ht="14.45" customHeight="1" x14ac:dyDescent="0.2">
      <c r="A494" s="821" t="s">
        <v>3985</v>
      </c>
      <c r="B494" s="822" t="s">
        <v>3311</v>
      </c>
      <c r="C494" s="822" t="s">
        <v>3308</v>
      </c>
      <c r="D494" s="822" t="s">
        <v>3350</v>
      </c>
      <c r="E494" s="822" t="s">
        <v>3351</v>
      </c>
      <c r="F494" s="831">
        <v>1</v>
      </c>
      <c r="G494" s="831">
        <v>376</v>
      </c>
      <c r="H494" s="831"/>
      <c r="I494" s="831">
        <v>376</v>
      </c>
      <c r="J494" s="831"/>
      <c r="K494" s="831"/>
      <c r="L494" s="831"/>
      <c r="M494" s="831"/>
      <c r="N494" s="831"/>
      <c r="O494" s="831"/>
      <c r="P494" s="827"/>
      <c r="Q494" s="832"/>
    </row>
    <row r="495" spans="1:17" ht="14.45" customHeight="1" x14ac:dyDescent="0.2">
      <c r="A495" s="821" t="s">
        <v>3986</v>
      </c>
      <c r="B495" s="822" t="s">
        <v>3311</v>
      </c>
      <c r="C495" s="822" t="s">
        <v>3308</v>
      </c>
      <c r="D495" s="822" t="s">
        <v>3326</v>
      </c>
      <c r="E495" s="822" t="s">
        <v>3327</v>
      </c>
      <c r="F495" s="831"/>
      <c r="G495" s="831"/>
      <c r="H495" s="831"/>
      <c r="I495" s="831"/>
      <c r="J495" s="831"/>
      <c r="K495" s="831"/>
      <c r="L495" s="831"/>
      <c r="M495" s="831"/>
      <c r="N495" s="831">
        <v>1</v>
      </c>
      <c r="O495" s="831">
        <v>137</v>
      </c>
      <c r="P495" s="827"/>
      <c r="Q495" s="832">
        <v>137</v>
      </c>
    </row>
    <row r="496" spans="1:17" ht="14.45" customHeight="1" x14ac:dyDescent="0.2">
      <c r="A496" s="821" t="s">
        <v>3986</v>
      </c>
      <c r="B496" s="822" t="s">
        <v>3311</v>
      </c>
      <c r="C496" s="822" t="s">
        <v>3308</v>
      </c>
      <c r="D496" s="822" t="s">
        <v>3336</v>
      </c>
      <c r="E496" s="822" t="s">
        <v>3337</v>
      </c>
      <c r="F496" s="831"/>
      <c r="G496" s="831"/>
      <c r="H496" s="831"/>
      <c r="I496" s="831"/>
      <c r="J496" s="831"/>
      <c r="K496" s="831"/>
      <c r="L496" s="831"/>
      <c r="M496" s="831"/>
      <c r="N496" s="831">
        <v>1</v>
      </c>
      <c r="O496" s="831">
        <v>275</v>
      </c>
      <c r="P496" s="827"/>
      <c r="Q496" s="832">
        <v>275</v>
      </c>
    </row>
    <row r="497" spans="1:17" ht="14.45" customHeight="1" x14ac:dyDescent="0.2">
      <c r="A497" s="821" t="s">
        <v>3987</v>
      </c>
      <c r="B497" s="822" t="s">
        <v>3311</v>
      </c>
      <c r="C497" s="822" t="s">
        <v>3308</v>
      </c>
      <c r="D497" s="822" t="s">
        <v>3336</v>
      </c>
      <c r="E497" s="822" t="s">
        <v>3337</v>
      </c>
      <c r="F497" s="831"/>
      <c r="G497" s="831"/>
      <c r="H497" s="831"/>
      <c r="I497" s="831"/>
      <c r="J497" s="831">
        <v>1</v>
      </c>
      <c r="K497" s="831">
        <v>255</v>
      </c>
      <c r="L497" s="831"/>
      <c r="M497" s="831">
        <v>255</v>
      </c>
      <c r="N497" s="831"/>
      <c r="O497" s="831"/>
      <c r="P497" s="827"/>
      <c r="Q497" s="832"/>
    </row>
    <row r="498" spans="1:17" ht="14.45" customHeight="1" x14ac:dyDescent="0.2">
      <c r="A498" s="821" t="s">
        <v>3988</v>
      </c>
      <c r="B498" s="822" t="s">
        <v>3311</v>
      </c>
      <c r="C498" s="822" t="s">
        <v>3308</v>
      </c>
      <c r="D498" s="822" t="s">
        <v>3320</v>
      </c>
      <c r="E498" s="822" t="s">
        <v>3321</v>
      </c>
      <c r="F498" s="831">
        <v>1</v>
      </c>
      <c r="G498" s="831">
        <v>38</v>
      </c>
      <c r="H498" s="831"/>
      <c r="I498" s="831">
        <v>38</v>
      </c>
      <c r="J498" s="831"/>
      <c r="K498" s="831"/>
      <c r="L498" s="831"/>
      <c r="M498" s="831"/>
      <c r="N498" s="831"/>
      <c r="O498" s="831"/>
      <c r="P498" s="827"/>
      <c r="Q498" s="832"/>
    </row>
    <row r="499" spans="1:17" ht="14.45" customHeight="1" x14ac:dyDescent="0.2">
      <c r="A499" s="821" t="s">
        <v>3989</v>
      </c>
      <c r="B499" s="822" t="s">
        <v>3311</v>
      </c>
      <c r="C499" s="822" t="s">
        <v>3308</v>
      </c>
      <c r="D499" s="822" t="s">
        <v>3320</v>
      </c>
      <c r="E499" s="822" t="s">
        <v>3321</v>
      </c>
      <c r="F499" s="831">
        <v>1</v>
      </c>
      <c r="G499" s="831">
        <v>38</v>
      </c>
      <c r="H499" s="831"/>
      <c r="I499" s="831">
        <v>38</v>
      </c>
      <c r="J499" s="831"/>
      <c r="K499" s="831"/>
      <c r="L499" s="831"/>
      <c r="M499" s="831"/>
      <c r="N499" s="831"/>
      <c r="O499" s="831"/>
      <c r="P499" s="827"/>
      <c r="Q499" s="832"/>
    </row>
    <row r="500" spans="1:17" ht="14.45" customHeight="1" x14ac:dyDescent="0.2">
      <c r="A500" s="821" t="s">
        <v>3989</v>
      </c>
      <c r="B500" s="822" t="s">
        <v>3311</v>
      </c>
      <c r="C500" s="822" t="s">
        <v>3308</v>
      </c>
      <c r="D500" s="822" t="s">
        <v>3326</v>
      </c>
      <c r="E500" s="822" t="s">
        <v>3327</v>
      </c>
      <c r="F500" s="831"/>
      <c r="G500" s="831"/>
      <c r="H500" s="831"/>
      <c r="I500" s="831"/>
      <c r="J500" s="831">
        <v>1</v>
      </c>
      <c r="K500" s="831">
        <v>127</v>
      </c>
      <c r="L500" s="831"/>
      <c r="M500" s="831">
        <v>127</v>
      </c>
      <c r="N500" s="831">
        <v>4</v>
      </c>
      <c r="O500" s="831">
        <v>548</v>
      </c>
      <c r="P500" s="827"/>
      <c r="Q500" s="832">
        <v>137</v>
      </c>
    </row>
    <row r="501" spans="1:17" ht="14.45" customHeight="1" x14ac:dyDescent="0.2">
      <c r="A501" s="821" t="s">
        <v>3989</v>
      </c>
      <c r="B501" s="822" t="s">
        <v>3311</v>
      </c>
      <c r="C501" s="822" t="s">
        <v>3308</v>
      </c>
      <c r="D501" s="822" t="s">
        <v>3336</v>
      </c>
      <c r="E501" s="822" t="s">
        <v>3337</v>
      </c>
      <c r="F501" s="831">
        <v>1</v>
      </c>
      <c r="G501" s="831">
        <v>254</v>
      </c>
      <c r="H501" s="831"/>
      <c r="I501" s="831">
        <v>254</v>
      </c>
      <c r="J501" s="831">
        <v>1</v>
      </c>
      <c r="K501" s="831">
        <v>255</v>
      </c>
      <c r="L501" s="831"/>
      <c r="M501" s="831">
        <v>255</v>
      </c>
      <c r="N501" s="831">
        <v>4</v>
      </c>
      <c r="O501" s="831">
        <v>1100</v>
      </c>
      <c r="P501" s="827"/>
      <c r="Q501" s="832">
        <v>275</v>
      </c>
    </row>
    <row r="502" spans="1:17" ht="14.45" customHeight="1" x14ac:dyDescent="0.2">
      <c r="A502" s="821" t="s">
        <v>3989</v>
      </c>
      <c r="B502" s="822" t="s">
        <v>3311</v>
      </c>
      <c r="C502" s="822" t="s">
        <v>3308</v>
      </c>
      <c r="D502" s="822" t="s">
        <v>3350</v>
      </c>
      <c r="E502" s="822" t="s">
        <v>3351</v>
      </c>
      <c r="F502" s="831"/>
      <c r="G502" s="831"/>
      <c r="H502" s="831"/>
      <c r="I502" s="831"/>
      <c r="J502" s="831">
        <v>5</v>
      </c>
      <c r="K502" s="831">
        <v>1895</v>
      </c>
      <c r="L502" s="831"/>
      <c r="M502" s="831">
        <v>379</v>
      </c>
      <c r="N502" s="831">
        <v>1</v>
      </c>
      <c r="O502" s="831">
        <v>408</v>
      </c>
      <c r="P502" s="827"/>
      <c r="Q502" s="832">
        <v>408</v>
      </c>
    </row>
    <row r="503" spans="1:17" ht="14.45" customHeight="1" x14ac:dyDescent="0.2">
      <c r="A503" s="821" t="s">
        <v>3990</v>
      </c>
      <c r="B503" s="822" t="s">
        <v>3311</v>
      </c>
      <c r="C503" s="822" t="s">
        <v>3308</v>
      </c>
      <c r="D503" s="822" t="s">
        <v>3320</v>
      </c>
      <c r="E503" s="822" t="s">
        <v>3321</v>
      </c>
      <c r="F503" s="831">
        <v>36</v>
      </c>
      <c r="G503" s="831">
        <v>1368</v>
      </c>
      <c r="H503" s="831"/>
      <c r="I503" s="831">
        <v>38</v>
      </c>
      <c r="J503" s="831">
        <v>4</v>
      </c>
      <c r="K503" s="831">
        <v>152</v>
      </c>
      <c r="L503" s="831"/>
      <c r="M503" s="831">
        <v>38</v>
      </c>
      <c r="N503" s="831"/>
      <c r="O503" s="831"/>
      <c r="P503" s="827"/>
      <c r="Q503" s="832"/>
    </row>
    <row r="504" spans="1:17" ht="14.45" customHeight="1" x14ac:dyDescent="0.2">
      <c r="A504" s="821" t="s">
        <v>3990</v>
      </c>
      <c r="B504" s="822" t="s">
        <v>3311</v>
      </c>
      <c r="C504" s="822" t="s">
        <v>3308</v>
      </c>
      <c r="D504" s="822" t="s">
        <v>3671</v>
      </c>
      <c r="E504" s="822" t="s">
        <v>3672</v>
      </c>
      <c r="F504" s="831"/>
      <c r="G504" s="831"/>
      <c r="H504" s="831"/>
      <c r="I504" s="831"/>
      <c r="J504" s="831"/>
      <c r="K504" s="831"/>
      <c r="L504" s="831"/>
      <c r="M504" s="831"/>
      <c r="N504" s="831">
        <v>1</v>
      </c>
      <c r="O504" s="831">
        <v>317</v>
      </c>
      <c r="P504" s="827"/>
      <c r="Q504" s="832">
        <v>317</v>
      </c>
    </row>
    <row r="505" spans="1:17" ht="14.45" customHeight="1" x14ac:dyDescent="0.2">
      <c r="A505" s="821" t="s">
        <v>3990</v>
      </c>
      <c r="B505" s="822" t="s">
        <v>3311</v>
      </c>
      <c r="C505" s="822" t="s">
        <v>3308</v>
      </c>
      <c r="D505" s="822" t="s">
        <v>3326</v>
      </c>
      <c r="E505" s="822" t="s">
        <v>3327</v>
      </c>
      <c r="F505" s="831">
        <v>31</v>
      </c>
      <c r="G505" s="831">
        <v>3906</v>
      </c>
      <c r="H505" s="831"/>
      <c r="I505" s="831">
        <v>126</v>
      </c>
      <c r="J505" s="831">
        <v>13</v>
      </c>
      <c r="K505" s="831">
        <v>1651</v>
      </c>
      <c r="L505" s="831"/>
      <c r="M505" s="831">
        <v>127</v>
      </c>
      <c r="N505" s="831">
        <v>30</v>
      </c>
      <c r="O505" s="831">
        <v>4110</v>
      </c>
      <c r="P505" s="827"/>
      <c r="Q505" s="832">
        <v>137</v>
      </c>
    </row>
    <row r="506" spans="1:17" ht="14.45" customHeight="1" x14ac:dyDescent="0.2">
      <c r="A506" s="821" t="s">
        <v>3990</v>
      </c>
      <c r="B506" s="822" t="s">
        <v>3311</v>
      </c>
      <c r="C506" s="822" t="s">
        <v>3308</v>
      </c>
      <c r="D506" s="822" t="s">
        <v>3334</v>
      </c>
      <c r="E506" s="822" t="s">
        <v>3335</v>
      </c>
      <c r="F506" s="831">
        <v>12</v>
      </c>
      <c r="G506" s="831">
        <v>399.96999999999991</v>
      </c>
      <c r="H506" s="831"/>
      <c r="I506" s="831">
        <v>33.330833333333324</v>
      </c>
      <c r="J506" s="831">
        <v>17</v>
      </c>
      <c r="K506" s="831">
        <v>566.6099999999999</v>
      </c>
      <c r="L506" s="831"/>
      <c r="M506" s="831">
        <v>33.329999999999991</v>
      </c>
      <c r="N506" s="831">
        <v>11</v>
      </c>
      <c r="O506" s="831">
        <v>501.16</v>
      </c>
      <c r="P506" s="827"/>
      <c r="Q506" s="832">
        <v>45.56</v>
      </c>
    </row>
    <row r="507" spans="1:17" ht="14.45" customHeight="1" x14ac:dyDescent="0.2">
      <c r="A507" s="821" t="s">
        <v>3990</v>
      </c>
      <c r="B507" s="822" t="s">
        <v>3311</v>
      </c>
      <c r="C507" s="822" t="s">
        <v>3308</v>
      </c>
      <c r="D507" s="822" t="s">
        <v>3336</v>
      </c>
      <c r="E507" s="822" t="s">
        <v>3337</v>
      </c>
      <c r="F507" s="831">
        <v>35</v>
      </c>
      <c r="G507" s="831">
        <v>8890</v>
      </c>
      <c r="H507" s="831"/>
      <c r="I507" s="831">
        <v>254</v>
      </c>
      <c r="J507" s="831">
        <v>27</v>
      </c>
      <c r="K507" s="831">
        <v>6885</v>
      </c>
      <c r="L507" s="831"/>
      <c r="M507" s="831">
        <v>255</v>
      </c>
      <c r="N507" s="831">
        <v>73</v>
      </c>
      <c r="O507" s="831">
        <v>20075</v>
      </c>
      <c r="P507" s="827"/>
      <c r="Q507" s="832">
        <v>275</v>
      </c>
    </row>
    <row r="508" spans="1:17" ht="14.45" customHeight="1" x14ac:dyDescent="0.2">
      <c r="A508" s="821" t="s">
        <v>3990</v>
      </c>
      <c r="B508" s="822" t="s">
        <v>3311</v>
      </c>
      <c r="C508" s="822" t="s">
        <v>3308</v>
      </c>
      <c r="D508" s="822" t="s">
        <v>3350</v>
      </c>
      <c r="E508" s="822" t="s">
        <v>3351</v>
      </c>
      <c r="F508" s="831">
        <v>22</v>
      </c>
      <c r="G508" s="831">
        <v>8272</v>
      </c>
      <c r="H508" s="831"/>
      <c r="I508" s="831">
        <v>376</v>
      </c>
      <c r="J508" s="831">
        <v>46</v>
      </c>
      <c r="K508" s="831">
        <v>17434</v>
      </c>
      <c r="L508" s="831"/>
      <c r="M508" s="831">
        <v>379</v>
      </c>
      <c r="N508" s="831">
        <v>3</v>
      </c>
      <c r="O508" s="831">
        <v>1224</v>
      </c>
      <c r="P508" s="827"/>
      <c r="Q508" s="832">
        <v>408</v>
      </c>
    </row>
    <row r="509" spans="1:17" ht="14.45" customHeight="1" x14ac:dyDescent="0.2">
      <c r="A509" s="821" t="s">
        <v>3991</v>
      </c>
      <c r="B509" s="822" t="s">
        <v>3311</v>
      </c>
      <c r="C509" s="822" t="s">
        <v>3308</v>
      </c>
      <c r="D509" s="822" t="s">
        <v>3320</v>
      </c>
      <c r="E509" s="822" t="s">
        <v>3321</v>
      </c>
      <c r="F509" s="831"/>
      <c r="G509" s="831"/>
      <c r="H509" s="831"/>
      <c r="I509" s="831"/>
      <c r="J509" s="831"/>
      <c r="K509" s="831"/>
      <c r="L509" s="831"/>
      <c r="M509" s="831"/>
      <c r="N509" s="831">
        <v>1</v>
      </c>
      <c r="O509" s="831">
        <v>40</v>
      </c>
      <c r="P509" s="827"/>
      <c r="Q509" s="832">
        <v>40</v>
      </c>
    </row>
    <row r="510" spans="1:17" ht="14.45" customHeight="1" x14ac:dyDescent="0.2">
      <c r="A510" s="821" t="s">
        <v>3991</v>
      </c>
      <c r="B510" s="822" t="s">
        <v>3311</v>
      </c>
      <c r="C510" s="822" t="s">
        <v>3308</v>
      </c>
      <c r="D510" s="822" t="s">
        <v>3326</v>
      </c>
      <c r="E510" s="822" t="s">
        <v>3327</v>
      </c>
      <c r="F510" s="831"/>
      <c r="G510" s="831"/>
      <c r="H510" s="831"/>
      <c r="I510" s="831"/>
      <c r="J510" s="831"/>
      <c r="K510" s="831"/>
      <c r="L510" s="831"/>
      <c r="M510" s="831"/>
      <c r="N510" s="831">
        <v>1</v>
      </c>
      <c r="O510" s="831">
        <v>137</v>
      </c>
      <c r="P510" s="827"/>
      <c r="Q510" s="832">
        <v>137</v>
      </c>
    </row>
    <row r="511" spans="1:17" ht="14.45" customHeight="1" x14ac:dyDescent="0.2">
      <c r="A511" s="821" t="s">
        <v>3991</v>
      </c>
      <c r="B511" s="822" t="s">
        <v>3311</v>
      </c>
      <c r="C511" s="822" t="s">
        <v>3308</v>
      </c>
      <c r="D511" s="822" t="s">
        <v>3350</v>
      </c>
      <c r="E511" s="822" t="s">
        <v>3351</v>
      </c>
      <c r="F511" s="831"/>
      <c r="G511" s="831"/>
      <c r="H511" s="831"/>
      <c r="I511" s="831"/>
      <c r="J511" s="831">
        <v>1</v>
      </c>
      <c r="K511" s="831">
        <v>379</v>
      </c>
      <c r="L511" s="831"/>
      <c r="M511" s="831">
        <v>379</v>
      </c>
      <c r="N511" s="831"/>
      <c r="O511" s="831"/>
      <c r="P511" s="827"/>
      <c r="Q511" s="832"/>
    </row>
    <row r="512" spans="1:17" ht="14.45" customHeight="1" x14ac:dyDescent="0.2">
      <c r="A512" s="821" t="s">
        <v>3992</v>
      </c>
      <c r="B512" s="822" t="s">
        <v>3311</v>
      </c>
      <c r="C512" s="822" t="s">
        <v>3308</v>
      </c>
      <c r="D512" s="822" t="s">
        <v>3320</v>
      </c>
      <c r="E512" s="822" t="s">
        <v>3321</v>
      </c>
      <c r="F512" s="831">
        <v>5</v>
      </c>
      <c r="G512" s="831">
        <v>190</v>
      </c>
      <c r="H512" s="831"/>
      <c r="I512" s="831">
        <v>38</v>
      </c>
      <c r="J512" s="831">
        <v>2</v>
      </c>
      <c r="K512" s="831">
        <v>76</v>
      </c>
      <c r="L512" s="831"/>
      <c r="M512" s="831">
        <v>38</v>
      </c>
      <c r="N512" s="831">
        <v>1</v>
      </c>
      <c r="O512" s="831">
        <v>40</v>
      </c>
      <c r="P512" s="827"/>
      <c r="Q512" s="832">
        <v>40</v>
      </c>
    </row>
    <row r="513" spans="1:17" ht="14.45" customHeight="1" x14ac:dyDescent="0.2">
      <c r="A513" s="821" t="s">
        <v>3992</v>
      </c>
      <c r="B513" s="822" t="s">
        <v>3311</v>
      </c>
      <c r="C513" s="822" t="s">
        <v>3308</v>
      </c>
      <c r="D513" s="822" t="s">
        <v>3326</v>
      </c>
      <c r="E513" s="822" t="s">
        <v>3327</v>
      </c>
      <c r="F513" s="831">
        <v>2</v>
      </c>
      <c r="G513" s="831">
        <v>252</v>
      </c>
      <c r="H513" s="831"/>
      <c r="I513" s="831">
        <v>126</v>
      </c>
      <c r="J513" s="831">
        <v>1</v>
      </c>
      <c r="K513" s="831">
        <v>127</v>
      </c>
      <c r="L513" s="831"/>
      <c r="M513" s="831">
        <v>127</v>
      </c>
      <c r="N513" s="831">
        <v>2</v>
      </c>
      <c r="O513" s="831">
        <v>274</v>
      </c>
      <c r="P513" s="827"/>
      <c r="Q513" s="832">
        <v>137</v>
      </c>
    </row>
    <row r="514" spans="1:17" ht="14.45" customHeight="1" x14ac:dyDescent="0.2">
      <c r="A514" s="821" t="s">
        <v>3992</v>
      </c>
      <c r="B514" s="822" t="s">
        <v>3311</v>
      </c>
      <c r="C514" s="822" t="s">
        <v>3308</v>
      </c>
      <c r="D514" s="822" t="s">
        <v>3334</v>
      </c>
      <c r="E514" s="822" t="s">
        <v>3335</v>
      </c>
      <c r="F514" s="831">
        <v>2</v>
      </c>
      <c r="G514" s="831">
        <v>66.66</v>
      </c>
      <c r="H514" s="831"/>
      <c r="I514" s="831">
        <v>33.33</v>
      </c>
      <c r="J514" s="831">
        <v>2</v>
      </c>
      <c r="K514" s="831">
        <v>66.66</v>
      </c>
      <c r="L514" s="831"/>
      <c r="M514" s="831">
        <v>33.33</v>
      </c>
      <c r="N514" s="831">
        <v>1</v>
      </c>
      <c r="O514" s="831">
        <v>45.56</v>
      </c>
      <c r="P514" s="827"/>
      <c r="Q514" s="832">
        <v>45.56</v>
      </c>
    </row>
    <row r="515" spans="1:17" ht="14.45" customHeight="1" x14ac:dyDescent="0.2">
      <c r="A515" s="821" t="s">
        <v>3992</v>
      </c>
      <c r="B515" s="822" t="s">
        <v>3311</v>
      </c>
      <c r="C515" s="822" t="s">
        <v>3308</v>
      </c>
      <c r="D515" s="822" t="s">
        <v>3336</v>
      </c>
      <c r="E515" s="822" t="s">
        <v>3337</v>
      </c>
      <c r="F515" s="831">
        <v>4</v>
      </c>
      <c r="G515" s="831">
        <v>1016</v>
      </c>
      <c r="H515" s="831"/>
      <c r="I515" s="831">
        <v>254</v>
      </c>
      <c r="J515" s="831">
        <v>3</v>
      </c>
      <c r="K515" s="831">
        <v>765</v>
      </c>
      <c r="L515" s="831"/>
      <c r="M515" s="831">
        <v>255</v>
      </c>
      <c r="N515" s="831">
        <v>6</v>
      </c>
      <c r="O515" s="831">
        <v>1650</v>
      </c>
      <c r="P515" s="827"/>
      <c r="Q515" s="832">
        <v>275</v>
      </c>
    </row>
    <row r="516" spans="1:17" ht="14.45" customHeight="1" x14ac:dyDescent="0.2">
      <c r="A516" s="821" t="s">
        <v>3992</v>
      </c>
      <c r="B516" s="822" t="s">
        <v>3311</v>
      </c>
      <c r="C516" s="822" t="s">
        <v>3308</v>
      </c>
      <c r="D516" s="822" t="s">
        <v>3350</v>
      </c>
      <c r="E516" s="822" t="s">
        <v>3351</v>
      </c>
      <c r="F516" s="831"/>
      <c r="G516" s="831"/>
      <c r="H516" s="831"/>
      <c r="I516" s="831"/>
      <c r="J516" s="831">
        <v>6</v>
      </c>
      <c r="K516" s="831">
        <v>2274</v>
      </c>
      <c r="L516" s="831"/>
      <c r="M516" s="831">
        <v>379</v>
      </c>
      <c r="N516" s="831"/>
      <c r="O516" s="831"/>
      <c r="P516" s="827"/>
      <c r="Q516" s="832"/>
    </row>
    <row r="517" spans="1:17" ht="14.45" customHeight="1" x14ac:dyDescent="0.2">
      <c r="A517" s="821" t="s">
        <v>3993</v>
      </c>
      <c r="B517" s="822" t="s">
        <v>3311</v>
      </c>
      <c r="C517" s="822" t="s">
        <v>3308</v>
      </c>
      <c r="D517" s="822" t="s">
        <v>3350</v>
      </c>
      <c r="E517" s="822" t="s">
        <v>3351</v>
      </c>
      <c r="F517" s="831">
        <v>1</v>
      </c>
      <c r="G517" s="831">
        <v>376</v>
      </c>
      <c r="H517" s="831"/>
      <c r="I517" s="831">
        <v>376</v>
      </c>
      <c r="J517" s="831"/>
      <c r="K517" s="831"/>
      <c r="L517" s="831"/>
      <c r="M517" s="831"/>
      <c r="N517" s="831"/>
      <c r="O517" s="831"/>
      <c r="P517" s="827"/>
      <c r="Q517" s="832"/>
    </row>
    <row r="518" spans="1:17" ht="14.45" customHeight="1" x14ac:dyDescent="0.2">
      <c r="A518" s="821" t="s">
        <v>3994</v>
      </c>
      <c r="B518" s="822" t="s">
        <v>3311</v>
      </c>
      <c r="C518" s="822" t="s">
        <v>3308</v>
      </c>
      <c r="D518" s="822" t="s">
        <v>3326</v>
      </c>
      <c r="E518" s="822" t="s">
        <v>3327</v>
      </c>
      <c r="F518" s="831"/>
      <c r="G518" s="831"/>
      <c r="H518" s="831"/>
      <c r="I518" s="831"/>
      <c r="J518" s="831"/>
      <c r="K518" s="831"/>
      <c r="L518" s="831"/>
      <c r="M518" s="831"/>
      <c r="N518" s="831">
        <v>1</v>
      </c>
      <c r="O518" s="831">
        <v>137</v>
      </c>
      <c r="P518" s="827"/>
      <c r="Q518" s="832">
        <v>137</v>
      </c>
    </row>
    <row r="519" spans="1:17" ht="14.45" customHeight="1" x14ac:dyDescent="0.2">
      <c r="A519" s="821" t="s">
        <v>3994</v>
      </c>
      <c r="B519" s="822" t="s">
        <v>3311</v>
      </c>
      <c r="C519" s="822" t="s">
        <v>3308</v>
      </c>
      <c r="D519" s="822" t="s">
        <v>3334</v>
      </c>
      <c r="E519" s="822" t="s">
        <v>3335</v>
      </c>
      <c r="F519" s="831">
        <v>1</v>
      </c>
      <c r="G519" s="831">
        <v>33.33</v>
      </c>
      <c r="H519" s="831"/>
      <c r="I519" s="831">
        <v>33.33</v>
      </c>
      <c r="J519" s="831">
        <v>1</v>
      </c>
      <c r="K519" s="831">
        <v>33.33</v>
      </c>
      <c r="L519" s="831"/>
      <c r="M519" s="831">
        <v>33.33</v>
      </c>
      <c r="N519" s="831"/>
      <c r="O519" s="831"/>
      <c r="P519" s="827"/>
      <c r="Q519" s="832"/>
    </row>
    <row r="520" spans="1:17" ht="14.45" customHeight="1" x14ac:dyDescent="0.2">
      <c r="A520" s="821" t="s">
        <v>3994</v>
      </c>
      <c r="B520" s="822" t="s">
        <v>3311</v>
      </c>
      <c r="C520" s="822" t="s">
        <v>3308</v>
      </c>
      <c r="D520" s="822" t="s">
        <v>3336</v>
      </c>
      <c r="E520" s="822" t="s">
        <v>3337</v>
      </c>
      <c r="F520" s="831"/>
      <c r="G520" s="831"/>
      <c r="H520" s="831"/>
      <c r="I520" s="831"/>
      <c r="J520" s="831"/>
      <c r="K520" s="831"/>
      <c r="L520" s="831"/>
      <c r="M520" s="831"/>
      <c r="N520" s="831">
        <v>3</v>
      </c>
      <c r="O520" s="831">
        <v>825</v>
      </c>
      <c r="P520" s="827"/>
      <c r="Q520" s="832">
        <v>275</v>
      </c>
    </row>
    <row r="521" spans="1:17" ht="14.45" customHeight="1" x14ac:dyDescent="0.2">
      <c r="A521" s="821" t="s">
        <v>3994</v>
      </c>
      <c r="B521" s="822" t="s">
        <v>3311</v>
      </c>
      <c r="C521" s="822" t="s">
        <v>3308</v>
      </c>
      <c r="D521" s="822" t="s">
        <v>3350</v>
      </c>
      <c r="E521" s="822" t="s">
        <v>3351</v>
      </c>
      <c r="F521" s="831">
        <v>1</v>
      </c>
      <c r="G521" s="831">
        <v>376</v>
      </c>
      <c r="H521" s="831"/>
      <c r="I521" s="831">
        <v>376</v>
      </c>
      <c r="J521" s="831">
        <v>1</v>
      </c>
      <c r="K521" s="831">
        <v>379</v>
      </c>
      <c r="L521" s="831"/>
      <c r="M521" s="831">
        <v>379</v>
      </c>
      <c r="N521" s="831"/>
      <c r="O521" s="831"/>
      <c r="P521" s="827"/>
      <c r="Q521" s="832"/>
    </row>
    <row r="522" spans="1:17" ht="14.45" customHeight="1" x14ac:dyDescent="0.2">
      <c r="A522" s="821" t="s">
        <v>3995</v>
      </c>
      <c r="B522" s="822" t="s">
        <v>3311</v>
      </c>
      <c r="C522" s="822" t="s">
        <v>3308</v>
      </c>
      <c r="D522" s="822" t="s">
        <v>3320</v>
      </c>
      <c r="E522" s="822" t="s">
        <v>3321</v>
      </c>
      <c r="F522" s="831">
        <v>1</v>
      </c>
      <c r="G522" s="831">
        <v>38</v>
      </c>
      <c r="H522" s="831"/>
      <c r="I522" s="831">
        <v>38</v>
      </c>
      <c r="J522" s="831">
        <v>3</v>
      </c>
      <c r="K522" s="831">
        <v>114</v>
      </c>
      <c r="L522" s="831"/>
      <c r="M522" s="831">
        <v>38</v>
      </c>
      <c r="N522" s="831">
        <v>1</v>
      </c>
      <c r="O522" s="831">
        <v>40</v>
      </c>
      <c r="P522" s="827"/>
      <c r="Q522" s="832">
        <v>40</v>
      </c>
    </row>
    <row r="523" spans="1:17" ht="14.45" customHeight="1" x14ac:dyDescent="0.2">
      <c r="A523" s="821" t="s">
        <v>3995</v>
      </c>
      <c r="B523" s="822" t="s">
        <v>3311</v>
      </c>
      <c r="C523" s="822" t="s">
        <v>3308</v>
      </c>
      <c r="D523" s="822" t="s">
        <v>3326</v>
      </c>
      <c r="E523" s="822" t="s">
        <v>3327</v>
      </c>
      <c r="F523" s="831">
        <v>12</v>
      </c>
      <c r="G523" s="831">
        <v>1512</v>
      </c>
      <c r="H523" s="831"/>
      <c r="I523" s="831">
        <v>126</v>
      </c>
      <c r="J523" s="831">
        <v>3</v>
      </c>
      <c r="K523" s="831">
        <v>381</v>
      </c>
      <c r="L523" s="831"/>
      <c r="M523" s="831">
        <v>127</v>
      </c>
      <c r="N523" s="831">
        <v>5</v>
      </c>
      <c r="O523" s="831">
        <v>685</v>
      </c>
      <c r="P523" s="827"/>
      <c r="Q523" s="832">
        <v>137</v>
      </c>
    </row>
    <row r="524" spans="1:17" ht="14.45" customHeight="1" x14ac:dyDescent="0.2">
      <c r="A524" s="821" t="s">
        <v>3995</v>
      </c>
      <c r="B524" s="822" t="s">
        <v>3311</v>
      </c>
      <c r="C524" s="822" t="s">
        <v>3308</v>
      </c>
      <c r="D524" s="822" t="s">
        <v>3334</v>
      </c>
      <c r="E524" s="822" t="s">
        <v>3335</v>
      </c>
      <c r="F524" s="831">
        <v>1</v>
      </c>
      <c r="G524" s="831">
        <v>33.33</v>
      </c>
      <c r="H524" s="831"/>
      <c r="I524" s="831">
        <v>33.33</v>
      </c>
      <c r="J524" s="831"/>
      <c r="K524" s="831"/>
      <c r="L524" s="831"/>
      <c r="M524" s="831"/>
      <c r="N524" s="831"/>
      <c r="O524" s="831"/>
      <c r="P524" s="827"/>
      <c r="Q524" s="832"/>
    </row>
    <row r="525" spans="1:17" ht="14.45" customHeight="1" x14ac:dyDescent="0.2">
      <c r="A525" s="821" t="s">
        <v>3995</v>
      </c>
      <c r="B525" s="822" t="s">
        <v>3311</v>
      </c>
      <c r="C525" s="822" t="s">
        <v>3308</v>
      </c>
      <c r="D525" s="822" t="s">
        <v>3336</v>
      </c>
      <c r="E525" s="822" t="s">
        <v>3337</v>
      </c>
      <c r="F525" s="831">
        <v>3</v>
      </c>
      <c r="G525" s="831">
        <v>762</v>
      </c>
      <c r="H525" s="831"/>
      <c r="I525" s="831">
        <v>254</v>
      </c>
      <c r="J525" s="831">
        <v>1</v>
      </c>
      <c r="K525" s="831">
        <v>255</v>
      </c>
      <c r="L525" s="831"/>
      <c r="M525" s="831">
        <v>255</v>
      </c>
      <c r="N525" s="831">
        <v>10</v>
      </c>
      <c r="O525" s="831">
        <v>2750</v>
      </c>
      <c r="P525" s="827"/>
      <c r="Q525" s="832">
        <v>275</v>
      </c>
    </row>
    <row r="526" spans="1:17" ht="14.45" customHeight="1" x14ac:dyDescent="0.2">
      <c r="A526" s="821" t="s">
        <v>3995</v>
      </c>
      <c r="B526" s="822" t="s">
        <v>3311</v>
      </c>
      <c r="C526" s="822" t="s">
        <v>3308</v>
      </c>
      <c r="D526" s="822" t="s">
        <v>3350</v>
      </c>
      <c r="E526" s="822" t="s">
        <v>3351</v>
      </c>
      <c r="F526" s="831">
        <v>2</v>
      </c>
      <c r="G526" s="831">
        <v>752</v>
      </c>
      <c r="H526" s="831"/>
      <c r="I526" s="831">
        <v>376</v>
      </c>
      <c r="J526" s="831">
        <v>4</v>
      </c>
      <c r="K526" s="831">
        <v>1516</v>
      </c>
      <c r="L526" s="831"/>
      <c r="M526" s="831">
        <v>379</v>
      </c>
      <c r="N526" s="831"/>
      <c r="O526" s="831"/>
      <c r="P526" s="827"/>
      <c r="Q526" s="832"/>
    </row>
    <row r="527" spans="1:17" ht="14.45" customHeight="1" x14ac:dyDescent="0.2">
      <c r="A527" s="821" t="s">
        <v>3996</v>
      </c>
      <c r="B527" s="822" t="s">
        <v>3311</v>
      </c>
      <c r="C527" s="822" t="s">
        <v>3308</v>
      </c>
      <c r="D527" s="822" t="s">
        <v>3320</v>
      </c>
      <c r="E527" s="822" t="s">
        <v>3321</v>
      </c>
      <c r="F527" s="831">
        <v>2</v>
      </c>
      <c r="G527" s="831">
        <v>76</v>
      </c>
      <c r="H527" s="831"/>
      <c r="I527" s="831">
        <v>38</v>
      </c>
      <c r="J527" s="831"/>
      <c r="K527" s="831"/>
      <c r="L527" s="831"/>
      <c r="M527" s="831"/>
      <c r="N527" s="831"/>
      <c r="O527" s="831"/>
      <c r="P527" s="827"/>
      <c r="Q527" s="832"/>
    </row>
    <row r="528" spans="1:17" ht="14.45" customHeight="1" x14ac:dyDescent="0.2">
      <c r="A528" s="821" t="s">
        <v>3996</v>
      </c>
      <c r="B528" s="822" t="s">
        <v>3311</v>
      </c>
      <c r="C528" s="822" t="s">
        <v>3308</v>
      </c>
      <c r="D528" s="822" t="s">
        <v>3326</v>
      </c>
      <c r="E528" s="822" t="s">
        <v>3327</v>
      </c>
      <c r="F528" s="831">
        <v>2</v>
      </c>
      <c r="G528" s="831">
        <v>252</v>
      </c>
      <c r="H528" s="831"/>
      <c r="I528" s="831">
        <v>126</v>
      </c>
      <c r="J528" s="831"/>
      <c r="K528" s="831"/>
      <c r="L528" s="831"/>
      <c r="M528" s="831"/>
      <c r="N528" s="831">
        <v>3</v>
      </c>
      <c r="O528" s="831">
        <v>411</v>
      </c>
      <c r="P528" s="827"/>
      <c r="Q528" s="832">
        <v>137</v>
      </c>
    </row>
    <row r="529" spans="1:17" ht="14.45" customHeight="1" x14ac:dyDescent="0.2">
      <c r="A529" s="821" t="s">
        <v>3996</v>
      </c>
      <c r="B529" s="822" t="s">
        <v>3311</v>
      </c>
      <c r="C529" s="822" t="s">
        <v>3308</v>
      </c>
      <c r="D529" s="822" t="s">
        <v>3336</v>
      </c>
      <c r="E529" s="822" t="s">
        <v>3337</v>
      </c>
      <c r="F529" s="831">
        <v>4</v>
      </c>
      <c r="G529" s="831">
        <v>1016</v>
      </c>
      <c r="H529" s="831"/>
      <c r="I529" s="831">
        <v>254</v>
      </c>
      <c r="J529" s="831">
        <v>2</v>
      </c>
      <c r="K529" s="831">
        <v>510</v>
      </c>
      <c r="L529" s="831"/>
      <c r="M529" s="831">
        <v>255</v>
      </c>
      <c r="N529" s="831"/>
      <c r="O529" s="831"/>
      <c r="P529" s="827"/>
      <c r="Q529" s="832"/>
    </row>
    <row r="530" spans="1:17" ht="14.45" customHeight="1" x14ac:dyDescent="0.2">
      <c r="A530" s="821" t="s">
        <v>3996</v>
      </c>
      <c r="B530" s="822" t="s">
        <v>3311</v>
      </c>
      <c r="C530" s="822" t="s">
        <v>3308</v>
      </c>
      <c r="D530" s="822" t="s">
        <v>3350</v>
      </c>
      <c r="E530" s="822" t="s">
        <v>3351</v>
      </c>
      <c r="F530" s="831"/>
      <c r="G530" s="831"/>
      <c r="H530" s="831"/>
      <c r="I530" s="831"/>
      <c r="J530" s="831">
        <v>2</v>
      </c>
      <c r="K530" s="831">
        <v>758</v>
      </c>
      <c r="L530" s="831"/>
      <c r="M530" s="831">
        <v>379</v>
      </c>
      <c r="N530" s="831"/>
      <c r="O530" s="831"/>
      <c r="P530" s="827"/>
      <c r="Q530" s="832"/>
    </row>
    <row r="531" spans="1:17" ht="14.45" customHeight="1" x14ac:dyDescent="0.2">
      <c r="A531" s="821" t="s">
        <v>3997</v>
      </c>
      <c r="B531" s="822" t="s">
        <v>3311</v>
      </c>
      <c r="C531" s="822" t="s">
        <v>3308</v>
      </c>
      <c r="D531" s="822" t="s">
        <v>3320</v>
      </c>
      <c r="E531" s="822" t="s">
        <v>3321</v>
      </c>
      <c r="F531" s="831">
        <v>4</v>
      </c>
      <c r="G531" s="831">
        <v>152</v>
      </c>
      <c r="H531" s="831"/>
      <c r="I531" s="831">
        <v>38</v>
      </c>
      <c r="J531" s="831">
        <v>4</v>
      </c>
      <c r="K531" s="831">
        <v>152</v>
      </c>
      <c r="L531" s="831"/>
      <c r="M531" s="831">
        <v>38</v>
      </c>
      <c r="N531" s="831"/>
      <c r="O531" s="831"/>
      <c r="P531" s="827"/>
      <c r="Q531" s="832"/>
    </row>
    <row r="532" spans="1:17" ht="14.45" customHeight="1" x14ac:dyDescent="0.2">
      <c r="A532" s="821" t="s">
        <v>3997</v>
      </c>
      <c r="B532" s="822" t="s">
        <v>3311</v>
      </c>
      <c r="C532" s="822" t="s">
        <v>3308</v>
      </c>
      <c r="D532" s="822" t="s">
        <v>3326</v>
      </c>
      <c r="E532" s="822" t="s">
        <v>3327</v>
      </c>
      <c r="F532" s="831">
        <v>5</v>
      </c>
      <c r="G532" s="831">
        <v>630</v>
      </c>
      <c r="H532" s="831"/>
      <c r="I532" s="831">
        <v>126</v>
      </c>
      <c r="J532" s="831">
        <v>3</v>
      </c>
      <c r="K532" s="831">
        <v>381</v>
      </c>
      <c r="L532" s="831"/>
      <c r="M532" s="831">
        <v>127</v>
      </c>
      <c r="N532" s="831">
        <v>3</v>
      </c>
      <c r="O532" s="831">
        <v>411</v>
      </c>
      <c r="P532" s="827"/>
      <c r="Q532" s="832">
        <v>137</v>
      </c>
    </row>
    <row r="533" spans="1:17" ht="14.45" customHeight="1" x14ac:dyDescent="0.2">
      <c r="A533" s="821" t="s">
        <v>3997</v>
      </c>
      <c r="B533" s="822" t="s">
        <v>3311</v>
      </c>
      <c r="C533" s="822" t="s">
        <v>3308</v>
      </c>
      <c r="D533" s="822" t="s">
        <v>3334</v>
      </c>
      <c r="E533" s="822" t="s">
        <v>3335</v>
      </c>
      <c r="F533" s="831">
        <v>4</v>
      </c>
      <c r="G533" s="831">
        <v>133.32</v>
      </c>
      <c r="H533" s="831"/>
      <c r="I533" s="831">
        <v>33.33</v>
      </c>
      <c r="J533" s="831">
        <v>3</v>
      </c>
      <c r="K533" s="831">
        <v>99.99</v>
      </c>
      <c r="L533" s="831"/>
      <c r="M533" s="831">
        <v>33.33</v>
      </c>
      <c r="N533" s="831">
        <v>1</v>
      </c>
      <c r="O533" s="831">
        <v>45.56</v>
      </c>
      <c r="P533" s="827"/>
      <c r="Q533" s="832">
        <v>45.56</v>
      </c>
    </row>
    <row r="534" spans="1:17" ht="14.45" customHeight="1" x14ac:dyDescent="0.2">
      <c r="A534" s="821" t="s">
        <v>3997</v>
      </c>
      <c r="B534" s="822" t="s">
        <v>3311</v>
      </c>
      <c r="C534" s="822" t="s">
        <v>3308</v>
      </c>
      <c r="D534" s="822" t="s">
        <v>3336</v>
      </c>
      <c r="E534" s="822" t="s">
        <v>3337</v>
      </c>
      <c r="F534" s="831">
        <v>9</v>
      </c>
      <c r="G534" s="831">
        <v>2286</v>
      </c>
      <c r="H534" s="831"/>
      <c r="I534" s="831">
        <v>254</v>
      </c>
      <c r="J534" s="831">
        <v>4</v>
      </c>
      <c r="K534" s="831">
        <v>1020</v>
      </c>
      <c r="L534" s="831"/>
      <c r="M534" s="831">
        <v>255</v>
      </c>
      <c r="N534" s="831">
        <v>11</v>
      </c>
      <c r="O534" s="831">
        <v>3025</v>
      </c>
      <c r="P534" s="827"/>
      <c r="Q534" s="832">
        <v>275</v>
      </c>
    </row>
    <row r="535" spans="1:17" ht="14.45" customHeight="1" x14ac:dyDescent="0.2">
      <c r="A535" s="821" t="s">
        <v>3997</v>
      </c>
      <c r="B535" s="822" t="s">
        <v>3311</v>
      </c>
      <c r="C535" s="822" t="s">
        <v>3308</v>
      </c>
      <c r="D535" s="822" t="s">
        <v>3350</v>
      </c>
      <c r="E535" s="822" t="s">
        <v>3351</v>
      </c>
      <c r="F535" s="831">
        <v>7</v>
      </c>
      <c r="G535" s="831">
        <v>2632</v>
      </c>
      <c r="H535" s="831"/>
      <c r="I535" s="831">
        <v>376</v>
      </c>
      <c r="J535" s="831">
        <v>11</v>
      </c>
      <c r="K535" s="831">
        <v>4169</v>
      </c>
      <c r="L535" s="831"/>
      <c r="M535" s="831">
        <v>379</v>
      </c>
      <c r="N535" s="831"/>
      <c r="O535" s="831"/>
      <c r="P535" s="827"/>
      <c r="Q535" s="832"/>
    </row>
    <row r="536" spans="1:17" ht="14.45" customHeight="1" x14ac:dyDescent="0.2">
      <c r="A536" s="821" t="s">
        <v>3998</v>
      </c>
      <c r="B536" s="822" t="s">
        <v>3311</v>
      </c>
      <c r="C536" s="822" t="s">
        <v>3308</v>
      </c>
      <c r="D536" s="822" t="s">
        <v>3320</v>
      </c>
      <c r="E536" s="822" t="s">
        <v>3321</v>
      </c>
      <c r="F536" s="831">
        <v>10</v>
      </c>
      <c r="G536" s="831">
        <v>380</v>
      </c>
      <c r="H536" s="831"/>
      <c r="I536" s="831">
        <v>38</v>
      </c>
      <c r="J536" s="831">
        <v>2</v>
      </c>
      <c r="K536" s="831">
        <v>76</v>
      </c>
      <c r="L536" s="831"/>
      <c r="M536" s="831">
        <v>38</v>
      </c>
      <c r="N536" s="831"/>
      <c r="O536" s="831"/>
      <c r="P536" s="827"/>
      <c r="Q536" s="832"/>
    </row>
    <row r="537" spans="1:17" ht="14.45" customHeight="1" x14ac:dyDescent="0.2">
      <c r="A537" s="821" t="s">
        <v>3998</v>
      </c>
      <c r="B537" s="822" t="s">
        <v>3311</v>
      </c>
      <c r="C537" s="822" t="s">
        <v>3308</v>
      </c>
      <c r="D537" s="822" t="s">
        <v>3326</v>
      </c>
      <c r="E537" s="822" t="s">
        <v>3327</v>
      </c>
      <c r="F537" s="831">
        <v>3</v>
      </c>
      <c r="G537" s="831">
        <v>378</v>
      </c>
      <c r="H537" s="831"/>
      <c r="I537" s="831">
        <v>126</v>
      </c>
      <c r="J537" s="831"/>
      <c r="K537" s="831"/>
      <c r="L537" s="831"/>
      <c r="M537" s="831"/>
      <c r="N537" s="831"/>
      <c r="O537" s="831"/>
      <c r="P537" s="827"/>
      <c r="Q537" s="832"/>
    </row>
    <row r="538" spans="1:17" ht="14.45" customHeight="1" x14ac:dyDescent="0.2">
      <c r="A538" s="821" t="s">
        <v>3998</v>
      </c>
      <c r="B538" s="822" t="s">
        <v>3311</v>
      </c>
      <c r="C538" s="822" t="s">
        <v>3308</v>
      </c>
      <c r="D538" s="822" t="s">
        <v>3336</v>
      </c>
      <c r="E538" s="822" t="s">
        <v>3337</v>
      </c>
      <c r="F538" s="831">
        <v>3</v>
      </c>
      <c r="G538" s="831">
        <v>762</v>
      </c>
      <c r="H538" s="831"/>
      <c r="I538" s="831">
        <v>254</v>
      </c>
      <c r="J538" s="831">
        <v>4</v>
      </c>
      <c r="K538" s="831">
        <v>1020</v>
      </c>
      <c r="L538" s="831"/>
      <c r="M538" s="831">
        <v>255</v>
      </c>
      <c r="N538" s="831">
        <v>1</v>
      </c>
      <c r="O538" s="831">
        <v>275</v>
      </c>
      <c r="P538" s="827"/>
      <c r="Q538" s="832">
        <v>275</v>
      </c>
    </row>
    <row r="539" spans="1:17" ht="14.45" customHeight="1" x14ac:dyDescent="0.2">
      <c r="A539" s="821" t="s">
        <v>3998</v>
      </c>
      <c r="B539" s="822" t="s">
        <v>3311</v>
      </c>
      <c r="C539" s="822" t="s">
        <v>3308</v>
      </c>
      <c r="D539" s="822" t="s">
        <v>3350</v>
      </c>
      <c r="E539" s="822" t="s">
        <v>3351</v>
      </c>
      <c r="F539" s="831">
        <v>1</v>
      </c>
      <c r="G539" s="831">
        <v>376</v>
      </c>
      <c r="H539" s="831"/>
      <c r="I539" s="831">
        <v>376</v>
      </c>
      <c r="J539" s="831">
        <v>3</v>
      </c>
      <c r="K539" s="831">
        <v>1137</v>
      </c>
      <c r="L539" s="831"/>
      <c r="M539" s="831">
        <v>379</v>
      </c>
      <c r="N539" s="831"/>
      <c r="O539" s="831"/>
      <c r="P539" s="827"/>
      <c r="Q539" s="832"/>
    </row>
    <row r="540" spans="1:17" ht="14.45" customHeight="1" x14ac:dyDescent="0.2">
      <c r="A540" s="821" t="s">
        <v>3999</v>
      </c>
      <c r="B540" s="822" t="s">
        <v>3311</v>
      </c>
      <c r="C540" s="822" t="s">
        <v>3308</v>
      </c>
      <c r="D540" s="822" t="s">
        <v>3326</v>
      </c>
      <c r="E540" s="822" t="s">
        <v>3327</v>
      </c>
      <c r="F540" s="831"/>
      <c r="G540" s="831"/>
      <c r="H540" s="831"/>
      <c r="I540" s="831"/>
      <c r="J540" s="831"/>
      <c r="K540" s="831"/>
      <c r="L540" s="831"/>
      <c r="M540" s="831"/>
      <c r="N540" s="831">
        <v>1</v>
      </c>
      <c r="O540" s="831">
        <v>137</v>
      </c>
      <c r="P540" s="827"/>
      <c r="Q540" s="832">
        <v>137</v>
      </c>
    </row>
    <row r="541" spans="1:17" ht="14.45" customHeight="1" x14ac:dyDescent="0.2">
      <c r="A541" s="821" t="s">
        <v>3999</v>
      </c>
      <c r="B541" s="822" t="s">
        <v>3311</v>
      </c>
      <c r="C541" s="822" t="s">
        <v>3308</v>
      </c>
      <c r="D541" s="822" t="s">
        <v>3336</v>
      </c>
      <c r="E541" s="822" t="s">
        <v>3337</v>
      </c>
      <c r="F541" s="831">
        <v>1</v>
      </c>
      <c r="G541" s="831">
        <v>254</v>
      </c>
      <c r="H541" s="831"/>
      <c r="I541" s="831">
        <v>254</v>
      </c>
      <c r="J541" s="831">
        <v>1</v>
      </c>
      <c r="K541" s="831">
        <v>255</v>
      </c>
      <c r="L541" s="831"/>
      <c r="M541" s="831">
        <v>255</v>
      </c>
      <c r="N541" s="831">
        <v>6</v>
      </c>
      <c r="O541" s="831">
        <v>1650</v>
      </c>
      <c r="P541" s="827"/>
      <c r="Q541" s="832">
        <v>275</v>
      </c>
    </row>
    <row r="542" spans="1:17" ht="14.45" customHeight="1" x14ac:dyDescent="0.2">
      <c r="A542" s="821" t="s">
        <v>3999</v>
      </c>
      <c r="B542" s="822" t="s">
        <v>3311</v>
      </c>
      <c r="C542" s="822" t="s">
        <v>3308</v>
      </c>
      <c r="D542" s="822" t="s">
        <v>3350</v>
      </c>
      <c r="E542" s="822" t="s">
        <v>3351</v>
      </c>
      <c r="F542" s="831"/>
      <c r="G542" s="831"/>
      <c r="H542" s="831"/>
      <c r="I542" s="831"/>
      <c r="J542" s="831">
        <v>2</v>
      </c>
      <c r="K542" s="831">
        <v>758</v>
      </c>
      <c r="L542" s="831"/>
      <c r="M542" s="831">
        <v>379</v>
      </c>
      <c r="N542" s="831"/>
      <c r="O542" s="831"/>
      <c r="P542" s="827"/>
      <c r="Q542" s="832"/>
    </row>
    <row r="543" spans="1:17" ht="14.45" customHeight="1" x14ac:dyDescent="0.2">
      <c r="A543" s="821" t="s">
        <v>4000</v>
      </c>
      <c r="B543" s="822" t="s">
        <v>3311</v>
      </c>
      <c r="C543" s="822" t="s">
        <v>3308</v>
      </c>
      <c r="D543" s="822" t="s">
        <v>3320</v>
      </c>
      <c r="E543" s="822" t="s">
        <v>3321</v>
      </c>
      <c r="F543" s="831">
        <v>1</v>
      </c>
      <c r="G543" s="831">
        <v>38</v>
      </c>
      <c r="H543" s="831"/>
      <c r="I543" s="831">
        <v>38</v>
      </c>
      <c r="J543" s="831"/>
      <c r="K543" s="831"/>
      <c r="L543" s="831"/>
      <c r="M543" s="831"/>
      <c r="N543" s="831">
        <v>1</v>
      </c>
      <c r="O543" s="831">
        <v>40</v>
      </c>
      <c r="P543" s="827"/>
      <c r="Q543" s="832">
        <v>40</v>
      </c>
    </row>
    <row r="544" spans="1:17" ht="14.45" customHeight="1" x14ac:dyDescent="0.2">
      <c r="A544" s="821" t="s">
        <v>4000</v>
      </c>
      <c r="B544" s="822" t="s">
        <v>3311</v>
      </c>
      <c r="C544" s="822" t="s">
        <v>3308</v>
      </c>
      <c r="D544" s="822" t="s">
        <v>3326</v>
      </c>
      <c r="E544" s="822" t="s">
        <v>3327</v>
      </c>
      <c r="F544" s="831">
        <v>2</v>
      </c>
      <c r="G544" s="831">
        <v>252</v>
      </c>
      <c r="H544" s="831"/>
      <c r="I544" s="831">
        <v>126</v>
      </c>
      <c r="J544" s="831">
        <v>1</v>
      </c>
      <c r="K544" s="831">
        <v>127</v>
      </c>
      <c r="L544" s="831"/>
      <c r="M544" s="831">
        <v>127</v>
      </c>
      <c r="N544" s="831">
        <v>3</v>
      </c>
      <c r="O544" s="831">
        <v>411</v>
      </c>
      <c r="P544" s="827"/>
      <c r="Q544" s="832">
        <v>137</v>
      </c>
    </row>
    <row r="545" spans="1:17" ht="14.45" customHeight="1" x14ac:dyDescent="0.2">
      <c r="A545" s="821" t="s">
        <v>4000</v>
      </c>
      <c r="B545" s="822" t="s">
        <v>3311</v>
      </c>
      <c r="C545" s="822" t="s">
        <v>3308</v>
      </c>
      <c r="D545" s="822" t="s">
        <v>3334</v>
      </c>
      <c r="E545" s="822" t="s">
        <v>3335</v>
      </c>
      <c r="F545" s="831">
        <v>1</v>
      </c>
      <c r="G545" s="831">
        <v>33.33</v>
      </c>
      <c r="H545" s="831"/>
      <c r="I545" s="831">
        <v>33.33</v>
      </c>
      <c r="J545" s="831"/>
      <c r="K545" s="831"/>
      <c r="L545" s="831"/>
      <c r="M545" s="831"/>
      <c r="N545" s="831">
        <v>1</v>
      </c>
      <c r="O545" s="831">
        <v>45.56</v>
      </c>
      <c r="P545" s="827"/>
      <c r="Q545" s="832">
        <v>45.56</v>
      </c>
    </row>
    <row r="546" spans="1:17" ht="14.45" customHeight="1" x14ac:dyDescent="0.2">
      <c r="A546" s="821" t="s">
        <v>4000</v>
      </c>
      <c r="B546" s="822" t="s">
        <v>3311</v>
      </c>
      <c r="C546" s="822" t="s">
        <v>3308</v>
      </c>
      <c r="D546" s="822" t="s">
        <v>3336</v>
      </c>
      <c r="E546" s="822" t="s">
        <v>3337</v>
      </c>
      <c r="F546" s="831">
        <v>3</v>
      </c>
      <c r="G546" s="831">
        <v>762</v>
      </c>
      <c r="H546" s="831"/>
      <c r="I546" s="831">
        <v>254</v>
      </c>
      <c r="J546" s="831">
        <v>1</v>
      </c>
      <c r="K546" s="831">
        <v>255</v>
      </c>
      <c r="L546" s="831"/>
      <c r="M546" s="831">
        <v>255</v>
      </c>
      <c r="N546" s="831">
        <v>19</v>
      </c>
      <c r="O546" s="831">
        <v>5225</v>
      </c>
      <c r="P546" s="827"/>
      <c r="Q546" s="832">
        <v>275</v>
      </c>
    </row>
    <row r="547" spans="1:17" ht="14.45" customHeight="1" thickBot="1" x14ac:dyDescent="0.25">
      <c r="A547" s="813" t="s">
        <v>4000</v>
      </c>
      <c r="B547" s="814" t="s">
        <v>3311</v>
      </c>
      <c r="C547" s="814" t="s">
        <v>3308</v>
      </c>
      <c r="D547" s="814" t="s">
        <v>3350</v>
      </c>
      <c r="E547" s="814" t="s">
        <v>3351</v>
      </c>
      <c r="F547" s="833">
        <v>1</v>
      </c>
      <c r="G547" s="833">
        <v>376</v>
      </c>
      <c r="H547" s="833"/>
      <c r="I547" s="833">
        <v>376</v>
      </c>
      <c r="J547" s="833">
        <v>5</v>
      </c>
      <c r="K547" s="833">
        <v>1895</v>
      </c>
      <c r="L547" s="833"/>
      <c r="M547" s="833">
        <v>379</v>
      </c>
      <c r="N547" s="833"/>
      <c r="O547" s="833"/>
      <c r="P547" s="819"/>
      <c r="Q547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7AA9A4C-B422-496D-9480-5792EDCF267C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974.10599999999999</v>
      </c>
      <c r="C5" s="114">
        <v>816.61500000000001</v>
      </c>
      <c r="D5" s="114">
        <v>792.71500000000003</v>
      </c>
      <c r="E5" s="423">
        <f>IF(OR(D5=0,B5=0),"",D5/B5)</f>
        <v>0.81378720590982911</v>
      </c>
      <c r="F5" s="129">
        <f>IF(OR(D5=0,C5=0),"",D5/C5)</f>
        <v>0.97073284228185863</v>
      </c>
      <c r="G5" s="130">
        <v>307</v>
      </c>
      <c r="H5" s="114">
        <v>249</v>
      </c>
      <c r="I5" s="114">
        <v>199</v>
      </c>
      <c r="J5" s="423">
        <f>IF(OR(I5=0,G5=0),"",I5/G5)</f>
        <v>0.64820846905537455</v>
      </c>
      <c r="K5" s="131">
        <f>IF(OR(I5=0,H5=0),"",I5/H5)</f>
        <v>0.79919678714859432</v>
      </c>
      <c r="L5" s="121"/>
      <c r="M5" s="121"/>
      <c r="N5" s="7">
        <f>D5-C5</f>
        <v>-23.899999999999977</v>
      </c>
      <c r="O5" s="8">
        <f>I5-H5</f>
        <v>-50</v>
      </c>
      <c r="P5" s="7">
        <f>D5-B5</f>
        <v>-181.39099999999996</v>
      </c>
      <c r="Q5" s="8">
        <f>I5-G5</f>
        <v>-108</v>
      </c>
    </row>
    <row r="6" spans="1:17" ht="14.45" hidden="1" customHeight="1" outlineLevel="1" x14ac:dyDescent="0.2">
      <c r="A6" s="440" t="s">
        <v>168</v>
      </c>
      <c r="B6" s="120">
        <v>161.886</v>
      </c>
      <c r="C6" s="113">
        <v>168.83199999999999</v>
      </c>
      <c r="D6" s="113">
        <v>153.607</v>
      </c>
      <c r="E6" s="423">
        <f t="shared" ref="E6:E12" si="0">IF(OR(D6=0,B6=0),"",D6/B6)</f>
        <v>0.94885907366912525</v>
      </c>
      <c r="F6" s="129">
        <f t="shared" ref="F6:F12" si="1">IF(OR(D6=0,C6=0),"",D6/C6)</f>
        <v>0.90982159780136473</v>
      </c>
      <c r="G6" s="133">
        <v>49</v>
      </c>
      <c r="H6" s="113">
        <v>57</v>
      </c>
      <c r="I6" s="113">
        <v>52</v>
      </c>
      <c r="J6" s="424">
        <f t="shared" ref="J6:J12" si="2">IF(OR(I6=0,G6=0),"",I6/G6)</f>
        <v>1.0612244897959184</v>
      </c>
      <c r="K6" s="134">
        <f t="shared" ref="K6:K12" si="3">IF(OR(I6=0,H6=0),"",I6/H6)</f>
        <v>0.91228070175438591</v>
      </c>
      <c r="L6" s="121"/>
      <c r="M6" s="121"/>
      <c r="N6" s="5">
        <f t="shared" ref="N6:N13" si="4">D6-C6</f>
        <v>-15.224999999999994</v>
      </c>
      <c r="O6" s="6">
        <f t="shared" ref="O6:O13" si="5">I6-H6</f>
        <v>-5</v>
      </c>
      <c r="P6" s="5">
        <f t="shared" ref="P6:P13" si="6">D6-B6</f>
        <v>-8.2789999999999964</v>
      </c>
      <c r="Q6" s="6">
        <f t="shared" ref="Q6:Q13" si="7">I6-G6</f>
        <v>3</v>
      </c>
    </row>
    <row r="7" spans="1:17" ht="14.45" hidden="1" customHeight="1" outlineLevel="1" x14ac:dyDescent="0.2">
      <c r="A7" s="440" t="s">
        <v>169</v>
      </c>
      <c r="B7" s="120">
        <v>571.125</v>
      </c>
      <c r="C7" s="113">
        <v>591.29300000000001</v>
      </c>
      <c r="D7" s="113">
        <v>550.25900000000001</v>
      </c>
      <c r="E7" s="423">
        <f t="shared" si="0"/>
        <v>0.96346509082950316</v>
      </c>
      <c r="F7" s="129">
        <f t="shared" si="1"/>
        <v>0.93060293289452101</v>
      </c>
      <c r="G7" s="133">
        <v>180</v>
      </c>
      <c r="H7" s="113">
        <v>167</v>
      </c>
      <c r="I7" s="113">
        <v>158</v>
      </c>
      <c r="J7" s="424">
        <f t="shared" si="2"/>
        <v>0.87777777777777777</v>
      </c>
      <c r="K7" s="134">
        <f t="shared" si="3"/>
        <v>0.94610778443113774</v>
      </c>
      <c r="L7" s="121"/>
      <c r="M7" s="121"/>
      <c r="N7" s="5">
        <f t="shared" si="4"/>
        <v>-41.033999999999992</v>
      </c>
      <c r="O7" s="6">
        <f t="shared" si="5"/>
        <v>-9</v>
      </c>
      <c r="P7" s="5">
        <f t="shared" si="6"/>
        <v>-20.865999999999985</v>
      </c>
      <c r="Q7" s="6">
        <f t="shared" si="7"/>
        <v>-22</v>
      </c>
    </row>
    <row r="8" spans="1:17" ht="14.45" hidden="1" customHeight="1" outlineLevel="1" x14ac:dyDescent="0.2">
      <c r="A8" s="440" t="s">
        <v>170</v>
      </c>
      <c r="B8" s="120">
        <v>78.77</v>
      </c>
      <c r="C8" s="113">
        <v>58.582000000000001</v>
      </c>
      <c r="D8" s="113">
        <v>70.076999999999998</v>
      </c>
      <c r="E8" s="423">
        <f t="shared" si="0"/>
        <v>0.88964072616478362</v>
      </c>
      <c r="F8" s="129">
        <f t="shared" si="1"/>
        <v>1.1962206821207879</v>
      </c>
      <c r="G8" s="133">
        <v>31</v>
      </c>
      <c r="H8" s="113">
        <v>20</v>
      </c>
      <c r="I8" s="113">
        <v>24</v>
      </c>
      <c r="J8" s="424">
        <f t="shared" si="2"/>
        <v>0.77419354838709675</v>
      </c>
      <c r="K8" s="134">
        <f t="shared" si="3"/>
        <v>1.2</v>
      </c>
      <c r="L8" s="121"/>
      <c r="M8" s="121"/>
      <c r="N8" s="5">
        <f t="shared" si="4"/>
        <v>11.494999999999997</v>
      </c>
      <c r="O8" s="6">
        <f t="shared" si="5"/>
        <v>4</v>
      </c>
      <c r="P8" s="5">
        <f t="shared" si="6"/>
        <v>-8.6929999999999978</v>
      </c>
      <c r="Q8" s="6">
        <f t="shared" si="7"/>
        <v>-7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243.78299999999999</v>
      </c>
      <c r="C10" s="113">
        <v>223.20099999999999</v>
      </c>
      <c r="D10" s="113">
        <v>304.05799999999999</v>
      </c>
      <c r="E10" s="423">
        <f t="shared" si="0"/>
        <v>1.2472485776284647</v>
      </c>
      <c r="F10" s="129">
        <f t="shared" si="1"/>
        <v>1.3622609217700639</v>
      </c>
      <c r="G10" s="133">
        <v>74</v>
      </c>
      <c r="H10" s="113">
        <v>71</v>
      </c>
      <c r="I10" s="113">
        <v>83</v>
      </c>
      <c r="J10" s="424">
        <f t="shared" si="2"/>
        <v>1.1216216216216217</v>
      </c>
      <c r="K10" s="134">
        <f t="shared" si="3"/>
        <v>1.1690140845070423</v>
      </c>
      <c r="L10" s="121"/>
      <c r="M10" s="121"/>
      <c r="N10" s="5">
        <f t="shared" si="4"/>
        <v>80.856999999999999</v>
      </c>
      <c r="O10" s="6">
        <f t="shared" si="5"/>
        <v>12</v>
      </c>
      <c r="P10" s="5">
        <f t="shared" si="6"/>
        <v>60.275000000000006</v>
      </c>
      <c r="Q10" s="6">
        <f t="shared" si="7"/>
        <v>9</v>
      </c>
    </row>
    <row r="11" spans="1:17" ht="14.45" hidden="1" customHeight="1" outlineLevel="1" x14ac:dyDescent="0.2">
      <c r="A11" s="440" t="s">
        <v>173</v>
      </c>
      <c r="B11" s="120">
        <v>63.218000000000004</v>
      </c>
      <c r="C11" s="113">
        <v>58.9</v>
      </c>
      <c r="D11" s="113">
        <v>51.49</v>
      </c>
      <c r="E11" s="423">
        <f t="shared" si="0"/>
        <v>0.81448321680534019</v>
      </c>
      <c r="F11" s="129">
        <f t="shared" si="1"/>
        <v>0.87419354838709684</v>
      </c>
      <c r="G11" s="133">
        <v>22</v>
      </c>
      <c r="H11" s="113">
        <v>16</v>
      </c>
      <c r="I11" s="113">
        <v>16</v>
      </c>
      <c r="J11" s="424">
        <f t="shared" si="2"/>
        <v>0.72727272727272729</v>
      </c>
      <c r="K11" s="134">
        <f t="shared" si="3"/>
        <v>1</v>
      </c>
      <c r="L11" s="121"/>
      <c r="M11" s="121"/>
      <c r="N11" s="5">
        <f t="shared" si="4"/>
        <v>-7.4099999999999966</v>
      </c>
      <c r="O11" s="6">
        <f t="shared" si="5"/>
        <v>0</v>
      </c>
      <c r="P11" s="5">
        <f t="shared" si="6"/>
        <v>-11.728000000000002</v>
      </c>
      <c r="Q11" s="6">
        <f t="shared" si="7"/>
        <v>-6</v>
      </c>
    </row>
    <row r="12" spans="1:17" ht="14.45" hidden="1" customHeight="1" outlineLevel="1" thickBot="1" x14ac:dyDescent="0.25">
      <c r="A12" s="441" t="s">
        <v>208</v>
      </c>
      <c r="B12" s="238">
        <v>4.9930000000000003</v>
      </c>
      <c r="C12" s="239">
        <v>6.5780000000000003</v>
      </c>
      <c r="D12" s="239">
        <v>13.706</v>
      </c>
      <c r="E12" s="423">
        <f t="shared" si="0"/>
        <v>2.7450430602843978</v>
      </c>
      <c r="F12" s="129">
        <f t="shared" si="1"/>
        <v>2.083612040133779</v>
      </c>
      <c r="G12" s="241">
        <v>1</v>
      </c>
      <c r="H12" s="239">
        <v>2</v>
      </c>
      <c r="I12" s="239">
        <v>3</v>
      </c>
      <c r="J12" s="425">
        <f t="shared" si="2"/>
        <v>3</v>
      </c>
      <c r="K12" s="242">
        <f t="shared" si="3"/>
        <v>1.5</v>
      </c>
      <c r="L12" s="121"/>
      <c r="M12" s="121"/>
      <c r="N12" s="243">
        <f t="shared" si="4"/>
        <v>7.1279999999999992</v>
      </c>
      <c r="O12" s="244">
        <f t="shared" si="5"/>
        <v>1</v>
      </c>
      <c r="P12" s="243">
        <f t="shared" si="6"/>
        <v>8.7129999999999992</v>
      </c>
      <c r="Q12" s="244">
        <f t="shared" si="7"/>
        <v>2</v>
      </c>
    </row>
    <row r="13" spans="1:17" ht="14.45" customHeight="1" collapsed="1" thickBot="1" x14ac:dyDescent="0.25">
      <c r="A13" s="117" t="s">
        <v>3</v>
      </c>
      <c r="B13" s="115">
        <f>SUM(B5:B12)</f>
        <v>2097.8809999999999</v>
      </c>
      <c r="C13" s="116">
        <f>SUM(C5:C12)</f>
        <v>1924.0010000000002</v>
      </c>
      <c r="D13" s="116">
        <f>SUM(D5:D12)</f>
        <v>1935.912</v>
      </c>
      <c r="E13" s="419">
        <f>IF(OR(D13=0,B13=0),0,D13/B13)</f>
        <v>0.92279400023166236</v>
      </c>
      <c r="F13" s="135">
        <f>IF(OR(D13=0,C13=0),0,D13/C13)</f>
        <v>1.0061907452231054</v>
      </c>
      <c r="G13" s="136">
        <f>SUM(G5:G12)</f>
        <v>664</v>
      </c>
      <c r="H13" s="116">
        <f>SUM(H5:H12)</f>
        <v>582</v>
      </c>
      <c r="I13" s="116">
        <f>SUM(I5:I12)</f>
        <v>535</v>
      </c>
      <c r="J13" s="419">
        <f>IF(OR(I13=0,G13=0),0,I13/G13)</f>
        <v>0.80572289156626509</v>
      </c>
      <c r="K13" s="137">
        <f>IF(OR(I13=0,H13=0),0,I13/H13)</f>
        <v>0.91924398625429549</v>
      </c>
      <c r="L13" s="121"/>
      <c r="M13" s="121"/>
      <c r="N13" s="127">
        <f t="shared" si="4"/>
        <v>11.910999999999831</v>
      </c>
      <c r="O13" s="138">
        <f t="shared" si="5"/>
        <v>-47</v>
      </c>
      <c r="P13" s="127">
        <f t="shared" si="6"/>
        <v>-161.96899999999982</v>
      </c>
      <c r="Q13" s="138">
        <f t="shared" si="7"/>
        <v>-129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974.10599999999999</v>
      </c>
      <c r="C18" s="114">
        <v>816.61500000000001</v>
      </c>
      <c r="D18" s="114">
        <v>792.71500000000003</v>
      </c>
      <c r="E18" s="423">
        <f>IF(OR(D18=0,B18=0),"",D18/B18)</f>
        <v>0.81378720590982911</v>
      </c>
      <c r="F18" s="129">
        <f>IF(OR(D18=0,C18=0),"",D18/C18)</f>
        <v>0.97073284228185863</v>
      </c>
      <c r="G18" s="119">
        <v>307</v>
      </c>
      <c r="H18" s="114">
        <v>249</v>
      </c>
      <c r="I18" s="114">
        <v>199</v>
      </c>
      <c r="J18" s="423">
        <f>IF(OR(I18=0,G18=0),"",I18/G18)</f>
        <v>0.64820846905537455</v>
      </c>
      <c r="K18" s="131">
        <f>IF(OR(I18=0,H18=0),"",I18/H18)</f>
        <v>0.79919678714859432</v>
      </c>
      <c r="L18" s="663">
        <v>0.91871999999999998</v>
      </c>
      <c r="M18" s="664"/>
      <c r="N18" s="145">
        <f t="shared" ref="N18:N26" si="8">D18-C18</f>
        <v>-23.899999999999977</v>
      </c>
      <c r="O18" s="146">
        <f t="shared" ref="O18:O26" si="9">I18-H18</f>
        <v>-50</v>
      </c>
      <c r="P18" s="145">
        <f t="shared" ref="P18:P26" si="10">D18-B18</f>
        <v>-181.39099999999996</v>
      </c>
      <c r="Q18" s="146">
        <f t="shared" ref="Q18:Q26" si="11">I18-G18</f>
        <v>-108</v>
      </c>
    </row>
    <row r="19" spans="1:17" ht="14.45" hidden="1" customHeight="1" outlineLevel="1" x14ac:dyDescent="0.2">
      <c r="A19" s="440" t="s">
        <v>168</v>
      </c>
      <c r="B19" s="120">
        <v>161.886</v>
      </c>
      <c r="C19" s="113">
        <v>168.83199999999999</v>
      </c>
      <c r="D19" s="113">
        <v>153.607</v>
      </c>
      <c r="E19" s="424">
        <f t="shared" ref="E19:E25" si="12">IF(OR(D19=0,B19=0),"",D19/B19)</f>
        <v>0.94885907366912525</v>
      </c>
      <c r="F19" s="132">
        <f t="shared" ref="F19:F25" si="13">IF(OR(D19=0,C19=0),"",D19/C19)</f>
        <v>0.90982159780136473</v>
      </c>
      <c r="G19" s="120">
        <v>49</v>
      </c>
      <c r="H19" s="113">
        <v>57</v>
      </c>
      <c r="I19" s="113">
        <v>52</v>
      </c>
      <c r="J19" s="424">
        <f t="shared" ref="J19:J25" si="14">IF(OR(I19=0,G19=0),"",I19/G19)</f>
        <v>1.0612244897959184</v>
      </c>
      <c r="K19" s="134">
        <f t="shared" ref="K19:K25" si="15">IF(OR(I19=0,H19=0),"",I19/H19)</f>
        <v>0.91228070175438591</v>
      </c>
      <c r="L19" s="663">
        <v>0.99456</v>
      </c>
      <c r="M19" s="664"/>
      <c r="N19" s="147">
        <f t="shared" si="8"/>
        <v>-15.224999999999994</v>
      </c>
      <c r="O19" s="148">
        <f t="shared" si="9"/>
        <v>-5</v>
      </c>
      <c r="P19" s="147">
        <f t="shared" si="10"/>
        <v>-8.2789999999999964</v>
      </c>
      <c r="Q19" s="148">
        <f t="shared" si="11"/>
        <v>3</v>
      </c>
    </row>
    <row r="20" spans="1:17" ht="14.45" hidden="1" customHeight="1" outlineLevel="1" x14ac:dyDescent="0.2">
      <c r="A20" s="440" t="s">
        <v>169</v>
      </c>
      <c r="B20" s="120">
        <v>571.125</v>
      </c>
      <c r="C20" s="113">
        <v>591.29300000000001</v>
      </c>
      <c r="D20" s="113">
        <v>550.25900000000001</v>
      </c>
      <c r="E20" s="424">
        <f t="shared" si="12"/>
        <v>0.96346509082950316</v>
      </c>
      <c r="F20" s="132">
        <f t="shared" si="13"/>
        <v>0.93060293289452101</v>
      </c>
      <c r="G20" s="120">
        <v>180</v>
      </c>
      <c r="H20" s="113">
        <v>167</v>
      </c>
      <c r="I20" s="113">
        <v>158</v>
      </c>
      <c r="J20" s="424">
        <f t="shared" si="14"/>
        <v>0.87777777777777777</v>
      </c>
      <c r="K20" s="134">
        <f t="shared" si="15"/>
        <v>0.94610778443113774</v>
      </c>
      <c r="L20" s="663">
        <v>0.96671999999999991</v>
      </c>
      <c r="M20" s="664"/>
      <c r="N20" s="147">
        <f t="shared" si="8"/>
        <v>-41.033999999999992</v>
      </c>
      <c r="O20" s="148">
        <f t="shared" si="9"/>
        <v>-9</v>
      </c>
      <c r="P20" s="147">
        <f t="shared" si="10"/>
        <v>-20.865999999999985</v>
      </c>
      <c r="Q20" s="148">
        <f t="shared" si="11"/>
        <v>-22</v>
      </c>
    </row>
    <row r="21" spans="1:17" ht="14.45" hidden="1" customHeight="1" outlineLevel="1" x14ac:dyDescent="0.2">
      <c r="A21" s="440" t="s">
        <v>170</v>
      </c>
      <c r="B21" s="120">
        <v>78.77</v>
      </c>
      <c r="C21" s="113">
        <v>58.582000000000001</v>
      </c>
      <c r="D21" s="113">
        <v>70.076999999999998</v>
      </c>
      <c r="E21" s="424">
        <f t="shared" si="12"/>
        <v>0.88964072616478362</v>
      </c>
      <c r="F21" s="132">
        <f t="shared" si="13"/>
        <v>1.1962206821207879</v>
      </c>
      <c r="G21" s="120">
        <v>31</v>
      </c>
      <c r="H21" s="113">
        <v>20</v>
      </c>
      <c r="I21" s="113">
        <v>24</v>
      </c>
      <c r="J21" s="424">
        <f t="shared" si="14"/>
        <v>0.77419354838709675</v>
      </c>
      <c r="K21" s="134">
        <f t="shared" si="15"/>
        <v>1.2</v>
      </c>
      <c r="L21" s="663">
        <v>1.11744</v>
      </c>
      <c r="M21" s="664"/>
      <c r="N21" s="147">
        <f t="shared" si="8"/>
        <v>11.494999999999997</v>
      </c>
      <c r="O21" s="148">
        <f t="shared" si="9"/>
        <v>4</v>
      </c>
      <c r="P21" s="147">
        <f t="shared" si="10"/>
        <v>-8.6929999999999978</v>
      </c>
      <c r="Q21" s="148">
        <f t="shared" si="11"/>
        <v>-7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243.78299999999999</v>
      </c>
      <c r="C23" s="113">
        <v>223.20099999999999</v>
      </c>
      <c r="D23" s="113">
        <v>304.05799999999999</v>
      </c>
      <c r="E23" s="424">
        <f t="shared" si="12"/>
        <v>1.2472485776284647</v>
      </c>
      <c r="F23" s="132">
        <f t="shared" si="13"/>
        <v>1.3622609217700639</v>
      </c>
      <c r="G23" s="120">
        <v>74</v>
      </c>
      <c r="H23" s="113">
        <v>71</v>
      </c>
      <c r="I23" s="113">
        <v>83</v>
      </c>
      <c r="J23" s="424">
        <f t="shared" si="14"/>
        <v>1.1216216216216217</v>
      </c>
      <c r="K23" s="134">
        <f t="shared" si="15"/>
        <v>1.1690140845070423</v>
      </c>
      <c r="L23" s="663">
        <v>0.98495999999999995</v>
      </c>
      <c r="M23" s="664"/>
      <c r="N23" s="147">
        <f t="shared" si="8"/>
        <v>80.856999999999999</v>
      </c>
      <c r="O23" s="148">
        <f t="shared" si="9"/>
        <v>12</v>
      </c>
      <c r="P23" s="147">
        <f t="shared" si="10"/>
        <v>60.275000000000006</v>
      </c>
      <c r="Q23" s="148">
        <f t="shared" si="11"/>
        <v>9</v>
      </c>
    </row>
    <row r="24" spans="1:17" ht="14.45" hidden="1" customHeight="1" outlineLevel="1" x14ac:dyDescent="0.2">
      <c r="A24" s="440" t="s">
        <v>173</v>
      </c>
      <c r="B24" s="120">
        <v>63.218000000000004</v>
      </c>
      <c r="C24" s="113">
        <v>58.9</v>
      </c>
      <c r="D24" s="113">
        <v>51.49</v>
      </c>
      <c r="E24" s="424">
        <f t="shared" si="12"/>
        <v>0.81448321680534019</v>
      </c>
      <c r="F24" s="132">
        <f t="shared" si="13"/>
        <v>0.87419354838709684</v>
      </c>
      <c r="G24" s="120">
        <v>22</v>
      </c>
      <c r="H24" s="113">
        <v>16</v>
      </c>
      <c r="I24" s="113">
        <v>16</v>
      </c>
      <c r="J24" s="424">
        <f t="shared" si="14"/>
        <v>0.72727272727272729</v>
      </c>
      <c r="K24" s="134">
        <f t="shared" si="15"/>
        <v>1</v>
      </c>
      <c r="L24" s="663">
        <v>1.0147199999999998</v>
      </c>
      <c r="M24" s="664"/>
      <c r="N24" s="147">
        <f t="shared" si="8"/>
        <v>-7.4099999999999966</v>
      </c>
      <c r="O24" s="148">
        <f t="shared" si="9"/>
        <v>0</v>
      </c>
      <c r="P24" s="147">
        <f t="shared" si="10"/>
        <v>-11.728000000000002</v>
      </c>
      <c r="Q24" s="148">
        <f t="shared" si="11"/>
        <v>-6</v>
      </c>
    </row>
    <row r="25" spans="1:17" ht="14.45" hidden="1" customHeight="1" outlineLevel="1" thickBot="1" x14ac:dyDescent="0.25">
      <c r="A25" s="441" t="s">
        <v>208</v>
      </c>
      <c r="B25" s="238">
        <v>4.9930000000000003</v>
      </c>
      <c r="C25" s="239">
        <v>6.5780000000000003</v>
      </c>
      <c r="D25" s="239">
        <v>13.706</v>
      </c>
      <c r="E25" s="425">
        <f t="shared" si="12"/>
        <v>2.7450430602843978</v>
      </c>
      <c r="F25" s="240">
        <f t="shared" si="13"/>
        <v>2.083612040133779</v>
      </c>
      <c r="G25" s="238">
        <v>1</v>
      </c>
      <c r="H25" s="239">
        <v>2</v>
      </c>
      <c r="I25" s="239">
        <v>3</v>
      </c>
      <c r="J25" s="425">
        <f t="shared" si="14"/>
        <v>3</v>
      </c>
      <c r="K25" s="242">
        <f t="shared" si="15"/>
        <v>1.5</v>
      </c>
      <c r="L25" s="355"/>
      <c r="M25" s="356"/>
      <c r="N25" s="245">
        <f t="shared" si="8"/>
        <v>7.1279999999999992</v>
      </c>
      <c r="O25" s="246">
        <f t="shared" si="9"/>
        <v>1</v>
      </c>
      <c r="P25" s="245">
        <f t="shared" si="10"/>
        <v>8.7129999999999992</v>
      </c>
      <c r="Q25" s="246">
        <f t="shared" si="11"/>
        <v>2</v>
      </c>
    </row>
    <row r="26" spans="1:17" ht="14.45" customHeight="1" collapsed="1" thickBot="1" x14ac:dyDescent="0.25">
      <c r="A26" s="444" t="s">
        <v>3</v>
      </c>
      <c r="B26" s="149">
        <f>SUM(B18:B25)</f>
        <v>2097.8809999999999</v>
      </c>
      <c r="C26" s="150">
        <f>SUM(C18:C25)</f>
        <v>1924.0010000000002</v>
      </c>
      <c r="D26" s="150">
        <f>SUM(D18:D25)</f>
        <v>1935.912</v>
      </c>
      <c r="E26" s="420">
        <f>IF(OR(D26=0,B26=0),0,D26/B26)</f>
        <v>0.92279400023166236</v>
      </c>
      <c r="F26" s="151">
        <f>IF(OR(D26=0,C26=0),0,D26/C26)</f>
        <v>1.0061907452231054</v>
      </c>
      <c r="G26" s="149">
        <f>SUM(G18:G25)</f>
        <v>664</v>
      </c>
      <c r="H26" s="150">
        <f>SUM(H18:H25)</f>
        <v>582</v>
      </c>
      <c r="I26" s="150">
        <f>SUM(I18:I25)</f>
        <v>535</v>
      </c>
      <c r="J26" s="420">
        <f>IF(OR(I26=0,G26=0),0,I26/G26)</f>
        <v>0.80572289156626509</v>
      </c>
      <c r="K26" s="152">
        <f>IF(OR(I26=0,H26=0),0,I26/H26)</f>
        <v>0.91924398625429549</v>
      </c>
      <c r="L26" s="121"/>
      <c r="M26" s="121"/>
      <c r="N26" s="143">
        <f t="shared" si="8"/>
        <v>11.910999999999831</v>
      </c>
      <c r="O26" s="153">
        <f t="shared" si="9"/>
        <v>-47</v>
      </c>
      <c r="P26" s="143">
        <f t="shared" si="10"/>
        <v>-161.96899999999982</v>
      </c>
      <c r="Q26" s="153">
        <f t="shared" si="11"/>
        <v>-129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E2EAD7D-FA19-4824-A7A6-9A0602E8E420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852</v>
      </c>
      <c r="C33" s="199">
        <v>626</v>
      </c>
      <c r="D33" s="84">
        <f>IF(C33="","",C33-B33)</f>
        <v>-226</v>
      </c>
      <c r="E33" s="85">
        <f>IF(C33="","",C33/B33)</f>
        <v>0.73474178403755863</v>
      </c>
      <c r="F33" s="86">
        <v>120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1850</v>
      </c>
      <c r="C34" s="200">
        <v>1335</v>
      </c>
      <c r="D34" s="87">
        <f t="shared" ref="D34:D45" si="0">IF(C34="","",C34-B34)</f>
        <v>-515</v>
      </c>
      <c r="E34" s="88">
        <f t="shared" ref="E34:E45" si="1">IF(C34="","",C34/B34)</f>
        <v>0.72162162162162158</v>
      </c>
      <c r="F34" s="89">
        <v>191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2735</v>
      </c>
      <c r="C35" s="200">
        <v>1923</v>
      </c>
      <c r="D35" s="87">
        <f t="shared" si="0"/>
        <v>-812</v>
      </c>
      <c r="E35" s="88">
        <f t="shared" si="1"/>
        <v>0.70310786106032908</v>
      </c>
      <c r="F35" s="89">
        <v>252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3539</v>
      </c>
      <c r="C36" s="200">
        <v>2481</v>
      </c>
      <c r="D36" s="87">
        <f t="shared" si="0"/>
        <v>-1058</v>
      </c>
      <c r="E36" s="88">
        <f t="shared" si="1"/>
        <v>0.70104549307714048</v>
      </c>
      <c r="F36" s="89">
        <v>323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4945</v>
      </c>
      <c r="C37" s="200">
        <v>3638</v>
      </c>
      <c r="D37" s="87">
        <f t="shared" si="0"/>
        <v>-1307</v>
      </c>
      <c r="E37" s="88">
        <f t="shared" si="1"/>
        <v>0.73569261880687564</v>
      </c>
      <c r="F37" s="89">
        <v>516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59D8522D-CE2B-472E-9E51-7DF8D99F809A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4145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5" t="s">
        <v>4002</v>
      </c>
      <c r="B5" s="926">
        <v>1</v>
      </c>
      <c r="C5" s="927">
        <v>13.49</v>
      </c>
      <c r="D5" s="928">
        <v>18</v>
      </c>
      <c r="E5" s="929"/>
      <c r="F5" s="930"/>
      <c r="G5" s="931"/>
      <c r="H5" s="932"/>
      <c r="I5" s="933"/>
      <c r="J5" s="934"/>
      <c r="K5" s="935">
        <v>13.49</v>
      </c>
      <c r="L5" s="936">
        <v>11</v>
      </c>
      <c r="M5" s="936">
        <v>72</v>
      </c>
      <c r="N5" s="937">
        <v>24</v>
      </c>
      <c r="O5" s="936" t="s">
        <v>4003</v>
      </c>
      <c r="P5" s="938" t="s">
        <v>4004</v>
      </c>
      <c r="Q5" s="939">
        <f>H5-B5</f>
        <v>-1</v>
      </c>
      <c r="R5" s="955">
        <f>I5-C5</f>
        <v>-13.49</v>
      </c>
      <c r="S5" s="939">
        <f>H5-E5</f>
        <v>0</v>
      </c>
      <c r="T5" s="955">
        <f>I5-F5</f>
        <v>0</v>
      </c>
      <c r="U5" s="965" t="s">
        <v>329</v>
      </c>
      <c r="V5" s="926" t="s">
        <v>329</v>
      </c>
      <c r="W5" s="926" t="s">
        <v>329</v>
      </c>
      <c r="X5" s="966" t="s">
        <v>329</v>
      </c>
      <c r="Y5" s="967"/>
    </row>
    <row r="6" spans="1:25" ht="14.45" customHeight="1" x14ac:dyDescent="0.2">
      <c r="A6" s="924" t="s">
        <v>4005</v>
      </c>
      <c r="B6" s="910"/>
      <c r="C6" s="911"/>
      <c r="D6" s="909"/>
      <c r="E6" s="912"/>
      <c r="F6" s="913"/>
      <c r="G6" s="896"/>
      <c r="H6" s="914">
        <v>1</v>
      </c>
      <c r="I6" s="915">
        <v>13.87</v>
      </c>
      <c r="J6" s="897">
        <v>12</v>
      </c>
      <c r="K6" s="916">
        <v>13.87</v>
      </c>
      <c r="L6" s="917">
        <v>11</v>
      </c>
      <c r="M6" s="917">
        <v>72</v>
      </c>
      <c r="N6" s="918">
        <v>24</v>
      </c>
      <c r="O6" s="917" t="s">
        <v>4003</v>
      </c>
      <c r="P6" s="919" t="s">
        <v>4006</v>
      </c>
      <c r="Q6" s="920">
        <f t="shared" ref="Q6:R69" si="0">H6-B6</f>
        <v>1</v>
      </c>
      <c r="R6" s="956">
        <f t="shared" si="0"/>
        <v>13.87</v>
      </c>
      <c r="S6" s="920">
        <f t="shared" ref="S6:S69" si="1">H6-E6</f>
        <v>1</v>
      </c>
      <c r="T6" s="956">
        <f t="shared" ref="T6:T69" si="2">I6-F6</f>
        <v>13.87</v>
      </c>
      <c r="U6" s="964">
        <v>24</v>
      </c>
      <c r="V6" s="910">
        <v>12</v>
      </c>
      <c r="W6" s="910">
        <v>-12</v>
      </c>
      <c r="X6" s="962">
        <v>0.5</v>
      </c>
      <c r="Y6" s="960"/>
    </row>
    <row r="7" spans="1:25" ht="14.45" customHeight="1" x14ac:dyDescent="0.2">
      <c r="A7" s="923" t="s">
        <v>4007</v>
      </c>
      <c r="B7" s="904">
        <v>2</v>
      </c>
      <c r="C7" s="905">
        <v>14.19</v>
      </c>
      <c r="D7" s="906">
        <v>9.5</v>
      </c>
      <c r="E7" s="889"/>
      <c r="F7" s="890"/>
      <c r="G7" s="891"/>
      <c r="H7" s="893"/>
      <c r="I7" s="887"/>
      <c r="J7" s="888"/>
      <c r="K7" s="892">
        <v>7.09</v>
      </c>
      <c r="L7" s="893">
        <v>5</v>
      </c>
      <c r="M7" s="893">
        <v>45</v>
      </c>
      <c r="N7" s="894">
        <v>15</v>
      </c>
      <c r="O7" s="893" t="s">
        <v>4003</v>
      </c>
      <c r="P7" s="908" t="s">
        <v>4008</v>
      </c>
      <c r="Q7" s="895">
        <f t="shared" si="0"/>
        <v>-2</v>
      </c>
      <c r="R7" s="957">
        <f t="shared" si="0"/>
        <v>-14.19</v>
      </c>
      <c r="S7" s="895">
        <f t="shared" si="1"/>
        <v>0</v>
      </c>
      <c r="T7" s="957">
        <f t="shared" si="2"/>
        <v>0</v>
      </c>
      <c r="U7" s="963" t="s">
        <v>329</v>
      </c>
      <c r="V7" s="904" t="s">
        <v>329</v>
      </c>
      <c r="W7" s="904" t="s">
        <v>329</v>
      </c>
      <c r="X7" s="961" t="s">
        <v>329</v>
      </c>
      <c r="Y7" s="959"/>
    </row>
    <row r="8" spans="1:25" ht="14.45" customHeight="1" x14ac:dyDescent="0.2">
      <c r="A8" s="924" t="s">
        <v>4009</v>
      </c>
      <c r="B8" s="910"/>
      <c r="C8" s="911"/>
      <c r="D8" s="909"/>
      <c r="E8" s="914">
        <v>2</v>
      </c>
      <c r="F8" s="915">
        <v>14.19</v>
      </c>
      <c r="G8" s="897">
        <v>7.5</v>
      </c>
      <c r="H8" s="917"/>
      <c r="I8" s="913"/>
      <c r="J8" s="896"/>
      <c r="K8" s="916">
        <v>7.09</v>
      </c>
      <c r="L8" s="917">
        <v>5</v>
      </c>
      <c r="M8" s="917">
        <v>45</v>
      </c>
      <c r="N8" s="918">
        <v>15</v>
      </c>
      <c r="O8" s="917" t="s">
        <v>4003</v>
      </c>
      <c r="P8" s="919" t="s">
        <v>4010</v>
      </c>
      <c r="Q8" s="920">
        <f t="shared" si="0"/>
        <v>0</v>
      </c>
      <c r="R8" s="956">
        <f t="shared" si="0"/>
        <v>0</v>
      </c>
      <c r="S8" s="920">
        <f t="shared" si="1"/>
        <v>-2</v>
      </c>
      <c r="T8" s="956">
        <f t="shared" si="2"/>
        <v>-14.19</v>
      </c>
      <c r="U8" s="964" t="s">
        <v>329</v>
      </c>
      <c r="V8" s="910" t="s">
        <v>329</v>
      </c>
      <c r="W8" s="910" t="s">
        <v>329</v>
      </c>
      <c r="X8" s="962" t="s">
        <v>329</v>
      </c>
      <c r="Y8" s="960"/>
    </row>
    <row r="9" spans="1:25" ht="14.45" customHeight="1" x14ac:dyDescent="0.2">
      <c r="A9" s="924" t="s">
        <v>4011</v>
      </c>
      <c r="B9" s="910">
        <v>1</v>
      </c>
      <c r="C9" s="911">
        <v>7.77</v>
      </c>
      <c r="D9" s="909">
        <v>11</v>
      </c>
      <c r="E9" s="914">
        <v>3</v>
      </c>
      <c r="F9" s="915">
        <v>23.31</v>
      </c>
      <c r="G9" s="897">
        <v>8.6999999999999993</v>
      </c>
      <c r="H9" s="917">
        <v>2</v>
      </c>
      <c r="I9" s="913">
        <v>15.54</v>
      </c>
      <c r="J9" s="896">
        <v>10.5</v>
      </c>
      <c r="K9" s="916">
        <v>7.77</v>
      </c>
      <c r="L9" s="917">
        <v>5</v>
      </c>
      <c r="M9" s="917">
        <v>45</v>
      </c>
      <c r="N9" s="918">
        <v>15</v>
      </c>
      <c r="O9" s="917" t="s">
        <v>4003</v>
      </c>
      <c r="P9" s="919" t="s">
        <v>4012</v>
      </c>
      <c r="Q9" s="920">
        <f t="shared" si="0"/>
        <v>1</v>
      </c>
      <c r="R9" s="956">
        <f t="shared" si="0"/>
        <v>7.77</v>
      </c>
      <c r="S9" s="920">
        <f t="shared" si="1"/>
        <v>-1</v>
      </c>
      <c r="T9" s="956">
        <f t="shared" si="2"/>
        <v>-7.77</v>
      </c>
      <c r="U9" s="964">
        <v>30</v>
      </c>
      <c r="V9" s="910">
        <v>21</v>
      </c>
      <c r="W9" s="910">
        <v>-9</v>
      </c>
      <c r="X9" s="962">
        <v>0.7</v>
      </c>
      <c r="Y9" s="960"/>
    </row>
    <row r="10" spans="1:25" ht="14.45" customHeight="1" x14ac:dyDescent="0.2">
      <c r="A10" s="923" t="s">
        <v>4013</v>
      </c>
      <c r="B10" s="904"/>
      <c r="C10" s="905"/>
      <c r="D10" s="906"/>
      <c r="E10" s="889">
        <v>1</v>
      </c>
      <c r="F10" s="890">
        <v>33.15</v>
      </c>
      <c r="G10" s="891">
        <v>37</v>
      </c>
      <c r="H10" s="893"/>
      <c r="I10" s="887"/>
      <c r="J10" s="888"/>
      <c r="K10" s="892">
        <v>33.15</v>
      </c>
      <c r="L10" s="893">
        <v>22</v>
      </c>
      <c r="M10" s="893">
        <v>135</v>
      </c>
      <c r="N10" s="894">
        <v>45</v>
      </c>
      <c r="O10" s="893" t="s">
        <v>4003</v>
      </c>
      <c r="P10" s="908" t="s">
        <v>4014</v>
      </c>
      <c r="Q10" s="895">
        <f t="shared" si="0"/>
        <v>0</v>
      </c>
      <c r="R10" s="957">
        <f t="shared" si="0"/>
        <v>0</v>
      </c>
      <c r="S10" s="895">
        <f t="shared" si="1"/>
        <v>-1</v>
      </c>
      <c r="T10" s="957">
        <f t="shared" si="2"/>
        <v>-33.15</v>
      </c>
      <c r="U10" s="963" t="s">
        <v>329</v>
      </c>
      <c r="V10" s="904" t="s">
        <v>329</v>
      </c>
      <c r="W10" s="904" t="s">
        <v>329</v>
      </c>
      <c r="X10" s="961" t="s">
        <v>329</v>
      </c>
      <c r="Y10" s="959"/>
    </row>
    <row r="11" spans="1:25" ht="14.45" customHeight="1" x14ac:dyDescent="0.2">
      <c r="A11" s="923" t="s">
        <v>4015</v>
      </c>
      <c r="B11" s="904">
        <v>1</v>
      </c>
      <c r="C11" s="905">
        <v>19.829999999999998</v>
      </c>
      <c r="D11" s="906">
        <v>17</v>
      </c>
      <c r="E11" s="889">
        <v>5</v>
      </c>
      <c r="F11" s="890">
        <v>100.13</v>
      </c>
      <c r="G11" s="891">
        <v>19.8</v>
      </c>
      <c r="H11" s="893">
        <v>2</v>
      </c>
      <c r="I11" s="887">
        <v>41.38</v>
      </c>
      <c r="J11" s="888">
        <v>23.5</v>
      </c>
      <c r="K11" s="892">
        <v>20.34</v>
      </c>
      <c r="L11" s="893">
        <v>11</v>
      </c>
      <c r="M11" s="893">
        <v>87</v>
      </c>
      <c r="N11" s="894">
        <v>29</v>
      </c>
      <c r="O11" s="893" t="s">
        <v>4003</v>
      </c>
      <c r="P11" s="908" t="s">
        <v>4016</v>
      </c>
      <c r="Q11" s="895">
        <f t="shared" si="0"/>
        <v>1</v>
      </c>
      <c r="R11" s="957">
        <f t="shared" si="0"/>
        <v>21.550000000000004</v>
      </c>
      <c r="S11" s="895">
        <f t="shared" si="1"/>
        <v>-3</v>
      </c>
      <c r="T11" s="957">
        <f t="shared" si="2"/>
        <v>-58.749999999999993</v>
      </c>
      <c r="U11" s="963">
        <v>58</v>
      </c>
      <c r="V11" s="904">
        <v>47</v>
      </c>
      <c r="W11" s="904">
        <v>-11</v>
      </c>
      <c r="X11" s="961">
        <v>0.81034482758620685</v>
      </c>
      <c r="Y11" s="959"/>
    </row>
    <row r="12" spans="1:25" ht="14.45" customHeight="1" x14ac:dyDescent="0.2">
      <c r="A12" s="923" t="s">
        <v>4017</v>
      </c>
      <c r="B12" s="904">
        <v>4</v>
      </c>
      <c r="C12" s="905">
        <v>49.5</v>
      </c>
      <c r="D12" s="906">
        <v>10.3</v>
      </c>
      <c r="E12" s="889"/>
      <c r="F12" s="890"/>
      <c r="G12" s="891"/>
      <c r="H12" s="893"/>
      <c r="I12" s="887"/>
      <c r="J12" s="888"/>
      <c r="K12" s="892">
        <v>12.38</v>
      </c>
      <c r="L12" s="893">
        <v>5</v>
      </c>
      <c r="M12" s="893">
        <v>60</v>
      </c>
      <c r="N12" s="894">
        <v>20</v>
      </c>
      <c r="O12" s="893" t="s">
        <v>4003</v>
      </c>
      <c r="P12" s="908" t="s">
        <v>4018</v>
      </c>
      <c r="Q12" s="895">
        <f t="shared" si="0"/>
        <v>-4</v>
      </c>
      <c r="R12" s="957">
        <f t="shared" si="0"/>
        <v>-49.5</v>
      </c>
      <c r="S12" s="895">
        <f t="shared" si="1"/>
        <v>0</v>
      </c>
      <c r="T12" s="957">
        <f t="shared" si="2"/>
        <v>0</v>
      </c>
      <c r="U12" s="963" t="s">
        <v>329</v>
      </c>
      <c r="V12" s="904" t="s">
        <v>329</v>
      </c>
      <c r="W12" s="904" t="s">
        <v>329</v>
      </c>
      <c r="X12" s="961" t="s">
        <v>329</v>
      </c>
      <c r="Y12" s="959"/>
    </row>
    <row r="13" spans="1:25" ht="14.45" customHeight="1" x14ac:dyDescent="0.2">
      <c r="A13" s="924" t="s">
        <v>4019</v>
      </c>
      <c r="B13" s="910">
        <v>1</v>
      </c>
      <c r="C13" s="911">
        <v>12.38</v>
      </c>
      <c r="D13" s="909">
        <v>10</v>
      </c>
      <c r="E13" s="914">
        <v>1</v>
      </c>
      <c r="F13" s="915">
        <v>12.38</v>
      </c>
      <c r="G13" s="897">
        <v>20</v>
      </c>
      <c r="H13" s="917"/>
      <c r="I13" s="913"/>
      <c r="J13" s="896"/>
      <c r="K13" s="916">
        <v>12.38</v>
      </c>
      <c r="L13" s="917">
        <v>5</v>
      </c>
      <c r="M13" s="917">
        <v>60</v>
      </c>
      <c r="N13" s="918">
        <v>20</v>
      </c>
      <c r="O13" s="917" t="s">
        <v>4003</v>
      </c>
      <c r="P13" s="919" t="s">
        <v>4018</v>
      </c>
      <c r="Q13" s="920">
        <f t="shared" si="0"/>
        <v>-1</v>
      </c>
      <c r="R13" s="956">
        <f t="shared" si="0"/>
        <v>-12.38</v>
      </c>
      <c r="S13" s="920">
        <f t="shared" si="1"/>
        <v>-1</v>
      </c>
      <c r="T13" s="956">
        <f t="shared" si="2"/>
        <v>-12.38</v>
      </c>
      <c r="U13" s="964" t="s">
        <v>329</v>
      </c>
      <c r="V13" s="910" t="s">
        <v>329</v>
      </c>
      <c r="W13" s="910" t="s">
        <v>329</v>
      </c>
      <c r="X13" s="962" t="s">
        <v>329</v>
      </c>
      <c r="Y13" s="960"/>
    </row>
    <row r="14" spans="1:25" ht="14.45" customHeight="1" x14ac:dyDescent="0.2">
      <c r="A14" s="924" t="s">
        <v>4020</v>
      </c>
      <c r="B14" s="910">
        <v>5</v>
      </c>
      <c r="C14" s="911">
        <v>63.24</v>
      </c>
      <c r="D14" s="909">
        <v>9.6</v>
      </c>
      <c r="E14" s="914">
        <v>9</v>
      </c>
      <c r="F14" s="915">
        <v>114.86</v>
      </c>
      <c r="G14" s="897">
        <v>15.9</v>
      </c>
      <c r="H14" s="917">
        <v>6</v>
      </c>
      <c r="I14" s="913">
        <v>75.91</v>
      </c>
      <c r="J14" s="896">
        <v>18.3</v>
      </c>
      <c r="K14" s="916">
        <v>12.65</v>
      </c>
      <c r="L14" s="917">
        <v>5</v>
      </c>
      <c r="M14" s="917">
        <v>60</v>
      </c>
      <c r="N14" s="918">
        <v>20</v>
      </c>
      <c r="O14" s="917" t="s">
        <v>4003</v>
      </c>
      <c r="P14" s="919" t="s">
        <v>4018</v>
      </c>
      <c r="Q14" s="920">
        <f t="shared" si="0"/>
        <v>1</v>
      </c>
      <c r="R14" s="956">
        <f t="shared" si="0"/>
        <v>12.669999999999995</v>
      </c>
      <c r="S14" s="920">
        <f t="shared" si="1"/>
        <v>-3</v>
      </c>
      <c r="T14" s="956">
        <f t="shared" si="2"/>
        <v>-38.950000000000003</v>
      </c>
      <c r="U14" s="964">
        <v>120</v>
      </c>
      <c r="V14" s="910">
        <v>109.80000000000001</v>
      </c>
      <c r="W14" s="910">
        <v>-10.199999999999989</v>
      </c>
      <c r="X14" s="962">
        <v>0.91500000000000015</v>
      </c>
      <c r="Y14" s="960">
        <v>29</v>
      </c>
    </row>
    <row r="15" spans="1:25" ht="14.45" customHeight="1" x14ac:dyDescent="0.2">
      <c r="A15" s="923" t="s">
        <v>4021</v>
      </c>
      <c r="B15" s="904">
        <v>5</v>
      </c>
      <c r="C15" s="905">
        <v>46.62</v>
      </c>
      <c r="D15" s="906">
        <v>6.4</v>
      </c>
      <c r="E15" s="907">
        <v>4</v>
      </c>
      <c r="F15" s="887">
        <v>14.66</v>
      </c>
      <c r="G15" s="888">
        <v>5</v>
      </c>
      <c r="H15" s="889">
        <v>7</v>
      </c>
      <c r="I15" s="890">
        <v>78.16</v>
      </c>
      <c r="J15" s="891">
        <v>4</v>
      </c>
      <c r="K15" s="892">
        <v>11.34</v>
      </c>
      <c r="L15" s="893">
        <v>3</v>
      </c>
      <c r="M15" s="893">
        <v>27</v>
      </c>
      <c r="N15" s="894">
        <v>9</v>
      </c>
      <c r="O15" s="893" t="s">
        <v>4003</v>
      </c>
      <c r="P15" s="908" t="s">
        <v>4022</v>
      </c>
      <c r="Q15" s="895">
        <f t="shared" si="0"/>
        <v>2</v>
      </c>
      <c r="R15" s="957">
        <f t="shared" si="0"/>
        <v>31.54</v>
      </c>
      <c r="S15" s="895">
        <f t="shared" si="1"/>
        <v>3</v>
      </c>
      <c r="T15" s="957">
        <f t="shared" si="2"/>
        <v>63.5</v>
      </c>
      <c r="U15" s="963">
        <v>63</v>
      </c>
      <c r="V15" s="904">
        <v>28</v>
      </c>
      <c r="W15" s="904">
        <v>-35</v>
      </c>
      <c r="X15" s="961">
        <v>0.44444444444444442</v>
      </c>
      <c r="Y15" s="959"/>
    </row>
    <row r="16" spans="1:25" ht="14.45" customHeight="1" x14ac:dyDescent="0.2">
      <c r="A16" s="923" t="s">
        <v>4023</v>
      </c>
      <c r="B16" s="904">
        <v>102</v>
      </c>
      <c r="C16" s="905">
        <v>330.8</v>
      </c>
      <c r="D16" s="906">
        <v>6.8</v>
      </c>
      <c r="E16" s="889">
        <v>106</v>
      </c>
      <c r="F16" s="890">
        <v>348.2</v>
      </c>
      <c r="G16" s="891">
        <v>6.2</v>
      </c>
      <c r="H16" s="893">
        <v>66</v>
      </c>
      <c r="I16" s="887">
        <v>253.18</v>
      </c>
      <c r="J16" s="888">
        <v>7</v>
      </c>
      <c r="K16" s="892">
        <v>3.29</v>
      </c>
      <c r="L16" s="893">
        <v>3</v>
      </c>
      <c r="M16" s="893">
        <v>30</v>
      </c>
      <c r="N16" s="894">
        <v>10</v>
      </c>
      <c r="O16" s="893" t="s">
        <v>4003</v>
      </c>
      <c r="P16" s="908" t="s">
        <v>4024</v>
      </c>
      <c r="Q16" s="895">
        <f t="shared" si="0"/>
        <v>-36</v>
      </c>
      <c r="R16" s="957">
        <f t="shared" si="0"/>
        <v>-77.62</v>
      </c>
      <c r="S16" s="895">
        <f t="shared" si="1"/>
        <v>-40</v>
      </c>
      <c r="T16" s="957">
        <f t="shared" si="2"/>
        <v>-95.019999999999982</v>
      </c>
      <c r="U16" s="963">
        <v>660</v>
      </c>
      <c r="V16" s="904">
        <v>462</v>
      </c>
      <c r="W16" s="904">
        <v>-198</v>
      </c>
      <c r="X16" s="961">
        <v>0.7</v>
      </c>
      <c r="Y16" s="959">
        <v>48</v>
      </c>
    </row>
    <row r="17" spans="1:25" ht="14.45" customHeight="1" x14ac:dyDescent="0.2">
      <c r="A17" s="924" t="s">
        <v>4025</v>
      </c>
      <c r="B17" s="910">
        <v>15</v>
      </c>
      <c r="C17" s="911">
        <v>67.650000000000006</v>
      </c>
      <c r="D17" s="909">
        <v>7.5</v>
      </c>
      <c r="E17" s="914">
        <v>15</v>
      </c>
      <c r="F17" s="915">
        <v>67.62</v>
      </c>
      <c r="G17" s="897">
        <v>6.5</v>
      </c>
      <c r="H17" s="917">
        <v>37</v>
      </c>
      <c r="I17" s="913">
        <v>168.94</v>
      </c>
      <c r="J17" s="896">
        <v>8.3000000000000007</v>
      </c>
      <c r="K17" s="916">
        <v>4.5999999999999996</v>
      </c>
      <c r="L17" s="917">
        <v>4</v>
      </c>
      <c r="M17" s="917">
        <v>39</v>
      </c>
      <c r="N17" s="918">
        <v>13</v>
      </c>
      <c r="O17" s="917" t="s">
        <v>4003</v>
      </c>
      <c r="P17" s="919" t="s">
        <v>4026</v>
      </c>
      <c r="Q17" s="920">
        <f t="shared" si="0"/>
        <v>22</v>
      </c>
      <c r="R17" s="956">
        <f t="shared" si="0"/>
        <v>101.28999999999999</v>
      </c>
      <c r="S17" s="920">
        <f t="shared" si="1"/>
        <v>22</v>
      </c>
      <c r="T17" s="956">
        <f t="shared" si="2"/>
        <v>101.32</v>
      </c>
      <c r="U17" s="964">
        <v>481</v>
      </c>
      <c r="V17" s="910">
        <v>307.10000000000002</v>
      </c>
      <c r="W17" s="910">
        <v>-173.89999999999998</v>
      </c>
      <c r="X17" s="962">
        <v>0.63846153846153852</v>
      </c>
      <c r="Y17" s="960">
        <v>29</v>
      </c>
    </row>
    <row r="18" spans="1:25" ht="14.45" customHeight="1" x14ac:dyDescent="0.2">
      <c r="A18" s="924" t="s">
        <v>4027</v>
      </c>
      <c r="B18" s="910">
        <v>5</v>
      </c>
      <c r="C18" s="911">
        <v>31.14</v>
      </c>
      <c r="D18" s="909">
        <v>8</v>
      </c>
      <c r="E18" s="914">
        <v>12</v>
      </c>
      <c r="F18" s="915">
        <v>65.53</v>
      </c>
      <c r="G18" s="897">
        <v>5.0999999999999996</v>
      </c>
      <c r="H18" s="917">
        <v>21</v>
      </c>
      <c r="I18" s="913">
        <v>134.77000000000001</v>
      </c>
      <c r="J18" s="896">
        <v>11.5</v>
      </c>
      <c r="K18" s="916">
        <v>6.5</v>
      </c>
      <c r="L18" s="917">
        <v>4</v>
      </c>
      <c r="M18" s="917">
        <v>39</v>
      </c>
      <c r="N18" s="918">
        <v>13</v>
      </c>
      <c r="O18" s="917" t="s">
        <v>4003</v>
      </c>
      <c r="P18" s="919" t="s">
        <v>4028</v>
      </c>
      <c r="Q18" s="920">
        <f t="shared" si="0"/>
        <v>16</v>
      </c>
      <c r="R18" s="956">
        <f t="shared" si="0"/>
        <v>103.63000000000001</v>
      </c>
      <c r="S18" s="920">
        <f t="shared" si="1"/>
        <v>9</v>
      </c>
      <c r="T18" s="956">
        <f t="shared" si="2"/>
        <v>69.240000000000009</v>
      </c>
      <c r="U18" s="964">
        <v>273</v>
      </c>
      <c r="V18" s="910">
        <v>241.5</v>
      </c>
      <c r="W18" s="910">
        <v>-31.5</v>
      </c>
      <c r="X18" s="962">
        <v>0.88461538461538458</v>
      </c>
      <c r="Y18" s="960">
        <v>66</v>
      </c>
    </row>
    <row r="19" spans="1:25" ht="14.45" customHeight="1" x14ac:dyDescent="0.2">
      <c r="A19" s="923" t="s">
        <v>4029</v>
      </c>
      <c r="B19" s="904">
        <v>6</v>
      </c>
      <c r="C19" s="905">
        <v>15.29</v>
      </c>
      <c r="D19" s="906">
        <v>7.3</v>
      </c>
      <c r="E19" s="907">
        <v>5</v>
      </c>
      <c r="F19" s="887">
        <v>14.18</v>
      </c>
      <c r="G19" s="888">
        <v>6</v>
      </c>
      <c r="H19" s="889">
        <v>6</v>
      </c>
      <c r="I19" s="890">
        <v>15.65</v>
      </c>
      <c r="J19" s="891">
        <v>7.7</v>
      </c>
      <c r="K19" s="892">
        <v>2.46</v>
      </c>
      <c r="L19" s="893">
        <v>3</v>
      </c>
      <c r="M19" s="893">
        <v>27</v>
      </c>
      <c r="N19" s="894">
        <v>9</v>
      </c>
      <c r="O19" s="893" t="s">
        <v>4003</v>
      </c>
      <c r="P19" s="908" t="s">
        <v>4030</v>
      </c>
      <c r="Q19" s="895">
        <f t="shared" si="0"/>
        <v>0</v>
      </c>
      <c r="R19" s="957">
        <f t="shared" si="0"/>
        <v>0.36000000000000121</v>
      </c>
      <c r="S19" s="895">
        <f t="shared" si="1"/>
        <v>1</v>
      </c>
      <c r="T19" s="957">
        <f t="shared" si="2"/>
        <v>1.4700000000000006</v>
      </c>
      <c r="U19" s="963">
        <v>54</v>
      </c>
      <c r="V19" s="904">
        <v>46.2</v>
      </c>
      <c r="W19" s="904">
        <v>-7.7999999999999972</v>
      </c>
      <c r="X19" s="961">
        <v>0.85555555555555562</v>
      </c>
      <c r="Y19" s="959">
        <v>3</v>
      </c>
    </row>
    <row r="20" spans="1:25" ht="14.45" customHeight="1" x14ac:dyDescent="0.2">
      <c r="A20" s="924" t="s">
        <v>4031</v>
      </c>
      <c r="B20" s="910">
        <v>1</v>
      </c>
      <c r="C20" s="911">
        <v>3.22</v>
      </c>
      <c r="D20" s="909">
        <v>10</v>
      </c>
      <c r="E20" s="912">
        <v>1</v>
      </c>
      <c r="F20" s="913">
        <v>3.22</v>
      </c>
      <c r="G20" s="896">
        <v>4</v>
      </c>
      <c r="H20" s="914">
        <v>1</v>
      </c>
      <c r="I20" s="915">
        <v>4.04</v>
      </c>
      <c r="J20" s="897">
        <v>4</v>
      </c>
      <c r="K20" s="916">
        <v>3.22</v>
      </c>
      <c r="L20" s="917">
        <v>4</v>
      </c>
      <c r="M20" s="917">
        <v>33</v>
      </c>
      <c r="N20" s="918">
        <v>11</v>
      </c>
      <c r="O20" s="917" t="s">
        <v>4003</v>
      </c>
      <c r="P20" s="919" t="s">
        <v>4032</v>
      </c>
      <c r="Q20" s="920">
        <f t="shared" si="0"/>
        <v>0</v>
      </c>
      <c r="R20" s="956">
        <f t="shared" si="0"/>
        <v>0.81999999999999984</v>
      </c>
      <c r="S20" s="920">
        <f t="shared" si="1"/>
        <v>0</v>
      </c>
      <c r="T20" s="956">
        <f t="shared" si="2"/>
        <v>0.81999999999999984</v>
      </c>
      <c r="U20" s="964">
        <v>11</v>
      </c>
      <c r="V20" s="910">
        <v>4</v>
      </c>
      <c r="W20" s="910">
        <v>-7</v>
      </c>
      <c r="X20" s="962">
        <v>0.36363636363636365</v>
      </c>
      <c r="Y20" s="960"/>
    </row>
    <row r="21" spans="1:25" ht="14.45" customHeight="1" x14ac:dyDescent="0.2">
      <c r="A21" s="924" t="s">
        <v>4033</v>
      </c>
      <c r="B21" s="910"/>
      <c r="C21" s="911"/>
      <c r="D21" s="909"/>
      <c r="E21" s="912"/>
      <c r="F21" s="913"/>
      <c r="G21" s="896"/>
      <c r="H21" s="914">
        <v>1</v>
      </c>
      <c r="I21" s="915">
        <v>5.46</v>
      </c>
      <c r="J21" s="898">
        <v>28</v>
      </c>
      <c r="K21" s="916">
        <v>5.46</v>
      </c>
      <c r="L21" s="917">
        <v>5</v>
      </c>
      <c r="M21" s="917">
        <v>42</v>
      </c>
      <c r="N21" s="918">
        <v>14</v>
      </c>
      <c r="O21" s="917" t="s">
        <v>4003</v>
      </c>
      <c r="P21" s="919" t="s">
        <v>4034</v>
      </c>
      <c r="Q21" s="920">
        <f t="shared" si="0"/>
        <v>1</v>
      </c>
      <c r="R21" s="956">
        <f t="shared" si="0"/>
        <v>5.46</v>
      </c>
      <c r="S21" s="920">
        <f t="shared" si="1"/>
        <v>1</v>
      </c>
      <c r="T21" s="956">
        <f t="shared" si="2"/>
        <v>5.46</v>
      </c>
      <c r="U21" s="964">
        <v>14</v>
      </c>
      <c r="V21" s="910">
        <v>28</v>
      </c>
      <c r="W21" s="910">
        <v>14</v>
      </c>
      <c r="X21" s="962">
        <v>2</v>
      </c>
      <c r="Y21" s="960">
        <v>14</v>
      </c>
    </row>
    <row r="22" spans="1:25" ht="14.45" customHeight="1" x14ac:dyDescent="0.2">
      <c r="A22" s="923" t="s">
        <v>4035</v>
      </c>
      <c r="B22" s="904">
        <v>9</v>
      </c>
      <c r="C22" s="905">
        <v>15.24</v>
      </c>
      <c r="D22" s="906">
        <v>5.7</v>
      </c>
      <c r="E22" s="907">
        <v>5</v>
      </c>
      <c r="F22" s="887">
        <v>8.4499999999999993</v>
      </c>
      <c r="G22" s="888">
        <v>6.2</v>
      </c>
      <c r="H22" s="889">
        <v>8</v>
      </c>
      <c r="I22" s="890">
        <v>13.72</v>
      </c>
      <c r="J22" s="891">
        <v>5.6</v>
      </c>
      <c r="K22" s="892">
        <v>1.69</v>
      </c>
      <c r="L22" s="893">
        <v>2</v>
      </c>
      <c r="M22" s="893">
        <v>21</v>
      </c>
      <c r="N22" s="894">
        <v>7</v>
      </c>
      <c r="O22" s="893" t="s">
        <v>4003</v>
      </c>
      <c r="P22" s="908" t="s">
        <v>4036</v>
      </c>
      <c r="Q22" s="895">
        <f t="shared" si="0"/>
        <v>-1</v>
      </c>
      <c r="R22" s="957">
        <f t="shared" si="0"/>
        <v>-1.5199999999999996</v>
      </c>
      <c r="S22" s="895">
        <f t="shared" si="1"/>
        <v>3</v>
      </c>
      <c r="T22" s="957">
        <f t="shared" si="2"/>
        <v>5.2700000000000014</v>
      </c>
      <c r="U22" s="963">
        <v>56</v>
      </c>
      <c r="V22" s="904">
        <v>44.8</v>
      </c>
      <c r="W22" s="904">
        <v>-11.200000000000003</v>
      </c>
      <c r="X22" s="961">
        <v>0.79999999999999993</v>
      </c>
      <c r="Y22" s="959">
        <v>1</v>
      </c>
    </row>
    <row r="23" spans="1:25" ht="14.45" customHeight="1" x14ac:dyDescent="0.2">
      <c r="A23" s="924" t="s">
        <v>4037</v>
      </c>
      <c r="B23" s="910"/>
      <c r="C23" s="911"/>
      <c r="D23" s="909"/>
      <c r="E23" s="912"/>
      <c r="F23" s="913"/>
      <c r="G23" s="896"/>
      <c r="H23" s="914">
        <v>2</v>
      </c>
      <c r="I23" s="915">
        <v>4.57</v>
      </c>
      <c r="J23" s="897">
        <v>6</v>
      </c>
      <c r="K23" s="916">
        <v>2.2799999999999998</v>
      </c>
      <c r="L23" s="917">
        <v>3</v>
      </c>
      <c r="M23" s="917">
        <v>27</v>
      </c>
      <c r="N23" s="918">
        <v>9</v>
      </c>
      <c r="O23" s="917" t="s">
        <v>4003</v>
      </c>
      <c r="P23" s="919" t="s">
        <v>4038</v>
      </c>
      <c r="Q23" s="920">
        <f t="shared" si="0"/>
        <v>2</v>
      </c>
      <c r="R23" s="956">
        <f t="shared" si="0"/>
        <v>4.57</v>
      </c>
      <c r="S23" s="920">
        <f t="shared" si="1"/>
        <v>2</v>
      </c>
      <c r="T23" s="956">
        <f t="shared" si="2"/>
        <v>4.57</v>
      </c>
      <c r="U23" s="964">
        <v>18</v>
      </c>
      <c r="V23" s="910">
        <v>12</v>
      </c>
      <c r="W23" s="910">
        <v>-6</v>
      </c>
      <c r="X23" s="962">
        <v>0.66666666666666663</v>
      </c>
      <c r="Y23" s="960"/>
    </row>
    <row r="24" spans="1:25" ht="14.45" customHeight="1" x14ac:dyDescent="0.2">
      <c r="A24" s="923" t="s">
        <v>4039</v>
      </c>
      <c r="B24" s="899">
        <v>29</v>
      </c>
      <c r="C24" s="900">
        <v>13.02</v>
      </c>
      <c r="D24" s="901">
        <v>2.7</v>
      </c>
      <c r="E24" s="907">
        <v>16</v>
      </c>
      <c r="F24" s="887">
        <v>7.18</v>
      </c>
      <c r="G24" s="888">
        <v>2.2999999999999998</v>
      </c>
      <c r="H24" s="893">
        <v>15</v>
      </c>
      <c r="I24" s="887">
        <v>6.74</v>
      </c>
      <c r="J24" s="888">
        <v>2.4</v>
      </c>
      <c r="K24" s="892">
        <v>0.45</v>
      </c>
      <c r="L24" s="893">
        <v>1</v>
      </c>
      <c r="M24" s="893">
        <v>9</v>
      </c>
      <c r="N24" s="894">
        <v>3</v>
      </c>
      <c r="O24" s="893" t="s">
        <v>4003</v>
      </c>
      <c r="P24" s="908" t="s">
        <v>4040</v>
      </c>
      <c r="Q24" s="895">
        <f t="shared" si="0"/>
        <v>-14</v>
      </c>
      <c r="R24" s="957">
        <f t="shared" si="0"/>
        <v>-6.2799999999999994</v>
      </c>
      <c r="S24" s="895">
        <f t="shared" si="1"/>
        <v>-1</v>
      </c>
      <c r="T24" s="957">
        <f t="shared" si="2"/>
        <v>-0.4399999999999995</v>
      </c>
      <c r="U24" s="963">
        <v>45</v>
      </c>
      <c r="V24" s="904">
        <v>36</v>
      </c>
      <c r="W24" s="904">
        <v>-9</v>
      </c>
      <c r="X24" s="961">
        <v>0.8</v>
      </c>
      <c r="Y24" s="959">
        <v>2</v>
      </c>
    </row>
    <row r="25" spans="1:25" ht="14.45" customHeight="1" x14ac:dyDescent="0.2">
      <c r="A25" s="923" t="s">
        <v>4041</v>
      </c>
      <c r="B25" s="904">
        <v>2</v>
      </c>
      <c r="C25" s="905">
        <v>2.4900000000000002</v>
      </c>
      <c r="D25" s="906">
        <v>3</v>
      </c>
      <c r="E25" s="889">
        <v>6</v>
      </c>
      <c r="F25" s="890">
        <v>7.46</v>
      </c>
      <c r="G25" s="891">
        <v>5.7</v>
      </c>
      <c r="H25" s="893">
        <v>2</v>
      </c>
      <c r="I25" s="887">
        <v>2.4900000000000002</v>
      </c>
      <c r="J25" s="888">
        <v>2.5</v>
      </c>
      <c r="K25" s="892">
        <v>1.24</v>
      </c>
      <c r="L25" s="893">
        <v>2</v>
      </c>
      <c r="M25" s="893">
        <v>18</v>
      </c>
      <c r="N25" s="894">
        <v>6</v>
      </c>
      <c r="O25" s="893" t="s">
        <v>4003</v>
      </c>
      <c r="P25" s="908" t="s">
        <v>4042</v>
      </c>
      <c r="Q25" s="895">
        <f t="shared" si="0"/>
        <v>0</v>
      </c>
      <c r="R25" s="957">
        <f t="shared" si="0"/>
        <v>0</v>
      </c>
      <c r="S25" s="895">
        <f t="shared" si="1"/>
        <v>-4</v>
      </c>
      <c r="T25" s="957">
        <f t="shared" si="2"/>
        <v>-4.97</v>
      </c>
      <c r="U25" s="963">
        <v>12</v>
      </c>
      <c r="V25" s="904">
        <v>5</v>
      </c>
      <c r="W25" s="904">
        <v>-7</v>
      </c>
      <c r="X25" s="961">
        <v>0.41666666666666669</v>
      </c>
      <c r="Y25" s="959"/>
    </row>
    <row r="26" spans="1:25" ht="14.45" customHeight="1" x14ac:dyDescent="0.2">
      <c r="A26" s="923" t="s">
        <v>4043</v>
      </c>
      <c r="B26" s="904">
        <v>2</v>
      </c>
      <c r="C26" s="905">
        <v>7.98</v>
      </c>
      <c r="D26" s="906">
        <v>4</v>
      </c>
      <c r="E26" s="907">
        <v>2</v>
      </c>
      <c r="F26" s="887">
        <v>5.42</v>
      </c>
      <c r="G26" s="888">
        <v>5</v>
      </c>
      <c r="H26" s="889">
        <v>2</v>
      </c>
      <c r="I26" s="890">
        <v>7.98</v>
      </c>
      <c r="J26" s="891">
        <v>3.5</v>
      </c>
      <c r="K26" s="892">
        <v>3.99</v>
      </c>
      <c r="L26" s="893">
        <v>2</v>
      </c>
      <c r="M26" s="893">
        <v>18</v>
      </c>
      <c r="N26" s="894">
        <v>6</v>
      </c>
      <c r="O26" s="893" t="s">
        <v>4003</v>
      </c>
      <c r="P26" s="908" t="s">
        <v>4044</v>
      </c>
      <c r="Q26" s="895">
        <f t="shared" si="0"/>
        <v>0</v>
      </c>
      <c r="R26" s="957">
        <f t="shared" si="0"/>
        <v>0</v>
      </c>
      <c r="S26" s="895">
        <f t="shared" si="1"/>
        <v>0</v>
      </c>
      <c r="T26" s="957">
        <f t="shared" si="2"/>
        <v>2.5600000000000005</v>
      </c>
      <c r="U26" s="963">
        <v>12</v>
      </c>
      <c r="V26" s="904">
        <v>7</v>
      </c>
      <c r="W26" s="904">
        <v>-5</v>
      </c>
      <c r="X26" s="961">
        <v>0.58333333333333337</v>
      </c>
      <c r="Y26" s="959"/>
    </row>
    <row r="27" spans="1:25" ht="14.45" customHeight="1" x14ac:dyDescent="0.2">
      <c r="A27" s="923" t="s">
        <v>4045</v>
      </c>
      <c r="B27" s="904">
        <v>3</v>
      </c>
      <c r="C27" s="905">
        <v>1.82</v>
      </c>
      <c r="D27" s="906">
        <v>2.2999999999999998</v>
      </c>
      <c r="E27" s="907">
        <v>2</v>
      </c>
      <c r="F27" s="887">
        <v>1.21</v>
      </c>
      <c r="G27" s="888">
        <v>5.5</v>
      </c>
      <c r="H27" s="889">
        <v>3</v>
      </c>
      <c r="I27" s="890">
        <v>1.82</v>
      </c>
      <c r="J27" s="891">
        <v>4.3</v>
      </c>
      <c r="K27" s="892">
        <v>0.61</v>
      </c>
      <c r="L27" s="893">
        <v>2</v>
      </c>
      <c r="M27" s="893">
        <v>18</v>
      </c>
      <c r="N27" s="894">
        <v>6</v>
      </c>
      <c r="O27" s="893" t="s">
        <v>4003</v>
      </c>
      <c r="P27" s="908" t="s">
        <v>4046</v>
      </c>
      <c r="Q27" s="895">
        <f t="shared" si="0"/>
        <v>0</v>
      </c>
      <c r="R27" s="957">
        <f t="shared" si="0"/>
        <v>0</v>
      </c>
      <c r="S27" s="895">
        <f t="shared" si="1"/>
        <v>1</v>
      </c>
      <c r="T27" s="957">
        <f t="shared" si="2"/>
        <v>0.6100000000000001</v>
      </c>
      <c r="U27" s="963">
        <v>18</v>
      </c>
      <c r="V27" s="904">
        <v>12.899999999999999</v>
      </c>
      <c r="W27" s="904">
        <v>-5.1000000000000014</v>
      </c>
      <c r="X27" s="961">
        <v>0.71666666666666656</v>
      </c>
      <c r="Y27" s="959"/>
    </row>
    <row r="28" spans="1:25" ht="14.45" customHeight="1" x14ac:dyDescent="0.2">
      <c r="A28" s="924" t="s">
        <v>4047</v>
      </c>
      <c r="B28" s="910">
        <v>1</v>
      </c>
      <c r="C28" s="911">
        <v>0.74</v>
      </c>
      <c r="D28" s="909">
        <v>5</v>
      </c>
      <c r="E28" s="912"/>
      <c r="F28" s="913"/>
      <c r="G28" s="896"/>
      <c r="H28" s="914">
        <v>1</v>
      </c>
      <c r="I28" s="915">
        <v>0.5</v>
      </c>
      <c r="J28" s="897">
        <v>2</v>
      </c>
      <c r="K28" s="916">
        <v>0.74</v>
      </c>
      <c r="L28" s="917">
        <v>3</v>
      </c>
      <c r="M28" s="917">
        <v>24</v>
      </c>
      <c r="N28" s="918">
        <v>8</v>
      </c>
      <c r="O28" s="917" t="s">
        <v>4003</v>
      </c>
      <c r="P28" s="919" t="s">
        <v>4046</v>
      </c>
      <c r="Q28" s="920">
        <f t="shared" si="0"/>
        <v>0</v>
      </c>
      <c r="R28" s="956">
        <f t="shared" si="0"/>
        <v>-0.24</v>
      </c>
      <c r="S28" s="920">
        <f t="shared" si="1"/>
        <v>1</v>
      </c>
      <c r="T28" s="956">
        <f t="shared" si="2"/>
        <v>0.5</v>
      </c>
      <c r="U28" s="964">
        <v>8</v>
      </c>
      <c r="V28" s="910">
        <v>2</v>
      </c>
      <c r="W28" s="910">
        <v>-6</v>
      </c>
      <c r="X28" s="962">
        <v>0.25</v>
      </c>
      <c r="Y28" s="960"/>
    </row>
    <row r="29" spans="1:25" ht="14.45" customHeight="1" x14ac:dyDescent="0.2">
      <c r="A29" s="923" t="s">
        <v>4048</v>
      </c>
      <c r="B29" s="904">
        <v>3</v>
      </c>
      <c r="C29" s="905">
        <v>3.48</v>
      </c>
      <c r="D29" s="906">
        <v>6.7</v>
      </c>
      <c r="E29" s="889">
        <v>3</v>
      </c>
      <c r="F29" s="890">
        <v>3.25</v>
      </c>
      <c r="G29" s="891">
        <v>4</v>
      </c>
      <c r="H29" s="893"/>
      <c r="I29" s="887"/>
      <c r="J29" s="888"/>
      <c r="K29" s="892">
        <v>1.08</v>
      </c>
      <c r="L29" s="893">
        <v>2</v>
      </c>
      <c r="M29" s="893">
        <v>21</v>
      </c>
      <c r="N29" s="894">
        <v>7</v>
      </c>
      <c r="O29" s="893" t="s">
        <v>4003</v>
      </c>
      <c r="P29" s="908" t="s">
        <v>4049</v>
      </c>
      <c r="Q29" s="895">
        <f t="shared" si="0"/>
        <v>-3</v>
      </c>
      <c r="R29" s="957">
        <f t="shared" si="0"/>
        <v>-3.48</v>
      </c>
      <c r="S29" s="895">
        <f t="shared" si="1"/>
        <v>-3</v>
      </c>
      <c r="T29" s="957">
        <f t="shared" si="2"/>
        <v>-3.25</v>
      </c>
      <c r="U29" s="963" t="s">
        <v>329</v>
      </c>
      <c r="V29" s="904" t="s">
        <v>329</v>
      </c>
      <c r="W29" s="904" t="s">
        <v>329</v>
      </c>
      <c r="X29" s="961" t="s">
        <v>329</v>
      </c>
      <c r="Y29" s="959"/>
    </row>
    <row r="30" spans="1:25" ht="14.45" customHeight="1" x14ac:dyDescent="0.2">
      <c r="A30" s="924" t="s">
        <v>4050</v>
      </c>
      <c r="B30" s="910">
        <v>1</v>
      </c>
      <c r="C30" s="911">
        <v>1.61</v>
      </c>
      <c r="D30" s="909">
        <v>3</v>
      </c>
      <c r="E30" s="914">
        <v>2</v>
      </c>
      <c r="F30" s="915">
        <v>3.22</v>
      </c>
      <c r="G30" s="897">
        <v>7.5</v>
      </c>
      <c r="H30" s="917"/>
      <c r="I30" s="913"/>
      <c r="J30" s="896"/>
      <c r="K30" s="916">
        <v>1.61</v>
      </c>
      <c r="L30" s="917">
        <v>3</v>
      </c>
      <c r="M30" s="917">
        <v>30</v>
      </c>
      <c r="N30" s="918">
        <v>10</v>
      </c>
      <c r="O30" s="917" t="s">
        <v>4003</v>
      </c>
      <c r="P30" s="919" t="s">
        <v>4051</v>
      </c>
      <c r="Q30" s="920">
        <f t="shared" si="0"/>
        <v>-1</v>
      </c>
      <c r="R30" s="956">
        <f t="shared" si="0"/>
        <v>-1.61</v>
      </c>
      <c r="S30" s="920">
        <f t="shared" si="1"/>
        <v>-2</v>
      </c>
      <c r="T30" s="956">
        <f t="shared" si="2"/>
        <v>-3.22</v>
      </c>
      <c r="U30" s="964" t="s">
        <v>329</v>
      </c>
      <c r="V30" s="910" t="s">
        <v>329</v>
      </c>
      <c r="W30" s="910" t="s">
        <v>329</v>
      </c>
      <c r="X30" s="962" t="s">
        <v>329</v>
      </c>
      <c r="Y30" s="960"/>
    </row>
    <row r="31" spans="1:25" ht="14.45" customHeight="1" x14ac:dyDescent="0.2">
      <c r="A31" s="924" t="s">
        <v>4052</v>
      </c>
      <c r="B31" s="910">
        <v>1</v>
      </c>
      <c r="C31" s="911">
        <v>2.2200000000000002</v>
      </c>
      <c r="D31" s="909">
        <v>3</v>
      </c>
      <c r="E31" s="914"/>
      <c r="F31" s="915"/>
      <c r="G31" s="897"/>
      <c r="H31" s="917">
        <v>1</v>
      </c>
      <c r="I31" s="913">
        <v>2.2200000000000002</v>
      </c>
      <c r="J31" s="898">
        <v>20</v>
      </c>
      <c r="K31" s="916">
        <v>2.2200000000000002</v>
      </c>
      <c r="L31" s="917">
        <v>3</v>
      </c>
      <c r="M31" s="917">
        <v>30</v>
      </c>
      <c r="N31" s="918">
        <v>10</v>
      </c>
      <c r="O31" s="917" t="s">
        <v>4003</v>
      </c>
      <c r="P31" s="919" t="s">
        <v>4053</v>
      </c>
      <c r="Q31" s="920">
        <f t="shared" si="0"/>
        <v>0</v>
      </c>
      <c r="R31" s="956">
        <f t="shared" si="0"/>
        <v>0</v>
      </c>
      <c r="S31" s="920">
        <f t="shared" si="1"/>
        <v>1</v>
      </c>
      <c r="T31" s="956">
        <f t="shared" si="2"/>
        <v>2.2200000000000002</v>
      </c>
      <c r="U31" s="964">
        <v>10</v>
      </c>
      <c r="V31" s="910">
        <v>20</v>
      </c>
      <c r="W31" s="910">
        <v>10</v>
      </c>
      <c r="X31" s="962">
        <v>2</v>
      </c>
      <c r="Y31" s="960">
        <v>10</v>
      </c>
    </row>
    <row r="32" spans="1:25" ht="14.45" customHeight="1" x14ac:dyDescent="0.2">
      <c r="A32" s="923" t="s">
        <v>4054</v>
      </c>
      <c r="B32" s="904"/>
      <c r="C32" s="905"/>
      <c r="D32" s="906"/>
      <c r="E32" s="907"/>
      <c r="F32" s="887"/>
      <c r="G32" s="888"/>
      <c r="H32" s="889">
        <v>1</v>
      </c>
      <c r="I32" s="890">
        <v>0.66</v>
      </c>
      <c r="J32" s="891">
        <v>3</v>
      </c>
      <c r="K32" s="892">
        <v>0.6</v>
      </c>
      <c r="L32" s="893">
        <v>2</v>
      </c>
      <c r="M32" s="893">
        <v>18</v>
      </c>
      <c r="N32" s="894">
        <v>6</v>
      </c>
      <c r="O32" s="893" t="s">
        <v>4003</v>
      </c>
      <c r="P32" s="908" t="s">
        <v>4055</v>
      </c>
      <c r="Q32" s="895">
        <f t="shared" si="0"/>
        <v>1</v>
      </c>
      <c r="R32" s="957">
        <f t="shared" si="0"/>
        <v>0.66</v>
      </c>
      <c r="S32" s="895">
        <f t="shared" si="1"/>
        <v>1</v>
      </c>
      <c r="T32" s="957">
        <f t="shared" si="2"/>
        <v>0.66</v>
      </c>
      <c r="U32" s="963">
        <v>6</v>
      </c>
      <c r="V32" s="904">
        <v>3</v>
      </c>
      <c r="W32" s="904">
        <v>-3</v>
      </c>
      <c r="X32" s="961">
        <v>0.5</v>
      </c>
      <c r="Y32" s="959"/>
    </row>
    <row r="33" spans="1:25" ht="14.45" customHeight="1" x14ac:dyDescent="0.2">
      <c r="A33" s="923" t="s">
        <v>4056</v>
      </c>
      <c r="B33" s="904"/>
      <c r="C33" s="905"/>
      <c r="D33" s="906"/>
      <c r="E33" s="907"/>
      <c r="F33" s="887"/>
      <c r="G33" s="888"/>
      <c r="H33" s="889">
        <v>1</v>
      </c>
      <c r="I33" s="890">
        <v>0.5</v>
      </c>
      <c r="J33" s="891">
        <v>2</v>
      </c>
      <c r="K33" s="892">
        <v>0.5</v>
      </c>
      <c r="L33" s="893">
        <v>2</v>
      </c>
      <c r="M33" s="893">
        <v>18</v>
      </c>
      <c r="N33" s="894">
        <v>6</v>
      </c>
      <c r="O33" s="893" t="s">
        <v>4003</v>
      </c>
      <c r="P33" s="908" t="s">
        <v>4057</v>
      </c>
      <c r="Q33" s="895">
        <f t="shared" si="0"/>
        <v>1</v>
      </c>
      <c r="R33" s="957">
        <f t="shared" si="0"/>
        <v>0.5</v>
      </c>
      <c r="S33" s="895">
        <f t="shared" si="1"/>
        <v>1</v>
      </c>
      <c r="T33" s="957">
        <f t="shared" si="2"/>
        <v>0.5</v>
      </c>
      <c r="U33" s="963">
        <v>6</v>
      </c>
      <c r="V33" s="904">
        <v>2</v>
      </c>
      <c r="W33" s="904">
        <v>-4</v>
      </c>
      <c r="X33" s="961">
        <v>0.33333333333333331</v>
      </c>
      <c r="Y33" s="959"/>
    </row>
    <row r="34" spans="1:25" ht="14.45" customHeight="1" x14ac:dyDescent="0.2">
      <c r="A34" s="923" t="s">
        <v>4058</v>
      </c>
      <c r="B34" s="904"/>
      <c r="C34" s="905"/>
      <c r="D34" s="906"/>
      <c r="E34" s="889">
        <v>1</v>
      </c>
      <c r="F34" s="890">
        <v>0.65</v>
      </c>
      <c r="G34" s="891">
        <v>2</v>
      </c>
      <c r="H34" s="893"/>
      <c r="I34" s="887"/>
      <c r="J34" s="888"/>
      <c r="K34" s="892">
        <v>0.65</v>
      </c>
      <c r="L34" s="893">
        <v>2</v>
      </c>
      <c r="M34" s="893">
        <v>18</v>
      </c>
      <c r="N34" s="894">
        <v>6</v>
      </c>
      <c r="O34" s="893" t="s">
        <v>4003</v>
      </c>
      <c r="P34" s="908" t="s">
        <v>4059</v>
      </c>
      <c r="Q34" s="895">
        <f t="shared" si="0"/>
        <v>0</v>
      </c>
      <c r="R34" s="957">
        <f t="shared" si="0"/>
        <v>0</v>
      </c>
      <c r="S34" s="895">
        <f t="shared" si="1"/>
        <v>-1</v>
      </c>
      <c r="T34" s="957">
        <f t="shared" si="2"/>
        <v>-0.65</v>
      </c>
      <c r="U34" s="963" t="s">
        <v>329</v>
      </c>
      <c r="V34" s="904" t="s">
        <v>329</v>
      </c>
      <c r="W34" s="904" t="s">
        <v>329</v>
      </c>
      <c r="X34" s="961" t="s">
        <v>329</v>
      </c>
      <c r="Y34" s="959"/>
    </row>
    <row r="35" spans="1:25" ht="14.45" customHeight="1" x14ac:dyDescent="0.2">
      <c r="A35" s="923" t="s">
        <v>4060</v>
      </c>
      <c r="B35" s="899">
        <v>29</v>
      </c>
      <c r="C35" s="900">
        <v>19.29</v>
      </c>
      <c r="D35" s="901">
        <v>4.5999999999999996</v>
      </c>
      <c r="E35" s="907">
        <v>21</v>
      </c>
      <c r="F35" s="887">
        <v>13.53</v>
      </c>
      <c r="G35" s="888">
        <v>4.0999999999999996</v>
      </c>
      <c r="H35" s="893">
        <v>16</v>
      </c>
      <c r="I35" s="887">
        <v>10.79</v>
      </c>
      <c r="J35" s="888">
        <v>3.8</v>
      </c>
      <c r="K35" s="892">
        <v>0.67</v>
      </c>
      <c r="L35" s="893">
        <v>2</v>
      </c>
      <c r="M35" s="893">
        <v>18</v>
      </c>
      <c r="N35" s="894">
        <v>6</v>
      </c>
      <c r="O35" s="893" t="s">
        <v>4003</v>
      </c>
      <c r="P35" s="908" t="s">
        <v>4061</v>
      </c>
      <c r="Q35" s="895">
        <f t="shared" si="0"/>
        <v>-13</v>
      </c>
      <c r="R35" s="957">
        <f t="shared" si="0"/>
        <v>-8.5</v>
      </c>
      <c r="S35" s="895">
        <f t="shared" si="1"/>
        <v>-5</v>
      </c>
      <c r="T35" s="957">
        <f t="shared" si="2"/>
        <v>-2.74</v>
      </c>
      <c r="U35" s="963">
        <v>96</v>
      </c>
      <c r="V35" s="904">
        <v>60.8</v>
      </c>
      <c r="W35" s="904">
        <v>-35.200000000000003</v>
      </c>
      <c r="X35" s="961">
        <v>0.6333333333333333</v>
      </c>
      <c r="Y35" s="959">
        <v>1</v>
      </c>
    </row>
    <row r="36" spans="1:25" ht="14.45" customHeight="1" x14ac:dyDescent="0.2">
      <c r="A36" s="924" t="s">
        <v>4062</v>
      </c>
      <c r="B36" s="921">
        <v>3</v>
      </c>
      <c r="C36" s="922">
        <v>3.35</v>
      </c>
      <c r="D36" s="902">
        <v>4.7</v>
      </c>
      <c r="E36" s="912">
        <v>7</v>
      </c>
      <c r="F36" s="913">
        <v>7.57</v>
      </c>
      <c r="G36" s="896">
        <v>5.6</v>
      </c>
      <c r="H36" s="917">
        <v>7</v>
      </c>
      <c r="I36" s="913">
        <v>7.14</v>
      </c>
      <c r="J36" s="896">
        <v>5.9</v>
      </c>
      <c r="K36" s="916">
        <v>1.1200000000000001</v>
      </c>
      <c r="L36" s="917">
        <v>3</v>
      </c>
      <c r="M36" s="917">
        <v>27</v>
      </c>
      <c r="N36" s="918">
        <v>9</v>
      </c>
      <c r="O36" s="917" t="s">
        <v>4003</v>
      </c>
      <c r="P36" s="919" t="s">
        <v>4063</v>
      </c>
      <c r="Q36" s="920">
        <f t="shared" si="0"/>
        <v>4</v>
      </c>
      <c r="R36" s="956">
        <f t="shared" si="0"/>
        <v>3.7899999999999996</v>
      </c>
      <c r="S36" s="920">
        <f t="shared" si="1"/>
        <v>0</v>
      </c>
      <c r="T36" s="956">
        <f t="shared" si="2"/>
        <v>-0.4300000000000006</v>
      </c>
      <c r="U36" s="964">
        <v>63</v>
      </c>
      <c r="V36" s="910">
        <v>41.300000000000004</v>
      </c>
      <c r="W36" s="910">
        <v>-21.699999999999996</v>
      </c>
      <c r="X36" s="962">
        <v>0.65555555555555567</v>
      </c>
      <c r="Y36" s="960">
        <v>5</v>
      </c>
    </row>
    <row r="37" spans="1:25" ht="14.45" customHeight="1" x14ac:dyDescent="0.2">
      <c r="A37" s="924" t="s">
        <v>4064</v>
      </c>
      <c r="B37" s="921">
        <v>3</v>
      </c>
      <c r="C37" s="922">
        <v>6.35</v>
      </c>
      <c r="D37" s="902">
        <v>7</v>
      </c>
      <c r="E37" s="912">
        <v>1</v>
      </c>
      <c r="F37" s="913">
        <v>2.38</v>
      </c>
      <c r="G37" s="896">
        <v>4</v>
      </c>
      <c r="H37" s="917">
        <v>2</v>
      </c>
      <c r="I37" s="913">
        <v>3.98</v>
      </c>
      <c r="J37" s="896">
        <v>5.5</v>
      </c>
      <c r="K37" s="916">
        <v>2.38</v>
      </c>
      <c r="L37" s="917">
        <v>3</v>
      </c>
      <c r="M37" s="917">
        <v>30</v>
      </c>
      <c r="N37" s="918">
        <v>10</v>
      </c>
      <c r="O37" s="917" t="s">
        <v>4003</v>
      </c>
      <c r="P37" s="919" t="s">
        <v>4065</v>
      </c>
      <c r="Q37" s="920">
        <f t="shared" si="0"/>
        <v>-1</v>
      </c>
      <c r="R37" s="956">
        <f t="shared" si="0"/>
        <v>-2.3699999999999997</v>
      </c>
      <c r="S37" s="920">
        <f t="shared" si="1"/>
        <v>1</v>
      </c>
      <c r="T37" s="956">
        <f t="shared" si="2"/>
        <v>1.6</v>
      </c>
      <c r="U37" s="964">
        <v>20</v>
      </c>
      <c r="V37" s="910">
        <v>11</v>
      </c>
      <c r="W37" s="910">
        <v>-9</v>
      </c>
      <c r="X37" s="962">
        <v>0.55000000000000004</v>
      </c>
      <c r="Y37" s="960"/>
    </row>
    <row r="38" spans="1:25" ht="14.45" customHeight="1" x14ac:dyDescent="0.2">
      <c r="A38" s="923" t="s">
        <v>4066</v>
      </c>
      <c r="B38" s="904">
        <v>2</v>
      </c>
      <c r="C38" s="905">
        <v>1.98</v>
      </c>
      <c r="D38" s="906">
        <v>7</v>
      </c>
      <c r="E38" s="907">
        <v>2</v>
      </c>
      <c r="F38" s="887">
        <v>0.79</v>
      </c>
      <c r="G38" s="888">
        <v>3</v>
      </c>
      <c r="H38" s="889">
        <v>4</v>
      </c>
      <c r="I38" s="890">
        <v>1.79</v>
      </c>
      <c r="J38" s="891">
        <v>2.8</v>
      </c>
      <c r="K38" s="892">
        <v>0.38</v>
      </c>
      <c r="L38" s="893">
        <v>1</v>
      </c>
      <c r="M38" s="893">
        <v>9</v>
      </c>
      <c r="N38" s="894">
        <v>3</v>
      </c>
      <c r="O38" s="893" t="s">
        <v>4003</v>
      </c>
      <c r="P38" s="908" t="s">
        <v>4067</v>
      </c>
      <c r="Q38" s="895">
        <f t="shared" si="0"/>
        <v>2</v>
      </c>
      <c r="R38" s="957">
        <f t="shared" si="0"/>
        <v>-0.18999999999999995</v>
      </c>
      <c r="S38" s="895">
        <f t="shared" si="1"/>
        <v>2</v>
      </c>
      <c r="T38" s="957">
        <f t="shared" si="2"/>
        <v>1</v>
      </c>
      <c r="U38" s="963">
        <v>12</v>
      </c>
      <c r="V38" s="904">
        <v>11.2</v>
      </c>
      <c r="W38" s="904">
        <v>-0.80000000000000071</v>
      </c>
      <c r="X38" s="961">
        <v>0.93333333333333324</v>
      </c>
      <c r="Y38" s="959"/>
    </row>
    <row r="39" spans="1:25" ht="14.45" customHeight="1" x14ac:dyDescent="0.2">
      <c r="A39" s="924" t="s">
        <v>4068</v>
      </c>
      <c r="B39" s="910"/>
      <c r="C39" s="911"/>
      <c r="D39" s="909"/>
      <c r="E39" s="912">
        <v>1</v>
      </c>
      <c r="F39" s="913">
        <v>0.51</v>
      </c>
      <c r="G39" s="896">
        <v>2</v>
      </c>
      <c r="H39" s="914"/>
      <c r="I39" s="915"/>
      <c r="J39" s="897"/>
      <c r="K39" s="916">
        <v>0.51</v>
      </c>
      <c r="L39" s="917">
        <v>2</v>
      </c>
      <c r="M39" s="917">
        <v>18</v>
      </c>
      <c r="N39" s="918">
        <v>6</v>
      </c>
      <c r="O39" s="917" t="s">
        <v>4003</v>
      </c>
      <c r="P39" s="919" t="s">
        <v>4069</v>
      </c>
      <c r="Q39" s="920">
        <f t="shared" si="0"/>
        <v>0</v>
      </c>
      <c r="R39" s="956">
        <f t="shared" si="0"/>
        <v>0</v>
      </c>
      <c r="S39" s="920">
        <f t="shared" si="1"/>
        <v>-1</v>
      </c>
      <c r="T39" s="956">
        <f t="shared" si="2"/>
        <v>-0.51</v>
      </c>
      <c r="U39" s="964" t="s">
        <v>329</v>
      </c>
      <c r="V39" s="910" t="s">
        <v>329</v>
      </c>
      <c r="W39" s="910" t="s">
        <v>329</v>
      </c>
      <c r="X39" s="962" t="s">
        <v>329</v>
      </c>
      <c r="Y39" s="960"/>
    </row>
    <row r="40" spans="1:25" ht="14.45" customHeight="1" x14ac:dyDescent="0.2">
      <c r="A40" s="923" t="s">
        <v>4070</v>
      </c>
      <c r="B40" s="904"/>
      <c r="C40" s="905"/>
      <c r="D40" s="906"/>
      <c r="E40" s="907"/>
      <c r="F40" s="887"/>
      <c r="G40" s="888"/>
      <c r="H40" s="889">
        <v>1</v>
      </c>
      <c r="I40" s="890">
        <v>0.45</v>
      </c>
      <c r="J40" s="891">
        <v>3</v>
      </c>
      <c r="K40" s="892">
        <v>0.45</v>
      </c>
      <c r="L40" s="893">
        <v>2</v>
      </c>
      <c r="M40" s="893">
        <v>15</v>
      </c>
      <c r="N40" s="894">
        <v>5</v>
      </c>
      <c r="O40" s="893" t="s">
        <v>4003</v>
      </c>
      <c r="P40" s="908" t="s">
        <v>4071</v>
      </c>
      <c r="Q40" s="895">
        <f t="shared" si="0"/>
        <v>1</v>
      </c>
      <c r="R40" s="957">
        <f t="shared" si="0"/>
        <v>0.45</v>
      </c>
      <c r="S40" s="895">
        <f t="shared" si="1"/>
        <v>1</v>
      </c>
      <c r="T40" s="957">
        <f t="shared" si="2"/>
        <v>0.45</v>
      </c>
      <c r="U40" s="963">
        <v>5</v>
      </c>
      <c r="V40" s="904">
        <v>3</v>
      </c>
      <c r="W40" s="904">
        <v>-2</v>
      </c>
      <c r="X40" s="961">
        <v>0.6</v>
      </c>
      <c r="Y40" s="959"/>
    </row>
    <row r="41" spans="1:25" ht="14.45" customHeight="1" x14ac:dyDescent="0.2">
      <c r="A41" s="923" t="s">
        <v>4072</v>
      </c>
      <c r="B41" s="904"/>
      <c r="C41" s="905"/>
      <c r="D41" s="906"/>
      <c r="E41" s="907"/>
      <c r="F41" s="887"/>
      <c r="G41" s="888"/>
      <c r="H41" s="889">
        <v>1</v>
      </c>
      <c r="I41" s="890">
        <v>0.37</v>
      </c>
      <c r="J41" s="891">
        <v>2</v>
      </c>
      <c r="K41" s="892">
        <v>0.35</v>
      </c>
      <c r="L41" s="893">
        <v>1</v>
      </c>
      <c r="M41" s="893">
        <v>12</v>
      </c>
      <c r="N41" s="894">
        <v>4</v>
      </c>
      <c r="O41" s="893" t="s">
        <v>4003</v>
      </c>
      <c r="P41" s="908" t="s">
        <v>4073</v>
      </c>
      <c r="Q41" s="895">
        <f t="shared" si="0"/>
        <v>1</v>
      </c>
      <c r="R41" s="957">
        <f t="shared" si="0"/>
        <v>0.37</v>
      </c>
      <c r="S41" s="895">
        <f t="shared" si="1"/>
        <v>1</v>
      </c>
      <c r="T41" s="957">
        <f t="shared" si="2"/>
        <v>0.37</v>
      </c>
      <c r="U41" s="963">
        <v>4</v>
      </c>
      <c r="V41" s="904">
        <v>2</v>
      </c>
      <c r="W41" s="904">
        <v>-2</v>
      </c>
      <c r="X41" s="961">
        <v>0.5</v>
      </c>
      <c r="Y41" s="959"/>
    </row>
    <row r="42" spans="1:25" ht="14.45" customHeight="1" x14ac:dyDescent="0.2">
      <c r="A42" s="923" t="s">
        <v>4074</v>
      </c>
      <c r="B42" s="904"/>
      <c r="C42" s="905"/>
      <c r="D42" s="906"/>
      <c r="E42" s="907"/>
      <c r="F42" s="887"/>
      <c r="G42" s="888"/>
      <c r="H42" s="889">
        <v>1</v>
      </c>
      <c r="I42" s="890">
        <v>2.42</v>
      </c>
      <c r="J42" s="903">
        <v>52</v>
      </c>
      <c r="K42" s="892">
        <v>0.42</v>
      </c>
      <c r="L42" s="893">
        <v>2</v>
      </c>
      <c r="M42" s="893">
        <v>15</v>
      </c>
      <c r="N42" s="894">
        <v>5</v>
      </c>
      <c r="O42" s="893" t="s">
        <v>4003</v>
      </c>
      <c r="P42" s="908" t="s">
        <v>4075</v>
      </c>
      <c r="Q42" s="895">
        <f t="shared" si="0"/>
        <v>1</v>
      </c>
      <c r="R42" s="957">
        <f t="shared" si="0"/>
        <v>2.42</v>
      </c>
      <c r="S42" s="895">
        <f t="shared" si="1"/>
        <v>1</v>
      </c>
      <c r="T42" s="957">
        <f t="shared" si="2"/>
        <v>2.42</v>
      </c>
      <c r="U42" s="963">
        <v>5</v>
      </c>
      <c r="V42" s="904">
        <v>52</v>
      </c>
      <c r="W42" s="904">
        <v>47</v>
      </c>
      <c r="X42" s="961">
        <v>10.4</v>
      </c>
      <c r="Y42" s="959">
        <v>47</v>
      </c>
    </row>
    <row r="43" spans="1:25" ht="14.45" customHeight="1" x14ac:dyDescent="0.2">
      <c r="A43" s="923" t="s">
        <v>4076</v>
      </c>
      <c r="B43" s="899">
        <v>1</v>
      </c>
      <c r="C43" s="900">
        <v>5.2</v>
      </c>
      <c r="D43" s="901">
        <v>4</v>
      </c>
      <c r="E43" s="907"/>
      <c r="F43" s="887"/>
      <c r="G43" s="888"/>
      <c r="H43" s="893"/>
      <c r="I43" s="887"/>
      <c r="J43" s="888"/>
      <c r="K43" s="892">
        <v>2.12</v>
      </c>
      <c r="L43" s="893">
        <v>3</v>
      </c>
      <c r="M43" s="893">
        <v>24</v>
      </c>
      <c r="N43" s="894">
        <v>8</v>
      </c>
      <c r="O43" s="893" t="s">
        <v>4003</v>
      </c>
      <c r="P43" s="908" t="s">
        <v>4077</v>
      </c>
      <c r="Q43" s="895">
        <f t="shared" si="0"/>
        <v>-1</v>
      </c>
      <c r="R43" s="957">
        <f t="shared" si="0"/>
        <v>-5.2</v>
      </c>
      <c r="S43" s="895">
        <f t="shared" si="1"/>
        <v>0</v>
      </c>
      <c r="T43" s="957">
        <f t="shared" si="2"/>
        <v>0</v>
      </c>
      <c r="U43" s="963" t="s">
        <v>329</v>
      </c>
      <c r="V43" s="904" t="s">
        <v>329</v>
      </c>
      <c r="W43" s="904" t="s">
        <v>329</v>
      </c>
      <c r="X43" s="961" t="s">
        <v>329</v>
      </c>
      <c r="Y43" s="959"/>
    </row>
    <row r="44" spans="1:25" ht="14.45" customHeight="1" x14ac:dyDescent="0.2">
      <c r="A44" s="923" t="s">
        <v>4078</v>
      </c>
      <c r="B44" s="899">
        <v>1</v>
      </c>
      <c r="C44" s="900">
        <v>0.42</v>
      </c>
      <c r="D44" s="901">
        <v>3</v>
      </c>
      <c r="E44" s="907"/>
      <c r="F44" s="887"/>
      <c r="G44" s="888"/>
      <c r="H44" s="893"/>
      <c r="I44" s="887"/>
      <c r="J44" s="888"/>
      <c r="K44" s="892">
        <v>0.42</v>
      </c>
      <c r="L44" s="893">
        <v>2</v>
      </c>
      <c r="M44" s="893">
        <v>18</v>
      </c>
      <c r="N44" s="894">
        <v>6</v>
      </c>
      <c r="O44" s="893" t="s">
        <v>4003</v>
      </c>
      <c r="P44" s="908" t="s">
        <v>4079</v>
      </c>
      <c r="Q44" s="895">
        <f t="shared" si="0"/>
        <v>-1</v>
      </c>
      <c r="R44" s="957">
        <f t="shared" si="0"/>
        <v>-0.42</v>
      </c>
      <c r="S44" s="895">
        <f t="shared" si="1"/>
        <v>0</v>
      </c>
      <c r="T44" s="957">
        <f t="shared" si="2"/>
        <v>0</v>
      </c>
      <c r="U44" s="963" t="s">
        <v>329</v>
      </c>
      <c r="V44" s="904" t="s">
        <v>329</v>
      </c>
      <c r="W44" s="904" t="s">
        <v>329</v>
      </c>
      <c r="X44" s="961" t="s">
        <v>329</v>
      </c>
      <c r="Y44" s="959"/>
    </row>
    <row r="45" spans="1:25" ht="14.45" customHeight="1" x14ac:dyDescent="0.2">
      <c r="A45" s="924" t="s">
        <v>4080</v>
      </c>
      <c r="B45" s="921">
        <v>1</v>
      </c>
      <c r="C45" s="922">
        <v>0.79</v>
      </c>
      <c r="D45" s="902">
        <v>3</v>
      </c>
      <c r="E45" s="912"/>
      <c r="F45" s="913"/>
      <c r="G45" s="896"/>
      <c r="H45" s="917"/>
      <c r="I45" s="913"/>
      <c r="J45" s="896"/>
      <c r="K45" s="916">
        <v>0.54</v>
      </c>
      <c r="L45" s="917">
        <v>3</v>
      </c>
      <c r="M45" s="917">
        <v>24</v>
      </c>
      <c r="N45" s="918">
        <v>8</v>
      </c>
      <c r="O45" s="917" t="s">
        <v>4003</v>
      </c>
      <c r="P45" s="919" t="s">
        <v>4081</v>
      </c>
      <c r="Q45" s="920">
        <f t="shared" si="0"/>
        <v>-1</v>
      </c>
      <c r="R45" s="956">
        <f t="shared" si="0"/>
        <v>-0.79</v>
      </c>
      <c r="S45" s="920">
        <f t="shared" si="1"/>
        <v>0</v>
      </c>
      <c r="T45" s="956">
        <f t="shared" si="2"/>
        <v>0</v>
      </c>
      <c r="U45" s="964" t="s">
        <v>329</v>
      </c>
      <c r="V45" s="910" t="s">
        <v>329</v>
      </c>
      <c r="W45" s="910" t="s">
        <v>329</v>
      </c>
      <c r="X45" s="962" t="s">
        <v>329</v>
      </c>
      <c r="Y45" s="960"/>
    </row>
    <row r="46" spans="1:25" ht="14.45" customHeight="1" x14ac:dyDescent="0.2">
      <c r="A46" s="923" t="s">
        <v>4082</v>
      </c>
      <c r="B46" s="899">
        <v>1</v>
      </c>
      <c r="C46" s="900">
        <v>8.17</v>
      </c>
      <c r="D46" s="901">
        <v>5</v>
      </c>
      <c r="E46" s="907"/>
      <c r="F46" s="887"/>
      <c r="G46" s="888"/>
      <c r="H46" s="893"/>
      <c r="I46" s="887"/>
      <c r="J46" s="888"/>
      <c r="K46" s="892">
        <v>2.0499999999999998</v>
      </c>
      <c r="L46" s="893">
        <v>2</v>
      </c>
      <c r="M46" s="893">
        <v>15</v>
      </c>
      <c r="N46" s="894">
        <v>5</v>
      </c>
      <c r="O46" s="893" t="s">
        <v>4003</v>
      </c>
      <c r="P46" s="908" t="s">
        <v>4083</v>
      </c>
      <c r="Q46" s="895">
        <f t="shared" si="0"/>
        <v>-1</v>
      </c>
      <c r="R46" s="957">
        <f t="shared" si="0"/>
        <v>-8.17</v>
      </c>
      <c r="S46" s="895">
        <f t="shared" si="1"/>
        <v>0</v>
      </c>
      <c r="T46" s="957">
        <f t="shared" si="2"/>
        <v>0</v>
      </c>
      <c r="U46" s="963" t="s">
        <v>329</v>
      </c>
      <c r="V46" s="904" t="s">
        <v>329</v>
      </c>
      <c r="W46" s="904" t="s">
        <v>329</v>
      </c>
      <c r="X46" s="961" t="s">
        <v>329</v>
      </c>
      <c r="Y46" s="959"/>
    </row>
    <row r="47" spans="1:25" ht="14.45" customHeight="1" x14ac:dyDescent="0.2">
      <c r="A47" s="923" t="s">
        <v>4084</v>
      </c>
      <c r="B47" s="899">
        <v>171</v>
      </c>
      <c r="C47" s="900">
        <v>801.8</v>
      </c>
      <c r="D47" s="901">
        <v>5.9</v>
      </c>
      <c r="E47" s="907">
        <v>138</v>
      </c>
      <c r="F47" s="887">
        <v>576.38</v>
      </c>
      <c r="G47" s="888">
        <v>6.4</v>
      </c>
      <c r="H47" s="893">
        <v>108</v>
      </c>
      <c r="I47" s="887">
        <v>521.11</v>
      </c>
      <c r="J47" s="888">
        <v>6.2</v>
      </c>
      <c r="K47" s="892">
        <v>4.99</v>
      </c>
      <c r="L47" s="893">
        <v>3</v>
      </c>
      <c r="M47" s="893">
        <v>27</v>
      </c>
      <c r="N47" s="894">
        <v>9</v>
      </c>
      <c r="O47" s="893" t="s">
        <v>4003</v>
      </c>
      <c r="P47" s="908" t="s">
        <v>4085</v>
      </c>
      <c r="Q47" s="895">
        <f t="shared" si="0"/>
        <v>-63</v>
      </c>
      <c r="R47" s="957">
        <f t="shared" si="0"/>
        <v>-280.68999999999994</v>
      </c>
      <c r="S47" s="895">
        <f t="shared" si="1"/>
        <v>-30</v>
      </c>
      <c r="T47" s="957">
        <f t="shared" si="2"/>
        <v>-55.269999999999982</v>
      </c>
      <c r="U47" s="963">
        <v>972</v>
      </c>
      <c r="V47" s="904">
        <v>669.6</v>
      </c>
      <c r="W47" s="904">
        <v>-302.39999999999998</v>
      </c>
      <c r="X47" s="961">
        <v>0.68888888888888888</v>
      </c>
      <c r="Y47" s="959">
        <v>36</v>
      </c>
    </row>
    <row r="48" spans="1:25" ht="14.45" customHeight="1" x14ac:dyDescent="0.2">
      <c r="A48" s="924" t="s">
        <v>4086</v>
      </c>
      <c r="B48" s="921">
        <v>29</v>
      </c>
      <c r="C48" s="922">
        <v>142.22999999999999</v>
      </c>
      <c r="D48" s="902">
        <v>6.1</v>
      </c>
      <c r="E48" s="912">
        <v>42</v>
      </c>
      <c r="F48" s="913">
        <v>186.42</v>
      </c>
      <c r="G48" s="896">
        <v>5.6</v>
      </c>
      <c r="H48" s="917">
        <v>44</v>
      </c>
      <c r="I48" s="913">
        <v>218.44</v>
      </c>
      <c r="J48" s="896">
        <v>6.4</v>
      </c>
      <c r="K48" s="916">
        <v>5.18</v>
      </c>
      <c r="L48" s="917">
        <v>3</v>
      </c>
      <c r="M48" s="917">
        <v>27</v>
      </c>
      <c r="N48" s="918">
        <v>9</v>
      </c>
      <c r="O48" s="917" t="s">
        <v>4003</v>
      </c>
      <c r="P48" s="919" t="s">
        <v>4087</v>
      </c>
      <c r="Q48" s="920">
        <f t="shared" si="0"/>
        <v>15</v>
      </c>
      <c r="R48" s="956">
        <f t="shared" si="0"/>
        <v>76.210000000000008</v>
      </c>
      <c r="S48" s="920">
        <f t="shared" si="1"/>
        <v>2</v>
      </c>
      <c r="T48" s="956">
        <f t="shared" si="2"/>
        <v>32.02000000000001</v>
      </c>
      <c r="U48" s="964">
        <v>396</v>
      </c>
      <c r="V48" s="910">
        <v>281.60000000000002</v>
      </c>
      <c r="W48" s="910">
        <v>-114.39999999999998</v>
      </c>
      <c r="X48" s="962">
        <v>0.71111111111111114</v>
      </c>
      <c r="Y48" s="960">
        <v>35</v>
      </c>
    </row>
    <row r="49" spans="1:25" ht="14.45" customHeight="1" x14ac:dyDescent="0.2">
      <c r="A49" s="924" t="s">
        <v>4088</v>
      </c>
      <c r="B49" s="921"/>
      <c r="C49" s="922"/>
      <c r="D49" s="902"/>
      <c r="E49" s="912">
        <v>1</v>
      </c>
      <c r="F49" s="913">
        <v>5</v>
      </c>
      <c r="G49" s="896">
        <v>6</v>
      </c>
      <c r="H49" s="917">
        <v>2</v>
      </c>
      <c r="I49" s="913">
        <v>24.62</v>
      </c>
      <c r="J49" s="898">
        <v>69.5</v>
      </c>
      <c r="K49" s="916">
        <v>7.41</v>
      </c>
      <c r="L49" s="917">
        <v>5</v>
      </c>
      <c r="M49" s="917">
        <v>45</v>
      </c>
      <c r="N49" s="918">
        <v>15</v>
      </c>
      <c r="O49" s="917" t="s">
        <v>4003</v>
      </c>
      <c r="P49" s="919" t="s">
        <v>4089</v>
      </c>
      <c r="Q49" s="920">
        <f t="shared" si="0"/>
        <v>2</v>
      </c>
      <c r="R49" s="956">
        <f t="shared" si="0"/>
        <v>24.62</v>
      </c>
      <c r="S49" s="920">
        <f t="shared" si="1"/>
        <v>1</v>
      </c>
      <c r="T49" s="956">
        <f t="shared" si="2"/>
        <v>19.62</v>
      </c>
      <c r="U49" s="964">
        <v>30</v>
      </c>
      <c r="V49" s="910">
        <v>139</v>
      </c>
      <c r="W49" s="910">
        <v>109</v>
      </c>
      <c r="X49" s="962">
        <v>4.6333333333333337</v>
      </c>
      <c r="Y49" s="960">
        <v>109</v>
      </c>
    </row>
    <row r="50" spans="1:25" ht="14.45" customHeight="1" x14ac:dyDescent="0.2">
      <c r="A50" s="923" t="s">
        <v>4090</v>
      </c>
      <c r="B50" s="899">
        <v>2</v>
      </c>
      <c r="C50" s="900">
        <v>5.34</v>
      </c>
      <c r="D50" s="901">
        <v>2.5</v>
      </c>
      <c r="E50" s="907"/>
      <c r="F50" s="887"/>
      <c r="G50" s="888"/>
      <c r="H50" s="893"/>
      <c r="I50" s="887"/>
      <c r="J50" s="888"/>
      <c r="K50" s="892">
        <v>3.12</v>
      </c>
      <c r="L50" s="893">
        <v>3</v>
      </c>
      <c r="M50" s="893">
        <v>27</v>
      </c>
      <c r="N50" s="894">
        <v>9</v>
      </c>
      <c r="O50" s="893" t="s">
        <v>4003</v>
      </c>
      <c r="P50" s="908" t="s">
        <v>4091</v>
      </c>
      <c r="Q50" s="895">
        <f t="shared" si="0"/>
        <v>-2</v>
      </c>
      <c r="R50" s="957">
        <f t="shared" si="0"/>
        <v>-5.34</v>
      </c>
      <c r="S50" s="895">
        <f t="shared" si="1"/>
        <v>0</v>
      </c>
      <c r="T50" s="957">
        <f t="shared" si="2"/>
        <v>0</v>
      </c>
      <c r="U50" s="963" t="s">
        <v>329</v>
      </c>
      <c r="V50" s="904" t="s">
        <v>329</v>
      </c>
      <c r="W50" s="904" t="s">
        <v>329</v>
      </c>
      <c r="X50" s="961" t="s">
        <v>329</v>
      </c>
      <c r="Y50" s="959"/>
    </row>
    <row r="51" spans="1:25" ht="14.45" customHeight="1" x14ac:dyDescent="0.2">
      <c r="A51" s="923" t="s">
        <v>4092</v>
      </c>
      <c r="B51" s="899">
        <v>1</v>
      </c>
      <c r="C51" s="900">
        <v>3.17</v>
      </c>
      <c r="D51" s="901">
        <v>59</v>
      </c>
      <c r="E51" s="907"/>
      <c r="F51" s="887"/>
      <c r="G51" s="888"/>
      <c r="H51" s="893"/>
      <c r="I51" s="887"/>
      <c r="J51" s="888"/>
      <c r="K51" s="892">
        <v>1.84</v>
      </c>
      <c r="L51" s="893">
        <v>5</v>
      </c>
      <c r="M51" s="893">
        <v>42</v>
      </c>
      <c r="N51" s="894">
        <v>14</v>
      </c>
      <c r="O51" s="893" t="s">
        <v>4003</v>
      </c>
      <c r="P51" s="908" t="s">
        <v>4093</v>
      </c>
      <c r="Q51" s="895">
        <f t="shared" si="0"/>
        <v>-1</v>
      </c>
      <c r="R51" s="957">
        <f t="shared" si="0"/>
        <v>-3.17</v>
      </c>
      <c r="S51" s="895">
        <f t="shared" si="1"/>
        <v>0</v>
      </c>
      <c r="T51" s="957">
        <f t="shared" si="2"/>
        <v>0</v>
      </c>
      <c r="U51" s="963" t="s">
        <v>329</v>
      </c>
      <c r="V51" s="904" t="s">
        <v>329</v>
      </c>
      <c r="W51" s="904" t="s">
        <v>329</v>
      </c>
      <c r="X51" s="961" t="s">
        <v>329</v>
      </c>
      <c r="Y51" s="959"/>
    </row>
    <row r="52" spans="1:25" ht="14.45" customHeight="1" x14ac:dyDescent="0.2">
      <c r="A52" s="923" t="s">
        <v>4094</v>
      </c>
      <c r="B52" s="899">
        <v>165</v>
      </c>
      <c r="C52" s="900">
        <v>277.35000000000002</v>
      </c>
      <c r="D52" s="901">
        <v>5.9</v>
      </c>
      <c r="E52" s="907">
        <v>117</v>
      </c>
      <c r="F52" s="887">
        <v>196.75</v>
      </c>
      <c r="G52" s="888">
        <v>5.7</v>
      </c>
      <c r="H52" s="893">
        <v>124</v>
      </c>
      <c r="I52" s="887">
        <v>206.24</v>
      </c>
      <c r="J52" s="888">
        <v>5.2</v>
      </c>
      <c r="K52" s="892">
        <v>1.68</v>
      </c>
      <c r="L52" s="893">
        <v>3</v>
      </c>
      <c r="M52" s="893">
        <v>24</v>
      </c>
      <c r="N52" s="894">
        <v>8</v>
      </c>
      <c r="O52" s="893" t="s">
        <v>4003</v>
      </c>
      <c r="P52" s="908" t="s">
        <v>4095</v>
      </c>
      <c r="Q52" s="895">
        <f t="shared" si="0"/>
        <v>-41</v>
      </c>
      <c r="R52" s="957">
        <f t="shared" si="0"/>
        <v>-71.110000000000014</v>
      </c>
      <c r="S52" s="895">
        <f t="shared" si="1"/>
        <v>7</v>
      </c>
      <c r="T52" s="957">
        <f t="shared" si="2"/>
        <v>9.4900000000000091</v>
      </c>
      <c r="U52" s="963">
        <v>992</v>
      </c>
      <c r="V52" s="904">
        <v>644.80000000000007</v>
      </c>
      <c r="W52" s="904">
        <v>-347.19999999999993</v>
      </c>
      <c r="X52" s="961">
        <v>0.65</v>
      </c>
      <c r="Y52" s="959">
        <v>36</v>
      </c>
    </row>
    <row r="53" spans="1:25" ht="14.45" customHeight="1" x14ac:dyDescent="0.2">
      <c r="A53" s="924" t="s">
        <v>4096</v>
      </c>
      <c r="B53" s="921">
        <v>12</v>
      </c>
      <c r="C53" s="922">
        <v>26.57</v>
      </c>
      <c r="D53" s="902">
        <v>10.1</v>
      </c>
      <c r="E53" s="912">
        <v>13</v>
      </c>
      <c r="F53" s="913">
        <v>25.73</v>
      </c>
      <c r="G53" s="896">
        <v>7.3</v>
      </c>
      <c r="H53" s="917">
        <v>12</v>
      </c>
      <c r="I53" s="913">
        <v>24.72</v>
      </c>
      <c r="J53" s="896">
        <v>8.6</v>
      </c>
      <c r="K53" s="916">
        <v>1.97</v>
      </c>
      <c r="L53" s="917">
        <v>3</v>
      </c>
      <c r="M53" s="917">
        <v>27</v>
      </c>
      <c r="N53" s="918">
        <v>9</v>
      </c>
      <c r="O53" s="917" t="s">
        <v>4003</v>
      </c>
      <c r="P53" s="919" t="s">
        <v>4097</v>
      </c>
      <c r="Q53" s="920">
        <f t="shared" si="0"/>
        <v>0</v>
      </c>
      <c r="R53" s="956">
        <f t="shared" si="0"/>
        <v>-1.8500000000000014</v>
      </c>
      <c r="S53" s="920">
        <f t="shared" si="1"/>
        <v>-1</v>
      </c>
      <c r="T53" s="956">
        <f t="shared" si="2"/>
        <v>-1.0100000000000016</v>
      </c>
      <c r="U53" s="964">
        <v>108</v>
      </c>
      <c r="V53" s="910">
        <v>103.19999999999999</v>
      </c>
      <c r="W53" s="910">
        <v>-4.8000000000000114</v>
      </c>
      <c r="X53" s="962">
        <v>0.95555555555555549</v>
      </c>
      <c r="Y53" s="960">
        <v>31</v>
      </c>
    </row>
    <row r="54" spans="1:25" ht="14.45" customHeight="1" x14ac:dyDescent="0.2">
      <c r="A54" s="924" t="s">
        <v>4098</v>
      </c>
      <c r="B54" s="921">
        <v>1</v>
      </c>
      <c r="C54" s="922">
        <v>3.73</v>
      </c>
      <c r="D54" s="902">
        <v>33</v>
      </c>
      <c r="E54" s="912">
        <v>1</v>
      </c>
      <c r="F54" s="913">
        <v>3.73</v>
      </c>
      <c r="G54" s="896">
        <v>5</v>
      </c>
      <c r="H54" s="917">
        <v>4</v>
      </c>
      <c r="I54" s="913">
        <v>11.55</v>
      </c>
      <c r="J54" s="896">
        <v>4.5</v>
      </c>
      <c r="K54" s="916">
        <v>3.73</v>
      </c>
      <c r="L54" s="917">
        <v>5</v>
      </c>
      <c r="M54" s="917">
        <v>48</v>
      </c>
      <c r="N54" s="918">
        <v>16</v>
      </c>
      <c r="O54" s="917" t="s">
        <v>4003</v>
      </c>
      <c r="P54" s="919" t="s">
        <v>4099</v>
      </c>
      <c r="Q54" s="920">
        <f t="shared" si="0"/>
        <v>3</v>
      </c>
      <c r="R54" s="956">
        <f t="shared" si="0"/>
        <v>7.82</v>
      </c>
      <c r="S54" s="920">
        <f t="shared" si="1"/>
        <v>3</v>
      </c>
      <c r="T54" s="956">
        <f t="shared" si="2"/>
        <v>7.82</v>
      </c>
      <c r="U54" s="964">
        <v>64</v>
      </c>
      <c r="V54" s="910">
        <v>18</v>
      </c>
      <c r="W54" s="910">
        <v>-46</v>
      </c>
      <c r="X54" s="962">
        <v>0.28125</v>
      </c>
      <c r="Y54" s="960"/>
    </row>
    <row r="55" spans="1:25" ht="14.45" customHeight="1" x14ac:dyDescent="0.2">
      <c r="A55" s="923" t="s">
        <v>4100</v>
      </c>
      <c r="B55" s="899">
        <v>3</v>
      </c>
      <c r="C55" s="900">
        <v>1.83</v>
      </c>
      <c r="D55" s="901">
        <v>4</v>
      </c>
      <c r="E55" s="907">
        <v>3</v>
      </c>
      <c r="F55" s="887">
        <v>1.83</v>
      </c>
      <c r="G55" s="888">
        <v>3</v>
      </c>
      <c r="H55" s="893"/>
      <c r="I55" s="887"/>
      <c r="J55" s="888"/>
      <c r="K55" s="892">
        <v>0.61</v>
      </c>
      <c r="L55" s="893">
        <v>1</v>
      </c>
      <c r="M55" s="893">
        <v>12</v>
      </c>
      <c r="N55" s="894">
        <v>4</v>
      </c>
      <c r="O55" s="893" t="s">
        <v>4003</v>
      </c>
      <c r="P55" s="908" t="s">
        <v>4101</v>
      </c>
      <c r="Q55" s="895">
        <f t="shared" si="0"/>
        <v>-3</v>
      </c>
      <c r="R55" s="957">
        <f t="shared" si="0"/>
        <v>-1.83</v>
      </c>
      <c r="S55" s="895">
        <f t="shared" si="1"/>
        <v>-3</v>
      </c>
      <c r="T55" s="957">
        <f t="shared" si="2"/>
        <v>-1.83</v>
      </c>
      <c r="U55" s="963" t="s">
        <v>329</v>
      </c>
      <c r="V55" s="904" t="s">
        <v>329</v>
      </c>
      <c r="W55" s="904" t="s">
        <v>329</v>
      </c>
      <c r="X55" s="961" t="s">
        <v>329</v>
      </c>
      <c r="Y55" s="959"/>
    </row>
    <row r="56" spans="1:25" ht="14.45" customHeight="1" x14ac:dyDescent="0.2">
      <c r="A56" s="924" t="s">
        <v>4102</v>
      </c>
      <c r="B56" s="921">
        <v>1</v>
      </c>
      <c r="C56" s="922">
        <v>1.25</v>
      </c>
      <c r="D56" s="902">
        <v>4</v>
      </c>
      <c r="E56" s="912"/>
      <c r="F56" s="913"/>
      <c r="G56" s="896"/>
      <c r="H56" s="917"/>
      <c r="I56" s="913"/>
      <c r="J56" s="896"/>
      <c r="K56" s="916">
        <v>1.25</v>
      </c>
      <c r="L56" s="917">
        <v>3</v>
      </c>
      <c r="M56" s="917">
        <v>27</v>
      </c>
      <c r="N56" s="918">
        <v>9</v>
      </c>
      <c r="O56" s="917" t="s">
        <v>4003</v>
      </c>
      <c r="P56" s="919" t="s">
        <v>4101</v>
      </c>
      <c r="Q56" s="920">
        <f t="shared" si="0"/>
        <v>-1</v>
      </c>
      <c r="R56" s="956">
        <f t="shared" si="0"/>
        <v>-1.25</v>
      </c>
      <c r="S56" s="920">
        <f t="shared" si="1"/>
        <v>0</v>
      </c>
      <c r="T56" s="956">
        <f t="shared" si="2"/>
        <v>0</v>
      </c>
      <c r="U56" s="964" t="s">
        <v>329</v>
      </c>
      <c r="V56" s="910" t="s">
        <v>329</v>
      </c>
      <c r="W56" s="910" t="s">
        <v>329</v>
      </c>
      <c r="X56" s="962" t="s">
        <v>329</v>
      </c>
      <c r="Y56" s="960"/>
    </row>
    <row r="57" spans="1:25" ht="14.45" customHeight="1" x14ac:dyDescent="0.2">
      <c r="A57" s="923" t="s">
        <v>4103</v>
      </c>
      <c r="B57" s="904">
        <v>11</v>
      </c>
      <c r="C57" s="905">
        <v>4.7</v>
      </c>
      <c r="D57" s="906">
        <v>3.1</v>
      </c>
      <c r="E57" s="889">
        <v>13</v>
      </c>
      <c r="F57" s="890">
        <v>5.35</v>
      </c>
      <c r="G57" s="891">
        <v>4</v>
      </c>
      <c r="H57" s="893">
        <v>3</v>
      </c>
      <c r="I57" s="887">
        <v>1.28</v>
      </c>
      <c r="J57" s="888">
        <v>2.2999999999999998</v>
      </c>
      <c r="K57" s="892">
        <v>0.43</v>
      </c>
      <c r="L57" s="893">
        <v>2</v>
      </c>
      <c r="M57" s="893">
        <v>18</v>
      </c>
      <c r="N57" s="894">
        <v>6</v>
      </c>
      <c r="O57" s="893" t="s">
        <v>4003</v>
      </c>
      <c r="P57" s="908" t="s">
        <v>4104</v>
      </c>
      <c r="Q57" s="895">
        <f t="shared" si="0"/>
        <v>-8</v>
      </c>
      <c r="R57" s="957">
        <f t="shared" si="0"/>
        <v>-3.42</v>
      </c>
      <c r="S57" s="895">
        <f t="shared" si="1"/>
        <v>-10</v>
      </c>
      <c r="T57" s="957">
        <f t="shared" si="2"/>
        <v>-4.0699999999999994</v>
      </c>
      <c r="U57" s="963">
        <v>18</v>
      </c>
      <c r="V57" s="904">
        <v>6.8999999999999995</v>
      </c>
      <c r="W57" s="904">
        <v>-11.100000000000001</v>
      </c>
      <c r="X57" s="961">
        <v>0.3833333333333333</v>
      </c>
      <c r="Y57" s="959"/>
    </row>
    <row r="58" spans="1:25" ht="14.45" customHeight="1" x14ac:dyDescent="0.2">
      <c r="A58" s="924" t="s">
        <v>4105</v>
      </c>
      <c r="B58" s="910">
        <v>1</v>
      </c>
      <c r="C58" s="911">
        <v>0.5</v>
      </c>
      <c r="D58" s="909">
        <v>4</v>
      </c>
      <c r="E58" s="914"/>
      <c r="F58" s="915"/>
      <c r="G58" s="897"/>
      <c r="H58" s="917">
        <v>2</v>
      </c>
      <c r="I58" s="913">
        <v>1.01</v>
      </c>
      <c r="J58" s="896">
        <v>5.5</v>
      </c>
      <c r="K58" s="916">
        <v>0.5</v>
      </c>
      <c r="L58" s="917">
        <v>2</v>
      </c>
      <c r="M58" s="917">
        <v>21</v>
      </c>
      <c r="N58" s="918">
        <v>7</v>
      </c>
      <c r="O58" s="917" t="s">
        <v>4003</v>
      </c>
      <c r="P58" s="919" t="s">
        <v>4106</v>
      </c>
      <c r="Q58" s="920">
        <f t="shared" si="0"/>
        <v>1</v>
      </c>
      <c r="R58" s="956">
        <f t="shared" si="0"/>
        <v>0.51</v>
      </c>
      <c r="S58" s="920">
        <f t="shared" si="1"/>
        <v>2</v>
      </c>
      <c r="T58" s="956">
        <f t="shared" si="2"/>
        <v>1.01</v>
      </c>
      <c r="U58" s="964">
        <v>14</v>
      </c>
      <c r="V58" s="910">
        <v>11</v>
      </c>
      <c r="W58" s="910">
        <v>-3</v>
      </c>
      <c r="X58" s="962">
        <v>0.7857142857142857</v>
      </c>
      <c r="Y58" s="960"/>
    </row>
    <row r="59" spans="1:25" ht="14.45" customHeight="1" x14ac:dyDescent="0.2">
      <c r="A59" s="923" t="s">
        <v>4107</v>
      </c>
      <c r="B59" s="904"/>
      <c r="C59" s="905"/>
      <c r="D59" s="906"/>
      <c r="E59" s="907"/>
      <c r="F59" s="887"/>
      <c r="G59" s="888"/>
      <c r="H59" s="889">
        <v>1</v>
      </c>
      <c r="I59" s="890">
        <v>1.52</v>
      </c>
      <c r="J59" s="891">
        <v>5</v>
      </c>
      <c r="K59" s="892">
        <v>1.52</v>
      </c>
      <c r="L59" s="893">
        <v>4</v>
      </c>
      <c r="M59" s="893">
        <v>36</v>
      </c>
      <c r="N59" s="894">
        <v>12</v>
      </c>
      <c r="O59" s="893" t="s">
        <v>4003</v>
      </c>
      <c r="P59" s="908" t="s">
        <v>4108</v>
      </c>
      <c r="Q59" s="895">
        <f t="shared" si="0"/>
        <v>1</v>
      </c>
      <c r="R59" s="957">
        <f t="shared" si="0"/>
        <v>1.52</v>
      </c>
      <c r="S59" s="895">
        <f t="shared" si="1"/>
        <v>1</v>
      </c>
      <c r="T59" s="957">
        <f t="shared" si="2"/>
        <v>1.52</v>
      </c>
      <c r="U59" s="963">
        <v>12</v>
      </c>
      <c r="V59" s="904">
        <v>5</v>
      </c>
      <c r="W59" s="904">
        <v>-7</v>
      </c>
      <c r="X59" s="961">
        <v>0.41666666666666669</v>
      </c>
      <c r="Y59" s="959"/>
    </row>
    <row r="60" spans="1:25" ht="14.45" customHeight="1" x14ac:dyDescent="0.2">
      <c r="A60" s="923" t="s">
        <v>4109</v>
      </c>
      <c r="B60" s="904"/>
      <c r="C60" s="905"/>
      <c r="D60" s="906"/>
      <c r="E60" s="889">
        <v>1</v>
      </c>
      <c r="F60" s="890">
        <v>0.62</v>
      </c>
      <c r="G60" s="891">
        <v>2</v>
      </c>
      <c r="H60" s="893"/>
      <c r="I60" s="887"/>
      <c r="J60" s="888"/>
      <c r="K60" s="892">
        <v>0.62</v>
      </c>
      <c r="L60" s="893">
        <v>2</v>
      </c>
      <c r="M60" s="893">
        <v>21</v>
      </c>
      <c r="N60" s="894">
        <v>7</v>
      </c>
      <c r="O60" s="893" t="s">
        <v>4003</v>
      </c>
      <c r="P60" s="908" t="s">
        <v>4110</v>
      </c>
      <c r="Q60" s="895">
        <f t="shared" si="0"/>
        <v>0</v>
      </c>
      <c r="R60" s="957">
        <f t="shared" si="0"/>
        <v>0</v>
      </c>
      <c r="S60" s="895">
        <f t="shared" si="1"/>
        <v>-1</v>
      </c>
      <c r="T60" s="957">
        <f t="shared" si="2"/>
        <v>-0.62</v>
      </c>
      <c r="U60" s="963" t="s">
        <v>329</v>
      </c>
      <c r="V60" s="904" t="s">
        <v>329</v>
      </c>
      <c r="W60" s="904" t="s">
        <v>329</v>
      </c>
      <c r="X60" s="961" t="s">
        <v>329</v>
      </c>
      <c r="Y60" s="959"/>
    </row>
    <row r="61" spans="1:25" ht="14.45" customHeight="1" x14ac:dyDescent="0.2">
      <c r="A61" s="923" t="s">
        <v>4111</v>
      </c>
      <c r="B61" s="899">
        <v>10</v>
      </c>
      <c r="C61" s="900">
        <v>26.67</v>
      </c>
      <c r="D61" s="901">
        <v>9.9</v>
      </c>
      <c r="E61" s="907">
        <v>5</v>
      </c>
      <c r="F61" s="887">
        <v>13.33</v>
      </c>
      <c r="G61" s="888">
        <v>9.8000000000000007</v>
      </c>
      <c r="H61" s="893">
        <v>6</v>
      </c>
      <c r="I61" s="887">
        <v>16</v>
      </c>
      <c r="J61" s="903">
        <v>9.3000000000000007</v>
      </c>
      <c r="K61" s="892">
        <v>2.67</v>
      </c>
      <c r="L61" s="893">
        <v>3</v>
      </c>
      <c r="M61" s="893">
        <v>27</v>
      </c>
      <c r="N61" s="894">
        <v>9</v>
      </c>
      <c r="O61" s="893" t="s">
        <v>4003</v>
      </c>
      <c r="P61" s="908" t="s">
        <v>4112</v>
      </c>
      <c r="Q61" s="895">
        <f t="shared" si="0"/>
        <v>-4</v>
      </c>
      <c r="R61" s="957">
        <f t="shared" si="0"/>
        <v>-10.670000000000002</v>
      </c>
      <c r="S61" s="895">
        <f t="shared" si="1"/>
        <v>1</v>
      </c>
      <c r="T61" s="957">
        <f t="shared" si="2"/>
        <v>2.67</v>
      </c>
      <c r="U61" s="963">
        <v>54</v>
      </c>
      <c r="V61" s="904">
        <v>55.800000000000004</v>
      </c>
      <c r="W61" s="904">
        <v>1.8000000000000043</v>
      </c>
      <c r="X61" s="961">
        <v>1.0333333333333334</v>
      </c>
      <c r="Y61" s="959">
        <v>5</v>
      </c>
    </row>
    <row r="62" spans="1:25" ht="14.45" customHeight="1" x14ac:dyDescent="0.2">
      <c r="A62" s="924" t="s">
        <v>4113</v>
      </c>
      <c r="B62" s="921"/>
      <c r="C62" s="922"/>
      <c r="D62" s="902"/>
      <c r="E62" s="912">
        <v>1</v>
      </c>
      <c r="F62" s="913">
        <v>3.09</v>
      </c>
      <c r="G62" s="896">
        <v>12</v>
      </c>
      <c r="H62" s="917">
        <v>1</v>
      </c>
      <c r="I62" s="913">
        <v>3.09</v>
      </c>
      <c r="J62" s="896">
        <v>4</v>
      </c>
      <c r="K62" s="916">
        <v>3.09</v>
      </c>
      <c r="L62" s="917">
        <v>3</v>
      </c>
      <c r="M62" s="917">
        <v>30</v>
      </c>
      <c r="N62" s="918">
        <v>10</v>
      </c>
      <c r="O62" s="917" t="s">
        <v>4003</v>
      </c>
      <c r="P62" s="919" t="s">
        <v>4114</v>
      </c>
      <c r="Q62" s="920">
        <f t="shared" si="0"/>
        <v>1</v>
      </c>
      <c r="R62" s="956">
        <f t="shared" si="0"/>
        <v>3.09</v>
      </c>
      <c r="S62" s="920">
        <f t="shared" si="1"/>
        <v>0</v>
      </c>
      <c r="T62" s="956">
        <f t="shared" si="2"/>
        <v>0</v>
      </c>
      <c r="U62" s="964">
        <v>10</v>
      </c>
      <c r="V62" s="910">
        <v>4</v>
      </c>
      <c r="W62" s="910">
        <v>-6</v>
      </c>
      <c r="X62" s="962">
        <v>0.4</v>
      </c>
      <c r="Y62" s="960"/>
    </row>
    <row r="63" spans="1:25" ht="14.45" customHeight="1" x14ac:dyDescent="0.2">
      <c r="A63" s="924" t="s">
        <v>4115</v>
      </c>
      <c r="B63" s="921"/>
      <c r="C63" s="922"/>
      <c r="D63" s="902"/>
      <c r="E63" s="912">
        <v>1</v>
      </c>
      <c r="F63" s="913">
        <v>7.01</v>
      </c>
      <c r="G63" s="896">
        <v>8</v>
      </c>
      <c r="H63" s="917"/>
      <c r="I63" s="913"/>
      <c r="J63" s="896"/>
      <c r="K63" s="916">
        <v>7.01</v>
      </c>
      <c r="L63" s="917">
        <v>6</v>
      </c>
      <c r="M63" s="917">
        <v>51</v>
      </c>
      <c r="N63" s="918">
        <v>17</v>
      </c>
      <c r="O63" s="917" t="s">
        <v>4003</v>
      </c>
      <c r="P63" s="919" t="s">
        <v>4116</v>
      </c>
      <c r="Q63" s="920">
        <f t="shared" si="0"/>
        <v>0</v>
      </c>
      <c r="R63" s="956">
        <f t="shared" si="0"/>
        <v>0</v>
      </c>
      <c r="S63" s="920">
        <f t="shared" si="1"/>
        <v>-1</v>
      </c>
      <c r="T63" s="956">
        <f t="shared" si="2"/>
        <v>-7.01</v>
      </c>
      <c r="U63" s="964" t="s">
        <v>329</v>
      </c>
      <c r="V63" s="910" t="s">
        <v>329</v>
      </c>
      <c r="W63" s="910" t="s">
        <v>329</v>
      </c>
      <c r="X63" s="962" t="s">
        <v>329</v>
      </c>
      <c r="Y63" s="960"/>
    </row>
    <row r="64" spans="1:25" ht="14.45" customHeight="1" x14ac:dyDescent="0.2">
      <c r="A64" s="923" t="s">
        <v>4117</v>
      </c>
      <c r="B64" s="899">
        <v>2</v>
      </c>
      <c r="C64" s="900">
        <v>0.64</v>
      </c>
      <c r="D64" s="901">
        <v>6</v>
      </c>
      <c r="E64" s="907"/>
      <c r="F64" s="887"/>
      <c r="G64" s="888"/>
      <c r="H64" s="893"/>
      <c r="I64" s="887"/>
      <c r="J64" s="888"/>
      <c r="K64" s="892">
        <v>0.32</v>
      </c>
      <c r="L64" s="893">
        <v>2</v>
      </c>
      <c r="M64" s="893">
        <v>18</v>
      </c>
      <c r="N64" s="894">
        <v>6</v>
      </c>
      <c r="O64" s="893" t="s">
        <v>4003</v>
      </c>
      <c r="P64" s="908" t="s">
        <v>4118</v>
      </c>
      <c r="Q64" s="895">
        <f t="shared" si="0"/>
        <v>-2</v>
      </c>
      <c r="R64" s="957">
        <f t="shared" si="0"/>
        <v>-0.64</v>
      </c>
      <c r="S64" s="895">
        <f t="shared" si="1"/>
        <v>0</v>
      </c>
      <c r="T64" s="957">
        <f t="shared" si="2"/>
        <v>0</v>
      </c>
      <c r="U64" s="963" t="s">
        <v>329</v>
      </c>
      <c r="V64" s="904" t="s">
        <v>329</v>
      </c>
      <c r="W64" s="904" t="s">
        <v>329</v>
      </c>
      <c r="X64" s="961" t="s">
        <v>329</v>
      </c>
      <c r="Y64" s="959"/>
    </row>
    <row r="65" spans="1:25" ht="14.45" customHeight="1" x14ac:dyDescent="0.2">
      <c r="A65" s="923" t="s">
        <v>4119</v>
      </c>
      <c r="B65" s="904"/>
      <c r="C65" s="905"/>
      <c r="D65" s="906"/>
      <c r="E65" s="907"/>
      <c r="F65" s="887"/>
      <c r="G65" s="888"/>
      <c r="H65" s="889">
        <v>1</v>
      </c>
      <c r="I65" s="890">
        <v>2.76</v>
      </c>
      <c r="J65" s="891">
        <v>4</v>
      </c>
      <c r="K65" s="892">
        <v>3.37</v>
      </c>
      <c r="L65" s="893">
        <v>5</v>
      </c>
      <c r="M65" s="893">
        <v>45</v>
      </c>
      <c r="N65" s="894">
        <v>15</v>
      </c>
      <c r="O65" s="893" t="s">
        <v>4003</v>
      </c>
      <c r="P65" s="908" t="s">
        <v>4120</v>
      </c>
      <c r="Q65" s="895">
        <f t="shared" si="0"/>
        <v>1</v>
      </c>
      <c r="R65" s="957">
        <f t="shared" si="0"/>
        <v>2.76</v>
      </c>
      <c r="S65" s="895">
        <f t="shared" si="1"/>
        <v>1</v>
      </c>
      <c r="T65" s="957">
        <f t="shared" si="2"/>
        <v>2.76</v>
      </c>
      <c r="U65" s="963">
        <v>15</v>
      </c>
      <c r="V65" s="904">
        <v>4</v>
      </c>
      <c r="W65" s="904">
        <v>-11</v>
      </c>
      <c r="X65" s="961">
        <v>0.26666666666666666</v>
      </c>
      <c r="Y65" s="959"/>
    </row>
    <row r="66" spans="1:25" ht="14.45" customHeight="1" x14ac:dyDescent="0.2">
      <c r="A66" s="923" t="s">
        <v>4121</v>
      </c>
      <c r="B66" s="899">
        <v>1</v>
      </c>
      <c r="C66" s="900">
        <v>7.54</v>
      </c>
      <c r="D66" s="901">
        <v>5</v>
      </c>
      <c r="E66" s="907"/>
      <c r="F66" s="887"/>
      <c r="G66" s="888"/>
      <c r="H66" s="893"/>
      <c r="I66" s="887"/>
      <c r="J66" s="888"/>
      <c r="K66" s="892">
        <v>3.67</v>
      </c>
      <c r="L66" s="893">
        <v>6</v>
      </c>
      <c r="M66" s="893">
        <v>51</v>
      </c>
      <c r="N66" s="894">
        <v>17</v>
      </c>
      <c r="O66" s="893" t="s">
        <v>4003</v>
      </c>
      <c r="P66" s="908" t="s">
        <v>4122</v>
      </c>
      <c r="Q66" s="895">
        <f t="shared" si="0"/>
        <v>-1</v>
      </c>
      <c r="R66" s="957">
        <f t="shared" si="0"/>
        <v>-7.54</v>
      </c>
      <c r="S66" s="895">
        <f t="shared" si="1"/>
        <v>0</v>
      </c>
      <c r="T66" s="957">
        <f t="shared" si="2"/>
        <v>0</v>
      </c>
      <c r="U66" s="963" t="s">
        <v>329</v>
      </c>
      <c r="V66" s="904" t="s">
        <v>329</v>
      </c>
      <c r="W66" s="904" t="s">
        <v>329</v>
      </c>
      <c r="X66" s="961" t="s">
        <v>329</v>
      </c>
      <c r="Y66" s="959"/>
    </row>
    <row r="67" spans="1:25" ht="14.45" customHeight="1" x14ac:dyDescent="0.2">
      <c r="A67" s="923" t="s">
        <v>4123</v>
      </c>
      <c r="B67" s="904"/>
      <c r="C67" s="905"/>
      <c r="D67" s="906"/>
      <c r="E67" s="889">
        <v>1</v>
      </c>
      <c r="F67" s="890">
        <v>1.43</v>
      </c>
      <c r="G67" s="891">
        <v>10</v>
      </c>
      <c r="H67" s="893"/>
      <c r="I67" s="887"/>
      <c r="J67" s="888"/>
      <c r="K67" s="892">
        <v>1.43</v>
      </c>
      <c r="L67" s="893">
        <v>4</v>
      </c>
      <c r="M67" s="893">
        <v>36</v>
      </c>
      <c r="N67" s="894">
        <v>12</v>
      </c>
      <c r="O67" s="893" t="s">
        <v>4003</v>
      </c>
      <c r="P67" s="908" t="s">
        <v>4124</v>
      </c>
      <c r="Q67" s="895">
        <f t="shared" si="0"/>
        <v>0</v>
      </c>
      <c r="R67" s="957">
        <f t="shared" si="0"/>
        <v>0</v>
      </c>
      <c r="S67" s="895">
        <f t="shared" si="1"/>
        <v>-1</v>
      </c>
      <c r="T67" s="957">
        <f t="shared" si="2"/>
        <v>-1.43</v>
      </c>
      <c r="U67" s="963" t="s">
        <v>329</v>
      </c>
      <c r="V67" s="904" t="s">
        <v>329</v>
      </c>
      <c r="W67" s="904" t="s">
        <v>329</v>
      </c>
      <c r="X67" s="961" t="s">
        <v>329</v>
      </c>
      <c r="Y67" s="959"/>
    </row>
    <row r="68" spans="1:25" ht="14.45" customHeight="1" x14ac:dyDescent="0.2">
      <c r="A68" s="923" t="s">
        <v>4125</v>
      </c>
      <c r="B68" s="904"/>
      <c r="C68" s="905"/>
      <c r="D68" s="906"/>
      <c r="E68" s="889">
        <v>1</v>
      </c>
      <c r="F68" s="890">
        <v>1.51</v>
      </c>
      <c r="G68" s="891">
        <v>3</v>
      </c>
      <c r="H68" s="893"/>
      <c r="I68" s="887"/>
      <c r="J68" s="888"/>
      <c r="K68" s="892">
        <v>1.51</v>
      </c>
      <c r="L68" s="893">
        <v>3</v>
      </c>
      <c r="M68" s="893">
        <v>27</v>
      </c>
      <c r="N68" s="894">
        <v>9</v>
      </c>
      <c r="O68" s="893" t="s">
        <v>4003</v>
      </c>
      <c r="P68" s="908" t="s">
        <v>4126</v>
      </c>
      <c r="Q68" s="895">
        <f t="shared" si="0"/>
        <v>0</v>
      </c>
      <c r="R68" s="957">
        <f t="shared" si="0"/>
        <v>0</v>
      </c>
      <c r="S68" s="895">
        <f t="shared" si="1"/>
        <v>-1</v>
      </c>
      <c r="T68" s="957">
        <f t="shared" si="2"/>
        <v>-1.51</v>
      </c>
      <c r="U68" s="963" t="s">
        <v>329</v>
      </c>
      <c r="V68" s="904" t="s">
        <v>329</v>
      </c>
      <c r="W68" s="904" t="s">
        <v>329</v>
      </c>
      <c r="X68" s="961" t="s">
        <v>329</v>
      </c>
      <c r="Y68" s="959"/>
    </row>
    <row r="69" spans="1:25" ht="14.45" customHeight="1" x14ac:dyDescent="0.2">
      <c r="A69" s="923" t="s">
        <v>4127</v>
      </c>
      <c r="B69" s="899">
        <v>1</v>
      </c>
      <c r="C69" s="900">
        <v>1.28</v>
      </c>
      <c r="D69" s="901">
        <v>9</v>
      </c>
      <c r="E69" s="907"/>
      <c r="F69" s="887"/>
      <c r="G69" s="888"/>
      <c r="H69" s="893"/>
      <c r="I69" s="887"/>
      <c r="J69" s="888"/>
      <c r="K69" s="892">
        <v>1.28</v>
      </c>
      <c r="L69" s="893">
        <v>3</v>
      </c>
      <c r="M69" s="893">
        <v>24</v>
      </c>
      <c r="N69" s="894">
        <v>8</v>
      </c>
      <c r="O69" s="893" t="s">
        <v>4003</v>
      </c>
      <c r="P69" s="908" t="s">
        <v>4128</v>
      </c>
      <c r="Q69" s="895">
        <f t="shared" si="0"/>
        <v>-1</v>
      </c>
      <c r="R69" s="957">
        <f t="shared" si="0"/>
        <v>-1.28</v>
      </c>
      <c r="S69" s="895">
        <f t="shared" si="1"/>
        <v>0</v>
      </c>
      <c r="T69" s="957">
        <f t="shared" si="2"/>
        <v>0</v>
      </c>
      <c r="U69" s="963" t="s">
        <v>329</v>
      </c>
      <c r="V69" s="904" t="s">
        <v>329</v>
      </c>
      <c r="W69" s="904" t="s">
        <v>329</v>
      </c>
      <c r="X69" s="961" t="s">
        <v>329</v>
      </c>
      <c r="Y69" s="959"/>
    </row>
    <row r="70" spans="1:25" ht="14.45" customHeight="1" x14ac:dyDescent="0.2">
      <c r="A70" s="923" t="s">
        <v>4129</v>
      </c>
      <c r="B70" s="904">
        <v>7</v>
      </c>
      <c r="C70" s="905">
        <v>4.51</v>
      </c>
      <c r="D70" s="906">
        <v>5</v>
      </c>
      <c r="E70" s="889">
        <v>8</v>
      </c>
      <c r="F70" s="890">
        <v>5.4</v>
      </c>
      <c r="G70" s="891">
        <v>4.0999999999999996</v>
      </c>
      <c r="H70" s="893">
        <v>3</v>
      </c>
      <c r="I70" s="887">
        <v>1.95</v>
      </c>
      <c r="J70" s="903">
        <v>5.7</v>
      </c>
      <c r="K70" s="892">
        <v>0.64</v>
      </c>
      <c r="L70" s="893">
        <v>1</v>
      </c>
      <c r="M70" s="893">
        <v>12</v>
      </c>
      <c r="N70" s="894">
        <v>4</v>
      </c>
      <c r="O70" s="893" t="s">
        <v>4003</v>
      </c>
      <c r="P70" s="908" t="s">
        <v>4130</v>
      </c>
      <c r="Q70" s="895">
        <f t="shared" ref="Q70:R78" si="3">H70-B70</f>
        <v>-4</v>
      </c>
      <c r="R70" s="957">
        <f t="shared" si="3"/>
        <v>-2.5599999999999996</v>
      </c>
      <c r="S70" s="895">
        <f t="shared" ref="S70:S78" si="4">H70-E70</f>
        <v>-5</v>
      </c>
      <c r="T70" s="957">
        <f t="shared" ref="T70:T78" si="5">I70-F70</f>
        <v>-3.45</v>
      </c>
      <c r="U70" s="963">
        <v>12</v>
      </c>
      <c r="V70" s="904">
        <v>17.100000000000001</v>
      </c>
      <c r="W70" s="904">
        <v>5.1000000000000014</v>
      </c>
      <c r="X70" s="961">
        <v>1.425</v>
      </c>
      <c r="Y70" s="959">
        <v>5</v>
      </c>
    </row>
    <row r="71" spans="1:25" ht="14.45" customHeight="1" x14ac:dyDescent="0.2">
      <c r="A71" s="924" t="s">
        <v>4131</v>
      </c>
      <c r="B71" s="910">
        <v>1</v>
      </c>
      <c r="C71" s="911">
        <v>0.88</v>
      </c>
      <c r="D71" s="909">
        <v>7</v>
      </c>
      <c r="E71" s="914"/>
      <c r="F71" s="915"/>
      <c r="G71" s="897"/>
      <c r="H71" s="917">
        <v>2</v>
      </c>
      <c r="I71" s="913">
        <v>1.75</v>
      </c>
      <c r="J71" s="896">
        <v>4.5</v>
      </c>
      <c r="K71" s="916">
        <v>0.88</v>
      </c>
      <c r="L71" s="917">
        <v>2</v>
      </c>
      <c r="M71" s="917">
        <v>18</v>
      </c>
      <c r="N71" s="918">
        <v>6</v>
      </c>
      <c r="O71" s="917" t="s">
        <v>4003</v>
      </c>
      <c r="P71" s="919" t="s">
        <v>4130</v>
      </c>
      <c r="Q71" s="920">
        <f t="shared" si="3"/>
        <v>1</v>
      </c>
      <c r="R71" s="956">
        <f t="shared" si="3"/>
        <v>0.87</v>
      </c>
      <c r="S71" s="920">
        <f t="shared" si="4"/>
        <v>2</v>
      </c>
      <c r="T71" s="956">
        <f t="shared" si="5"/>
        <v>1.75</v>
      </c>
      <c r="U71" s="964">
        <v>12</v>
      </c>
      <c r="V71" s="910">
        <v>9</v>
      </c>
      <c r="W71" s="910">
        <v>-3</v>
      </c>
      <c r="X71" s="962">
        <v>0.75</v>
      </c>
      <c r="Y71" s="960"/>
    </row>
    <row r="72" spans="1:25" ht="14.45" customHeight="1" x14ac:dyDescent="0.2">
      <c r="A72" s="923" t="s">
        <v>4132</v>
      </c>
      <c r="B72" s="899">
        <v>1</v>
      </c>
      <c r="C72" s="900">
        <v>8.07</v>
      </c>
      <c r="D72" s="901">
        <v>2</v>
      </c>
      <c r="E72" s="907"/>
      <c r="F72" s="887"/>
      <c r="G72" s="888"/>
      <c r="H72" s="893"/>
      <c r="I72" s="887"/>
      <c r="J72" s="888"/>
      <c r="K72" s="892">
        <v>0.31</v>
      </c>
      <c r="L72" s="893">
        <v>1</v>
      </c>
      <c r="M72" s="893">
        <v>12</v>
      </c>
      <c r="N72" s="894">
        <v>4</v>
      </c>
      <c r="O72" s="893" t="s">
        <v>4003</v>
      </c>
      <c r="P72" s="908" t="s">
        <v>4133</v>
      </c>
      <c r="Q72" s="895">
        <f t="shared" si="3"/>
        <v>-1</v>
      </c>
      <c r="R72" s="957">
        <f t="shared" si="3"/>
        <v>-8.07</v>
      </c>
      <c r="S72" s="895">
        <f t="shared" si="4"/>
        <v>0</v>
      </c>
      <c r="T72" s="957">
        <f t="shared" si="5"/>
        <v>0</v>
      </c>
      <c r="U72" s="963" t="s">
        <v>329</v>
      </c>
      <c r="V72" s="904" t="s">
        <v>329</v>
      </c>
      <c r="W72" s="904" t="s">
        <v>329</v>
      </c>
      <c r="X72" s="961" t="s">
        <v>329</v>
      </c>
      <c r="Y72" s="959"/>
    </row>
    <row r="73" spans="1:25" ht="14.45" customHeight="1" x14ac:dyDescent="0.2">
      <c r="A73" s="923" t="s">
        <v>4134</v>
      </c>
      <c r="B73" s="899">
        <v>2</v>
      </c>
      <c r="C73" s="900">
        <v>9.57</v>
      </c>
      <c r="D73" s="901">
        <v>23</v>
      </c>
      <c r="E73" s="907"/>
      <c r="F73" s="887"/>
      <c r="G73" s="888"/>
      <c r="H73" s="893">
        <v>1</v>
      </c>
      <c r="I73" s="887">
        <v>4.79</v>
      </c>
      <c r="J73" s="888">
        <v>10</v>
      </c>
      <c r="K73" s="892">
        <v>4.79</v>
      </c>
      <c r="L73" s="893">
        <v>5</v>
      </c>
      <c r="M73" s="893">
        <v>42</v>
      </c>
      <c r="N73" s="894">
        <v>14</v>
      </c>
      <c r="O73" s="893" t="s">
        <v>4003</v>
      </c>
      <c r="P73" s="908" t="s">
        <v>4135</v>
      </c>
      <c r="Q73" s="895">
        <f t="shared" si="3"/>
        <v>-1</v>
      </c>
      <c r="R73" s="957">
        <f t="shared" si="3"/>
        <v>-4.78</v>
      </c>
      <c r="S73" s="895">
        <f t="shared" si="4"/>
        <v>1</v>
      </c>
      <c r="T73" s="957">
        <f t="shared" si="5"/>
        <v>4.79</v>
      </c>
      <c r="U73" s="963">
        <v>14</v>
      </c>
      <c r="V73" s="904">
        <v>10</v>
      </c>
      <c r="W73" s="904">
        <v>-4</v>
      </c>
      <c r="X73" s="961">
        <v>0.7142857142857143</v>
      </c>
      <c r="Y73" s="959"/>
    </row>
    <row r="74" spans="1:25" ht="14.45" customHeight="1" x14ac:dyDescent="0.2">
      <c r="A74" s="923" t="s">
        <v>4136</v>
      </c>
      <c r="B74" s="904"/>
      <c r="C74" s="905"/>
      <c r="D74" s="906"/>
      <c r="E74" s="907"/>
      <c r="F74" s="887"/>
      <c r="G74" s="888"/>
      <c r="H74" s="889">
        <v>1</v>
      </c>
      <c r="I74" s="890">
        <v>17.34</v>
      </c>
      <c r="J74" s="891">
        <v>13</v>
      </c>
      <c r="K74" s="892">
        <v>17.34</v>
      </c>
      <c r="L74" s="893">
        <v>7</v>
      </c>
      <c r="M74" s="893">
        <v>60</v>
      </c>
      <c r="N74" s="894">
        <v>20</v>
      </c>
      <c r="O74" s="893" t="s">
        <v>4003</v>
      </c>
      <c r="P74" s="908" t="s">
        <v>4137</v>
      </c>
      <c r="Q74" s="895">
        <f t="shared" si="3"/>
        <v>1</v>
      </c>
      <c r="R74" s="957">
        <f t="shared" si="3"/>
        <v>17.34</v>
      </c>
      <c r="S74" s="895">
        <f t="shared" si="4"/>
        <v>1</v>
      </c>
      <c r="T74" s="957">
        <f t="shared" si="5"/>
        <v>17.34</v>
      </c>
      <c r="U74" s="963">
        <v>20</v>
      </c>
      <c r="V74" s="904">
        <v>13</v>
      </c>
      <c r="W74" s="904">
        <v>-7</v>
      </c>
      <c r="X74" s="961">
        <v>0.65</v>
      </c>
      <c r="Y74" s="959"/>
    </row>
    <row r="75" spans="1:25" ht="14.45" customHeight="1" x14ac:dyDescent="0.2">
      <c r="A75" s="923" t="s">
        <v>4138</v>
      </c>
      <c r="B75" s="904"/>
      <c r="C75" s="905"/>
      <c r="D75" s="906"/>
      <c r="E75" s="889">
        <v>1</v>
      </c>
      <c r="F75" s="890">
        <v>14.76</v>
      </c>
      <c r="G75" s="891">
        <v>19</v>
      </c>
      <c r="H75" s="893"/>
      <c r="I75" s="887"/>
      <c r="J75" s="888"/>
      <c r="K75" s="892">
        <v>16.940000000000001</v>
      </c>
      <c r="L75" s="893">
        <v>5</v>
      </c>
      <c r="M75" s="893">
        <v>72</v>
      </c>
      <c r="N75" s="894">
        <v>24</v>
      </c>
      <c r="O75" s="893" t="s">
        <v>4003</v>
      </c>
      <c r="P75" s="908" t="s">
        <v>4139</v>
      </c>
      <c r="Q75" s="895">
        <f t="shared" si="3"/>
        <v>0</v>
      </c>
      <c r="R75" s="957">
        <f t="shared" si="3"/>
        <v>0</v>
      </c>
      <c r="S75" s="895">
        <f t="shared" si="4"/>
        <v>-1</v>
      </c>
      <c r="T75" s="957">
        <f t="shared" si="5"/>
        <v>-14.76</v>
      </c>
      <c r="U75" s="963" t="s">
        <v>329</v>
      </c>
      <c r="V75" s="904" t="s">
        <v>329</v>
      </c>
      <c r="W75" s="904" t="s">
        <v>329</v>
      </c>
      <c r="X75" s="961" t="s">
        <v>329</v>
      </c>
      <c r="Y75" s="959"/>
    </row>
    <row r="76" spans="1:25" ht="14.45" customHeight="1" x14ac:dyDescent="0.2">
      <c r="A76" s="923" t="s">
        <v>4140</v>
      </c>
      <c r="B76" s="904">
        <v>1</v>
      </c>
      <c r="C76" s="905">
        <v>0.89</v>
      </c>
      <c r="D76" s="906">
        <v>8</v>
      </c>
      <c r="E76" s="889">
        <v>1</v>
      </c>
      <c r="F76" s="890">
        <v>0.89</v>
      </c>
      <c r="G76" s="891">
        <v>4</v>
      </c>
      <c r="H76" s="893"/>
      <c r="I76" s="887"/>
      <c r="J76" s="888"/>
      <c r="K76" s="892">
        <v>0.89</v>
      </c>
      <c r="L76" s="893">
        <v>3</v>
      </c>
      <c r="M76" s="893">
        <v>24</v>
      </c>
      <c r="N76" s="894">
        <v>8</v>
      </c>
      <c r="O76" s="893" t="s">
        <v>4003</v>
      </c>
      <c r="P76" s="908" t="s">
        <v>4141</v>
      </c>
      <c r="Q76" s="895">
        <f t="shared" si="3"/>
        <v>-1</v>
      </c>
      <c r="R76" s="957">
        <f t="shared" si="3"/>
        <v>-0.89</v>
      </c>
      <c r="S76" s="895">
        <f t="shared" si="4"/>
        <v>-1</v>
      </c>
      <c r="T76" s="957">
        <f t="shared" si="5"/>
        <v>-0.89</v>
      </c>
      <c r="U76" s="963" t="s">
        <v>329</v>
      </c>
      <c r="V76" s="904" t="s">
        <v>329</v>
      </c>
      <c r="W76" s="904" t="s">
        <v>329</v>
      </c>
      <c r="X76" s="961" t="s">
        <v>329</v>
      </c>
      <c r="Y76" s="959"/>
    </row>
    <row r="77" spans="1:25" ht="14.45" customHeight="1" x14ac:dyDescent="0.2">
      <c r="A77" s="924" t="s">
        <v>4142</v>
      </c>
      <c r="B77" s="910"/>
      <c r="C77" s="911"/>
      <c r="D77" s="909"/>
      <c r="E77" s="914">
        <v>1</v>
      </c>
      <c r="F77" s="915">
        <v>1.62</v>
      </c>
      <c r="G77" s="897">
        <v>13</v>
      </c>
      <c r="H77" s="917">
        <v>1</v>
      </c>
      <c r="I77" s="913">
        <v>1.62</v>
      </c>
      <c r="J77" s="896">
        <v>10</v>
      </c>
      <c r="K77" s="916">
        <v>1.62</v>
      </c>
      <c r="L77" s="917">
        <v>4</v>
      </c>
      <c r="M77" s="917">
        <v>36</v>
      </c>
      <c r="N77" s="918">
        <v>12</v>
      </c>
      <c r="O77" s="917" t="s">
        <v>4003</v>
      </c>
      <c r="P77" s="919" t="s">
        <v>4141</v>
      </c>
      <c r="Q77" s="920">
        <f t="shared" si="3"/>
        <v>1</v>
      </c>
      <c r="R77" s="956">
        <f t="shared" si="3"/>
        <v>1.62</v>
      </c>
      <c r="S77" s="920">
        <f t="shared" si="4"/>
        <v>0</v>
      </c>
      <c r="T77" s="956">
        <f t="shared" si="5"/>
        <v>0</v>
      </c>
      <c r="U77" s="964">
        <v>12</v>
      </c>
      <c r="V77" s="910">
        <v>10</v>
      </c>
      <c r="W77" s="910">
        <v>-2</v>
      </c>
      <c r="X77" s="962">
        <v>0.83333333333333337</v>
      </c>
      <c r="Y77" s="960"/>
    </row>
    <row r="78" spans="1:25" ht="14.45" customHeight="1" thickBot="1" x14ac:dyDescent="0.25">
      <c r="A78" s="940" t="s">
        <v>4143</v>
      </c>
      <c r="B78" s="941"/>
      <c r="C78" s="942"/>
      <c r="D78" s="943"/>
      <c r="E78" s="944"/>
      <c r="F78" s="945"/>
      <c r="G78" s="946"/>
      <c r="H78" s="947">
        <v>1</v>
      </c>
      <c r="I78" s="948">
        <v>1.02</v>
      </c>
      <c r="J78" s="949">
        <v>10</v>
      </c>
      <c r="K78" s="950">
        <v>1</v>
      </c>
      <c r="L78" s="951">
        <v>2</v>
      </c>
      <c r="M78" s="951">
        <v>18</v>
      </c>
      <c r="N78" s="952">
        <v>6</v>
      </c>
      <c r="O78" s="951" t="s">
        <v>4003</v>
      </c>
      <c r="P78" s="953" t="s">
        <v>4144</v>
      </c>
      <c r="Q78" s="954">
        <f t="shared" si="3"/>
        <v>1</v>
      </c>
      <c r="R78" s="958">
        <f t="shared" si="3"/>
        <v>1.02</v>
      </c>
      <c r="S78" s="954">
        <f t="shared" si="4"/>
        <v>1</v>
      </c>
      <c r="T78" s="958">
        <f t="shared" si="5"/>
        <v>1.02</v>
      </c>
      <c r="U78" s="968">
        <v>6</v>
      </c>
      <c r="V78" s="941">
        <v>10</v>
      </c>
      <c r="W78" s="941">
        <v>4</v>
      </c>
      <c r="X78" s="969">
        <v>1.6666666666666667</v>
      </c>
      <c r="Y78" s="970">
        <v>4</v>
      </c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9:Q1048576">
    <cfRule type="cellIs" dxfId="14" priority="11" stopIfTrue="1" operator="lessThan">
      <formula>0</formula>
    </cfRule>
  </conditionalFormatting>
  <conditionalFormatting sqref="W79:W1048576">
    <cfRule type="cellIs" dxfId="13" priority="10" stopIfTrue="1" operator="greaterThan">
      <formula>0</formula>
    </cfRule>
  </conditionalFormatting>
  <conditionalFormatting sqref="X79:X1048576">
    <cfRule type="cellIs" dxfId="12" priority="9" stopIfTrue="1" operator="greaterThan">
      <formula>1</formula>
    </cfRule>
  </conditionalFormatting>
  <conditionalFormatting sqref="X79:X1048576">
    <cfRule type="cellIs" dxfId="11" priority="6" stopIfTrue="1" operator="greaterThan">
      <formula>1</formula>
    </cfRule>
  </conditionalFormatting>
  <conditionalFormatting sqref="W79:W1048576">
    <cfRule type="cellIs" dxfId="10" priority="7" stopIfTrue="1" operator="greaterThan">
      <formula>0</formula>
    </cfRule>
  </conditionalFormatting>
  <conditionalFormatting sqref="Q7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8">
    <cfRule type="cellIs" dxfId="7" priority="4" stopIfTrue="1" operator="lessThan">
      <formula>0</formula>
    </cfRule>
  </conditionalFormatting>
  <conditionalFormatting sqref="X5:X78">
    <cfRule type="cellIs" dxfId="6" priority="2" stopIfTrue="1" operator="greaterThan">
      <formula>1</formula>
    </cfRule>
  </conditionalFormatting>
  <conditionalFormatting sqref="W5:W78">
    <cfRule type="cellIs" dxfId="5" priority="3" stopIfTrue="1" operator="greaterThan">
      <formula>0</formula>
    </cfRule>
  </conditionalFormatting>
  <conditionalFormatting sqref="S5:S78">
    <cfRule type="cellIs" dxfId="4" priority="1" stopIfTrue="1" operator="lessThan">
      <formula>0</formula>
    </cfRule>
  </conditionalFormatting>
  <hyperlinks>
    <hyperlink ref="A2" location="Obsah!A1" display="Zpět na Obsah  KL 01  1.-4.měsíc" xr:uid="{BF41646A-B11B-45B8-9EEF-40B1A36E8A2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2988.1398900000004</v>
      </c>
      <c r="C5" s="33">
        <v>2876.6434199999994</v>
      </c>
      <c r="D5" s="12"/>
      <c r="E5" s="226">
        <v>3388.8945700000008</v>
      </c>
      <c r="F5" s="32">
        <v>0</v>
      </c>
      <c r="G5" s="225">
        <f>E5-F5</f>
        <v>3388.8945700000008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23913.678010000003</v>
      </c>
      <c r="C6" s="35">
        <v>22988.9355</v>
      </c>
      <c r="D6" s="12"/>
      <c r="E6" s="227">
        <v>22150.670360000007</v>
      </c>
      <c r="F6" s="34">
        <v>0</v>
      </c>
      <c r="G6" s="228">
        <f>E6-F6</f>
        <v>22150.670360000007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31926.358920000002</v>
      </c>
      <c r="C7" s="35">
        <v>42487.02852</v>
      </c>
      <c r="D7" s="12"/>
      <c r="E7" s="227">
        <v>32602.790290000004</v>
      </c>
      <c r="F7" s="34">
        <v>0</v>
      </c>
      <c r="G7" s="228">
        <f>E7-F7</f>
        <v>32602.790290000004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8714.1526999999987</v>
      </c>
      <c r="C8" s="37">
        <v>9562.9900100000013</v>
      </c>
      <c r="D8" s="12"/>
      <c r="E8" s="229">
        <v>9341.3127200000017</v>
      </c>
      <c r="F8" s="36">
        <v>0</v>
      </c>
      <c r="G8" s="230">
        <f>E8-F8</f>
        <v>9341.3127200000017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67542.329519999999</v>
      </c>
      <c r="C9" s="39">
        <v>77915.597450000001</v>
      </c>
      <c r="D9" s="12"/>
      <c r="E9" s="3">
        <v>67483.667940000014</v>
      </c>
      <c r="F9" s="38">
        <v>0</v>
      </c>
      <c r="G9" s="38">
        <f>E9-F9</f>
        <v>67483.667940000014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889.70564000000002</v>
      </c>
      <c r="C11" s="33">
        <f>IF(ISERROR(VLOOKUP("Celkem:",'ZV Vykáz.-A'!A:H,5,0)),0,VLOOKUP("Celkem:",'ZV Vykáz.-A'!A:H,5,0)/1000)</f>
        <v>841.57631000000026</v>
      </c>
      <c r="D11" s="12"/>
      <c r="E11" s="226">
        <f>IF(ISERROR(VLOOKUP("Celkem:",'ZV Vykáz.-A'!A:H,8,0)),0,VLOOKUP("Celkem:",'ZV Vykáz.-A'!A:H,8,0)/1000)</f>
        <v>846.82211999999981</v>
      </c>
      <c r="F11" s="32"/>
      <c r="G11" s="225">
        <f>E11-F11</f>
        <v>846.82211999999981</v>
      </c>
      <c r="H11" s="231" t="str">
        <f>IF(F11&lt;0.00000001,"",E11/F11)</f>
        <v/>
      </c>
      <c r="I11" s="225">
        <f>E11-B11</f>
        <v>-42.883520000000203</v>
      </c>
      <c r="J11" s="231">
        <f>IF(B11&lt;0.00000001,"",E11/B11)</f>
        <v>0.95180032802759329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62936.429999999993</v>
      </c>
      <c r="C12" s="37">
        <f>IF(ISERROR(VLOOKUP("Celkem",CaseMix!A:D,3,0)),0,VLOOKUP("Celkem",CaseMix!A:D,3,0)*30)</f>
        <v>57720.030000000006</v>
      </c>
      <c r="D12" s="12"/>
      <c r="E12" s="229">
        <f>IF(ISERROR(VLOOKUP("Celkem",CaseMix!A:D,4,0)),0,VLOOKUP("Celkem",CaseMix!A:D,4,0)*30)</f>
        <v>58077.36</v>
      </c>
      <c r="F12" s="36"/>
      <c r="G12" s="230">
        <f>E12-F12</f>
        <v>58077.36</v>
      </c>
      <c r="H12" s="233" t="str">
        <f>IF(F12&lt;0.00000001,"",E12/F12)</f>
        <v/>
      </c>
      <c r="I12" s="230">
        <f>E12-B12</f>
        <v>-4859.0699999999924</v>
      </c>
      <c r="J12" s="233">
        <f>IF(B12&lt;0.00000001,"",E12/B12)</f>
        <v>0.92279400023166247</v>
      </c>
    </row>
    <row r="13" spans="1:10" ht="14.45" customHeight="1" thickBot="1" x14ac:dyDescent="0.25">
      <c r="A13" s="4" t="s">
        <v>100</v>
      </c>
      <c r="B13" s="9">
        <f>SUM(B11:B12)</f>
        <v>63826.135639999993</v>
      </c>
      <c r="C13" s="41">
        <f>SUM(C11:C12)</f>
        <v>58561.606310000003</v>
      </c>
      <c r="D13" s="12"/>
      <c r="E13" s="9">
        <f>SUM(E11:E12)</f>
        <v>58924.182119999998</v>
      </c>
      <c r="F13" s="40"/>
      <c r="G13" s="40">
        <f>E13-F13</f>
        <v>58924.182119999998</v>
      </c>
      <c r="H13" s="235" t="str">
        <f>IF(F13&lt;0.00000001,"",E13/F13)</f>
        <v/>
      </c>
      <c r="I13" s="40">
        <f>SUM(I11:I12)</f>
        <v>-4901.9535199999927</v>
      </c>
      <c r="J13" s="235">
        <f>IF(B13&lt;0.00000001,"",E13/B13)</f>
        <v>0.92319833449343391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0.94497977925236354</v>
      </c>
      <c r="C15" s="43">
        <f>IF(C9=0,"",C13/C9)</f>
        <v>0.75160312218076952</v>
      </c>
      <c r="D15" s="12"/>
      <c r="E15" s="10">
        <f>IF(E9=0,"",E13/E9)</f>
        <v>0.8731621134226093</v>
      </c>
      <c r="F15" s="42"/>
      <c r="G15" s="42">
        <f>IF(ISERROR(F15-E15),"",E15-F15)</f>
        <v>0.8731621134226093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A149888A-CFFD-4166-9EBC-3D7B9AA4C69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5364575</v>
      </c>
      <c r="C3" s="343">
        <f t="shared" ref="C3:L3" si="0">SUBTOTAL(9,C6:C1048576)</f>
        <v>0</v>
      </c>
      <c r="D3" s="343">
        <f t="shared" si="0"/>
        <v>5623126</v>
      </c>
      <c r="E3" s="343">
        <f t="shared" si="0"/>
        <v>0</v>
      </c>
      <c r="F3" s="343">
        <f t="shared" si="0"/>
        <v>5849250</v>
      </c>
      <c r="G3" s="346">
        <f>IF(D3&lt;&gt;0,F3/D3,"")</f>
        <v>1.0402132194796987</v>
      </c>
      <c r="H3" s="342">
        <f t="shared" si="0"/>
        <v>1958882.7099999997</v>
      </c>
      <c r="I3" s="343">
        <f t="shared" si="0"/>
        <v>0</v>
      </c>
      <c r="J3" s="343">
        <f t="shared" si="0"/>
        <v>1141710.3499999994</v>
      </c>
      <c r="K3" s="343">
        <f t="shared" si="0"/>
        <v>0</v>
      </c>
      <c r="L3" s="343">
        <f t="shared" si="0"/>
        <v>2999169.0200000009</v>
      </c>
      <c r="M3" s="344">
        <f>IF(J3&lt;&gt;0,L3/J3,"")</f>
        <v>2.6269088477651117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71"/>
      <c r="B5" s="972">
        <v>2019</v>
      </c>
      <c r="C5" s="973"/>
      <c r="D5" s="973">
        <v>2020</v>
      </c>
      <c r="E5" s="973"/>
      <c r="F5" s="973">
        <v>2021</v>
      </c>
      <c r="G5" s="881" t="s">
        <v>2</v>
      </c>
      <c r="H5" s="972">
        <v>2019</v>
      </c>
      <c r="I5" s="973"/>
      <c r="J5" s="973">
        <v>2020</v>
      </c>
      <c r="K5" s="973"/>
      <c r="L5" s="973">
        <v>2021</v>
      </c>
      <c r="M5" s="881" t="s">
        <v>2</v>
      </c>
    </row>
    <row r="6" spans="1:13" ht="14.45" customHeight="1" x14ac:dyDescent="0.2">
      <c r="A6" s="835" t="s">
        <v>1810</v>
      </c>
      <c r="B6" s="863">
        <v>263387</v>
      </c>
      <c r="C6" s="807"/>
      <c r="D6" s="863">
        <v>200776</v>
      </c>
      <c r="E6" s="807"/>
      <c r="F6" s="863">
        <v>221873</v>
      </c>
      <c r="G6" s="812"/>
      <c r="H6" s="863"/>
      <c r="I6" s="807"/>
      <c r="J6" s="863"/>
      <c r="K6" s="807"/>
      <c r="L6" s="863"/>
      <c r="M6" s="231"/>
    </row>
    <row r="7" spans="1:13" ht="14.45" customHeight="1" x14ac:dyDescent="0.2">
      <c r="A7" s="836" t="s">
        <v>3383</v>
      </c>
      <c r="B7" s="865"/>
      <c r="C7" s="822"/>
      <c r="D7" s="865"/>
      <c r="E7" s="822"/>
      <c r="F7" s="865">
        <v>14710</v>
      </c>
      <c r="G7" s="827"/>
      <c r="H7" s="865"/>
      <c r="I7" s="822"/>
      <c r="J7" s="865"/>
      <c r="K7" s="822"/>
      <c r="L7" s="865">
        <v>7436.88</v>
      </c>
      <c r="M7" s="828"/>
    </row>
    <row r="8" spans="1:13" ht="14.45" customHeight="1" x14ac:dyDescent="0.2">
      <c r="A8" s="836" t="s">
        <v>3388</v>
      </c>
      <c r="B8" s="865">
        <v>64018</v>
      </c>
      <c r="C8" s="822"/>
      <c r="D8" s="865">
        <v>209416</v>
      </c>
      <c r="E8" s="822"/>
      <c r="F8" s="865">
        <v>200715</v>
      </c>
      <c r="G8" s="827"/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4146</v>
      </c>
      <c r="B9" s="865">
        <v>313243</v>
      </c>
      <c r="C9" s="822"/>
      <c r="D9" s="865">
        <v>373589</v>
      </c>
      <c r="E9" s="822"/>
      <c r="F9" s="865">
        <v>417323</v>
      </c>
      <c r="G9" s="827"/>
      <c r="H9" s="865"/>
      <c r="I9" s="822"/>
      <c r="J9" s="865"/>
      <c r="K9" s="822"/>
      <c r="L9" s="865"/>
      <c r="M9" s="828"/>
    </row>
    <row r="10" spans="1:13" ht="14.45" customHeight="1" x14ac:dyDescent="0.2">
      <c r="A10" s="836" t="s">
        <v>4147</v>
      </c>
      <c r="B10" s="865">
        <v>2284565</v>
      </c>
      <c r="C10" s="822"/>
      <c r="D10" s="865">
        <v>2362147</v>
      </c>
      <c r="E10" s="822"/>
      <c r="F10" s="865">
        <v>2877556</v>
      </c>
      <c r="G10" s="827"/>
      <c r="H10" s="865">
        <v>1958882.7099999997</v>
      </c>
      <c r="I10" s="822"/>
      <c r="J10" s="865">
        <v>1141710.3499999994</v>
      </c>
      <c r="K10" s="822"/>
      <c r="L10" s="865">
        <v>2991732.1400000011</v>
      </c>
      <c r="M10" s="828"/>
    </row>
    <row r="11" spans="1:13" ht="14.45" customHeight="1" x14ac:dyDescent="0.2">
      <c r="A11" s="836" t="s">
        <v>4148</v>
      </c>
      <c r="B11" s="865">
        <v>240274</v>
      </c>
      <c r="C11" s="822"/>
      <c r="D11" s="865">
        <v>194425</v>
      </c>
      <c r="E11" s="822"/>
      <c r="F11" s="865">
        <v>315168</v>
      </c>
      <c r="G11" s="827"/>
      <c r="H11" s="865"/>
      <c r="I11" s="822"/>
      <c r="J11" s="865"/>
      <c r="K11" s="822"/>
      <c r="L11" s="865"/>
      <c r="M11" s="828"/>
    </row>
    <row r="12" spans="1:13" ht="14.45" customHeight="1" x14ac:dyDescent="0.2">
      <c r="A12" s="836" t="s">
        <v>4149</v>
      </c>
      <c r="B12" s="865">
        <v>442981</v>
      </c>
      <c r="C12" s="822"/>
      <c r="D12" s="865">
        <v>397786</v>
      </c>
      <c r="E12" s="822"/>
      <c r="F12" s="865">
        <v>368389</v>
      </c>
      <c r="G12" s="827"/>
      <c r="H12" s="865"/>
      <c r="I12" s="822"/>
      <c r="J12" s="865"/>
      <c r="K12" s="822"/>
      <c r="L12" s="865"/>
      <c r="M12" s="828"/>
    </row>
    <row r="13" spans="1:13" ht="14.45" customHeight="1" x14ac:dyDescent="0.2">
      <c r="A13" s="836" t="s">
        <v>4150</v>
      </c>
      <c r="B13" s="865">
        <v>180542</v>
      </c>
      <c r="C13" s="822"/>
      <c r="D13" s="865">
        <v>301143</v>
      </c>
      <c r="E13" s="822"/>
      <c r="F13" s="865">
        <v>340406</v>
      </c>
      <c r="G13" s="827"/>
      <c r="H13" s="865"/>
      <c r="I13" s="822"/>
      <c r="J13" s="865"/>
      <c r="K13" s="822"/>
      <c r="L13" s="865"/>
      <c r="M13" s="828"/>
    </row>
    <row r="14" spans="1:13" ht="14.45" customHeight="1" x14ac:dyDescent="0.2">
      <c r="A14" s="836" t="s">
        <v>4151</v>
      </c>
      <c r="B14" s="865"/>
      <c r="C14" s="822"/>
      <c r="D14" s="865">
        <v>1488</v>
      </c>
      <c r="E14" s="822"/>
      <c r="F14" s="865">
        <v>41071</v>
      </c>
      <c r="G14" s="827"/>
      <c r="H14" s="865"/>
      <c r="I14" s="822"/>
      <c r="J14" s="865"/>
      <c r="K14" s="822"/>
      <c r="L14" s="865"/>
      <c r="M14" s="828"/>
    </row>
    <row r="15" spans="1:13" ht="14.45" customHeight="1" thickBot="1" x14ac:dyDescent="0.25">
      <c r="A15" s="869" t="s">
        <v>4152</v>
      </c>
      <c r="B15" s="867">
        <v>1575565</v>
      </c>
      <c r="C15" s="814"/>
      <c r="D15" s="867">
        <v>1582356</v>
      </c>
      <c r="E15" s="814"/>
      <c r="F15" s="867">
        <v>1052039</v>
      </c>
      <c r="G15" s="819"/>
      <c r="H15" s="867"/>
      <c r="I15" s="814"/>
      <c r="J15" s="867"/>
      <c r="K15" s="814"/>
      <c r="L15" s="867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E96F963B-84F5-4BEA-9437-B48750C25C7B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4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4798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14781.810000000001</v>
      </c>
      <c r="G3" s="211">
        <f t="shared" si="0"/>
        <v>7323457.71</v>
      </c>
      <c r="H3" s="212"/>
      <c r="I3" s="212"/>
      <c r="J3" s="207">
        <f t="shared" si="0"/>
        <v>15530.93</v>
      </c>
      <c r="K3" s="211">
        <f t="shared" si="0"/>
        <v>6764836.3499999996</v>
      </c>
      <c r="L3" s="212"/>
      <c r="M3" s="212"/>
      <c r="N3" s="207">
        <f t="shared" si="0"/>
        <v>16910.34</v>
      </c>
      <c r="O3" s="211">
        <f t="shared" si="0"/>
        <v>8848419.0199999996</v>
      </c>
      <c r="P3" s="177">
        <f>IF(K3=0,"",O3/K3)</f>
        <v>1.3080019326705516</v>
      </c>
      <c r="Q3" s="209">
        <f>IF(N3=0,"",O3/N3)</f>
        <v>523.25494460785524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595</v>
      </c>
      <c r="B6" s="807" t="s">
        <v>3978</v>
      </c>
      <c r="C6" s="807" t="s">
        <v>3308</v>
      </c>
      <c r="D6" s="807" t="s">
        <v>3979</v>
      </c>
      <c r="E6" s="807" t="s">
        <v>3980</v>
      </c>
      <c r="F6" s="225">
        <v>326</v>
      </c>
      <c r="G6" s="225">
        <v>263387</v>
      </c>
      <c r="H6" s="225"/>
      <c r="I6" s="225">
        <v>807.93558282208585</v>
      </c>
      <c r="J6" s="225">
        <v>247</v>
      </c>
      <c r="K6" s="225">
        <v>200776</v>
      </c>
      <c r="L6" s="225"/>
      <c r="M6" s="225">
        <v>812.85829959514172</v>
      </c>
      <c r="N6" s="225">
        <v>255</v>
      </c>
      <c r="O6" s="225">
        <v>221873</v>
      </c>
      <c r="P6" s="812"/>
      <c r="Q6" s="830">
        <v>870.0901960784314</v>
      </c>
    </row>
    <row r="7" spans="1:17" ht="14.45" customHeight="1" x14ac:dyDescent="0.2">
      <c r="A7" s="821" t="s">
        <v>3993</v>
      </c>
      <c r="B7" s="822" t="s">
        <v>4153</v>
      </c>
      <c r="C7" s="822" t="s">
        <v>3447</v>
      </c>
      <c r="D7" s="822" t="s">
        <v>4154</v>
      </c>
      <c r="E7" s="822" t="s">
        <v>4155</v>
      </c>
      <c r="F7" s="831"/>
      <c r="G7" s="831"/>
      <c r="H7" s="831"/>
      <c r="I7" s="831"/>
      <c r="J7" s="831"/>
      <c r="K7" s="831"/>
      <c r="L7" s="831"/>
      <c r="M7" s="831"/>
      <c r="N7" s="831">
        <v>216</v>
      </c>
      <c r="O7" s="831">
        <v>7436.88</v>
      </c>
      <c r="P7" s="827"/>
      <c r="Q7" s="832">
        <v>34.43</v>
      </c>
    </row>
    <row r="8" spans="1:17" ht="14.45" customHeight="1" x14ac:dyDescent="0.2">
      <c r="A8" s="821" t="s">
        <v>3993</v>
      </c>
      <c r="B8" s="822" t="s">
        <v>4153</v>
      </c>
      <c r="C8" s="822" t="s">
        <v>3308</v>
      </c>
      <c r="D8" s="822" t="s">
        <v>4156</v>
      </c>
      <c r="E8" s="822" t="s">
        <v>4157</v>
      </c>
      <c r="F8" s="831"/>
      <c r="G8" s="831"/>
      <c r="H8" s="831"/>
      <c r="I8" s="831"/>
      <c r="J8" s="831"/>
      <c r="K8" s="831"/>
      <c r="L8" s="831"/>
      <c r="M8" s="831"/>
      <c r="N8" s="831">
        <v>1</v>
      </c>
      <c r="O8" s="831">
        <v>14710</v>
      </c>
      <c r="P8" s="827"/>
      <c r="Q8" s="832">
        <v>14710</v>
      </c>
    </row>
    <row r="9" spans="1:17" ht="14.45" customHeight="1" x14ac:dyDescent="0.2">
      <c r="A9" s="821" t="s">
        <v>3998</v>
      </c>
      <c r="B9" s="822" t="s">
        <v>4158</v>
      </c>
      <c r="C9" s="822" t="s">
        <v>3308</v>
      </c>
      <c r="D9" s="822" t="s">
        <v>4159</v>
      </c>
      <c r="E9" s="822" t="s">
        <v>4160</v>
      </c>
      <c r="F9" s="831"/>
      <c r="G9" s="831"/>
      <c r="H9" s="831"/>
      <c r="I9" s="831"/>
      <c r="J9" s="831">
        <v>11</v>
      </c>
      <c r="K9" s="831">
        <v>115830</v>
      </c>
      <c r="L9" s="831"/>
      <c r="M9" s="831">
        <v>10530</v>
      </c>
      <c r="N9" s="831"/>
      <c r="O9" s="831"/>
      <c r="P9" s="827"/>
      <c r="Q9" s="832"/>
    </row>
    <row r="10" spans="1:17" ht="14.45" customHeight="1" x14ac:dyDescent="0.2">
      <c r="A10" s="821" t="s">
        <v>3998</v>
      </c>
      <c r="B10" s="822" t="s">
        <v>4161</v>
      </c>
      <c r="C10" s="822" t="s">
        <v>3308</v>
      </c>
      <c r="D10" s="822" t="s">
        <v>4162</v>
      </c>
      <c r="E10" s="822" t="s">
        <v>4163</v>
      </c>
      <c r="F10" s="831">
        <v>9</v>
      </c>
      <c r="G10" s="831">
        <v>3195</v>
      </c>
      <c r="H10" s="831"/>
      <c r="I10" s="831">
        <v>355</v>
      </c>
      <c r="J10" s="831">
        <v>6</v>
      </c>
      <c r="K10" s="831">
        <v>2130</v>
      </c>
      <c r="L10" s="831"/>
      <c r="M10" s="831">
        <v>355</v>
      </c>
      <c r="N10" s="831">
        <v>82</v>
      </c>
      <c r="O10" s="831">
        <v>29356</v>
      </c>
      <c r="P10" s="827"/>
      <c r="Q10" s="832">
        <v>358</v>
      </c>
    </row>
    <row r="11" spans="1:17" ht="14.45" customHeight="1" x14ac:dyDescent="0.2">
      <c r="A11" s="821" t="s">
        <v>3998</v>
      </c>
      <c r="B11" s="822" t="s">
        <v>4161</v>
      </c>
      <c r="C11" s="822" t="s">
        <v>3308</v>
      </c>
      <c r="D11" s="822" t="s">
        <v>4164</v>
      </c>
      <c r="E11" s="822" t="s">
        <v>4165</v>
      </c>
      <c r="F11" s="831">
        <v>70</v>
      </c>
      <c r="G11" s="831">
        <v>4550</v>
      </c>
      <c r="H11" s="831"/>
      <c r="I11" s="831">
        <v>65</v>
      </c>
      <c r="J11" s="831">
        <v>116</v>
      </c>
      <c r="K11" s="831">
        <v>7656</v>
      </c>
      <c r="L11" s="831"/>
      <c r="M11" s="831">
        <v>66</v>
      </c>
      <c r="N11" s="831">
        <v>220</v>
      </c>
      <c r="O11" s="831">
        <v>14520</v>
      </c>
      <c r="P11" s="827"/>
      <c r="Q11" s="832">
        <v>66</v>
      </c>
    </row>
    <row r="12" spans="1:17" ht="14.45" customHeight="1" x14ac:dyDescent="0.2">
      <c r="A12" s="821" t="s">
        <v>3998</v>
      </c>
      <c r="B12" s="822" t="s">
        <v>4161</v>
      </c>
      <c r="C12" s="822" t="s">
        <v>3308</v>
      </c>
      <c r="D12" s="822" t="s">
        <v>4166</v>
      </c>
      <c r="E12" s="822" t="s">
        <v>4167</v>
      </c>
      <c r="F12" s="831">
        <v>1</v>
      </c>
      <c r="G12" s="831">
        <v>594</v>
      </c>
      <c r="H12" s="831"/>
      <c r="I12" s="831">
        <v>594</v>
      </c>
      <c r="J12" s="831">
        <v>3</v>
      </c>
      <c r="K12" s="831">
        <v>1785</v>
      </c>
      <c r="L12" s="831"/>
      <c r="M12" s="831">
        <v>595</v>
      </c>
      <c r="N12" s="831"/>
      <c r="O12" s="831"/>
      <c r="P12" s="827"/>
      <c r="Q12" s="832"/>
    </row>
    <row r="13" spans="1:17" ht="14.45" customHeight="1" x14ac:dyDescent="0.2">
      <c r="A13" s="821" t="s">
        <v>3998</v>
      </c>
      <c r="B13" s="822" t="s">
        <v>4161</v>
      </c>
      <c r="C13" s="822" t="s">
        <v>3308</v>
      </c>
      <c r="D13" s="822" t="s">
        <v>4168</v>
      </c>
      <c r="E13" s="822" t="s">
        <v>4169</v>
      </c>
      <c r="F13" s="831">
        <v>1</v>
      </c>
      <c r="G13" s="831">
        <v>618</v>
      </c>
      <c r="H13" s="831"/>
      <c r="I13" s="831">
        <v>618</v>
      </c>
      <c r="J13" s="831">
        <v>3</v>
      </c>
      <c r="K13" s="831">
        <v>1857</v>
      </c>
      <c r="L13" s="831"/>
      <c r="M13" s="831">
        <v>619</v>
      </c>
      <c r="N13" s="831"/>
      <c r="O13" s="831"/>
      <c r="P13" s="827"/>
      <c r="Q13" s="832"/>
    </row>
    <row r="14" spans="1:17" ht="14.45" customHeight="1" x14ac:dyDescent="0.2">
      <c r="A14" s="821" t="s">
        <v>3998</v>
      </c>
      <c r="B14" s="822" t="s">
        <v>4161</v>
      </c>
      <c r="C14" s="822" t="s">
        <v>3308</v>
      </c>
      <c r="D14" s="822" t="s">
        <v>4170</v>
      </c>
      <c r="E14" s="822" t="s">
        <v>4171</v>
      </c>
      <c r="F14" s="831">
        <v>9</v>
      </c>
      <c r="G14" s="831">
        <v>234</v>
      </c>
      <c r="H14" s="831"/>
      <c r="I14" s="831">
        <v>26</v>
      </c>
      <c r="J14" s="831">
        <v>2</v>
      </c>
      <c r="K14" s="831">
        <v>52</v>
      </c>
      <c r="L14" s="831"/>
      <c r="M14" s="831">
        <v>26</v>
      </c>
      <c r="N14" s="831">
        <v>4</v>
      </c>
      <c r="O14" s="831">
        <v>104</v>
      </c>
      <c r="P14" s="827"/>
      <c r="Q14" s="832">
        <v>26</v>
      </c>
    </row>
    <row r="15" spans="1:17" ht="14.45" customHeight="1" x14ac:dyDescent="0.2">
      <c r="A15" s="821" t="s">
        <v>3998</v>
      </c>
      <c r="B15" s="822" t="s">
        <v>4161</v>
      </c>
      <c r="C15" s="822" t="s">
        <v>3308</v>
      </c>
      <c r="D15" s="822" t="s">
        <v>4172</v>
      </c>
      <c r="E15" s="822" t="s">
        <v>4173</v>
      </c>
      <c r="F15" s="831">
        <v>29</v>
      </c>
      <c r="G15" s="831">
        <v>1595</v>
      </c>
      <c r="H15" s="831"/>
      <c r="I15" s="831">
        <v>55</v>
      </c>
      <c r="J15" s="831">
        <v>42</v>
      </c>
      <c r="K15" s="831">
        <v>2310</v>
      </c>
      <c r="L15" s="831"/>
      <c r="M15" s="831">
        <v>55</v>
      </c>
      <c r="N15" s="831">
        <v>26</v>
      </c>
      <c r="O15" s="831">
        <v>1456</v>
      </c>
      <c r="P15" s="827"/>
      <c r="Q15" s="832">
        <v>56</v>
      </c>
    </row>
    <row r="16" spans="1:17" ht="14.45" customHeight="1" x14ac:dyDescent="0.2">
      <c r="A16" s="821" t="s">
        <v>3998</v>
      </c>
      <c r="B16" s="822" t="s">
        <v>4161</v>
      </c>
      <c r="C16" s="822" t="s">
        <v>3308</v>
      </c>
      <c r="D16" s="822" t="s">
        <v>4174</v>
      </c>
      <c r="E16" s="822" t="s">
        <v>4175</v>
      </c>
      <c r="F16" s="831">
        <v>383</v>
      </c>
      <c r="G16" s="831">
        <v>29874</v>
      </c>
      <c r="H16" s="831"/>
      <c r="I16" s="831">
        <v>78</v>
      </c>
      <c r="J16" s="831">
        <v>485</v>
      </c>
      <c r="K16" s="831">
        <v>37830</v>
      </c>
      <c r="L16" s="831"/>
      <c r="M16" s="831">
        <v>78</v>
      </c>
      <c r="N16" s="831">
        <v>387</v>
      </c>
      <c r="O16" s="831">
        <v>30186</v>
      </c>
      <c r="P16" s="827"/>
      <c r="Q16" s="832">
        <v>78</v>
      </c>
    </row>
    <row r="17" spans="1:17" ht="14.45" customHeight="1" x14ac:dyDescent="0.2">
      <c r="A17" s="821" t="s">
        <v>3998</v>
      </c>
      <c r="B17" s="822" t="s">
        <v>4161</v>
      </c>
      <c r="C17" s="822" t="s">
        <v>3308</v>
      </c>
      <c r="D17" s="822" t="s">
        <v>4176</v>
      </c>
      <c r="E17" s="822" t="s">
        <v>4177</v>
      </c>
      <c r="F17" s="831">
        <v>16</v>
      </c>
      <c r="G17" s="831">
        <v>384</v>
      </c>
      <c r="H17" s="831"/>
      <c r="I17" s="831">
        <v>24</v>
      </c>
      <c r="J17" s="831">
        <v>10</v>
      </c>
      <c r="K17" s="831">
        <v>250</v>
      </c>
      <c r="L17" s="831"/>
      <c r="M17" s="831">
        <v>25</v>
      </c>
      <c r="N17" s="831">
        <v>30</v>
      </c>
      <c r="O17" s="831">
        <v>780</v>
      </c>
      <c r="P17" s="827"/>
      <c r="Q17" s="832">
        <v>26</v>
      </c>
    </row>
    <row r="18" spans="1:17" ht="14.45" customHeight="1" x14ac:dyDescent="0.2">
      <c r="A18" s="821" t="s">
        <v>3998</v>
      </c>
      <c r="B18" s="822" t="s">
        <v>4161</v>
      </c>
      <c r="C18" s="822" t="s">
        <v>3308</v>
      </c>
      <c r="D18" s="822" t="s">
        <v>4178</v>
      </c>
      <c r="E18" s="822" t="s">
        <v>4179</v>
      </c>
      <c r="F18" s="831"/>
      <c r="G18" s="831"/>
      <c r="H18" s="831"/>
      <c r="I18" s="831"/>
      <c r="J18" s="831"/>
      <c r="K18" s="831"/>
      <c r="L18" s="831"/>
      <c r="M18" s="831"/>
      <c r="N18" s="831">
        <v>1</v>
      </c>
      <c r="O18" s="831">
        <v>636</v>
      </c>
      <c r="P18" s="827"/>
      <c r="Q18" s="832">
        <v>636</v>
      </c>
    </row>
    <row r="19" spans="1:17" ht="14.45" customHeight="1" x14ac:dyDescent="0.2">
      <c r="A19" s="821" t="s">
        <v>3998</v>
      </c>
      <c r="B19" s="822" t="s">
        <v>4161</v>
      </c>
      <c r="C19" s="822" t="s">
        <v>3308</v>
      </c>
      <c r="D19" s="822" t="s">
        <v>4180</v>
      </c>
      <c r="E19" s="822" t="s">
        <v>4181</v>
      </c>
      <c r="F19" s="831">
        <v>2</v>
      </c>
      <c r="G19" s="831">
        <v>132</v>
      </c>
      <c r="H19" s="831"/>
      <c r="I19" s="831">
        <v>66</v>
      </c>
      <c r="J19" s="831">
        <v>9</v>
      </c>
      <c r="K19" s="831">
        <v>594</v>
      </c>
      <c r="L19" s="831"/>
      <c r="M19" s="831">
        <v>66</v>
      </c>
      <c r="N19" s="831">
        <v>39</v>
      </c>
      <c r="O19" s="831">
        <v>2613</v>
      </c>
      <c r="P19" s="827"/>
      <c r="Q19" s="832">
        <v>67</v>
      </c>
    </row>
    <row r="20" spans="1:17" ht="14.45" customHeight="1" x14ac:dyDescent="0.2">
      <c r="A20" s="821" t="s">
        <v>3998</v>
      </c>
      <c r="B20" s="822" t="s">
        <v>4161</v>
      </c>
      <c r="C20" s="822" t="s">
        <v>3308</v>
      </c>
      <c r="D20" s="822" t="s">
        <v>4182</v>
      </c>
      <c r="E20" s="822" t="s">
        <v>4183</v>
      </c>
      <c r="F20" s="831"/>
      <c r="G20" s="831"/>
      <c r="H20" s="831"/>
      <c r="I20" s="831"/>
      <c r="J20" s="831">
        <v>1</v>
      </c>
      <c r="K20" s="831">
        <v>352</v>
      </c>
      <c r="L20" s="831"/>
      <c r="M20" s="831">
        <v>352</v>
      </c>
      <c r="N20" s="831">
        <v>2</v>
      </c>
      <c r="O20" s="831">
        <v>708</v>
      </c>
      <c r="P20" s="827"/>
      <c r="Q20" s="832">
        <v>354</v>
      </c>
    </row>
    <row r="21" spans="1:17" ht="14.45" customHeight="1" x14ac:dyDescent="0.2">
      <c r="A21" s="821" t="s">
        <v>3998</v>
      </c>
      <c r="B21" s="822" t="s">
        <v>4161</v>
      </c>
      <c r="C21" s="822" t="s">
        <v>3308</v>
      </c>
      <c r="D21" s="822" t="s">
        <v>4184</v>
      </c>
      <c r="E21" s="822" t="s">
        <v>4185</v>
      </c>
      <c r="F21" s="831">
        <v>7</v>
      </c>
      <c r="G21" s="831">
        <v>175</v>
      </c>
      <c r="H21" s="831"/>
      <c r="I21" s="831">
        <v>25</v>
      </c>
      <c r="J21" s="831">
        <v>8</v>
      </c>
      <c r="K21" s="831">
        <v>208</v>
      </c>
      <c r="L21" s="831"/>
      <c r="M21" s="831">
        <v>26</v>
      </c>
      <c r="N21" s="831">
        <v>25</v>
      </c>
      <c r="O21" s="831">
        <v>675</v>
      </c>
      <c r="P21" s="827"/>
      <c r="Q21" s="832">
        <v>27</v>
      </c>
    </row>
    <row r="22" spans="1:17" ht="14.45" customHeight="1" x14ac:dyDescent="0.2">
      <c r="A22" s="821" t="s">
        <v>3998</v>
      </c>
      <c r="B22" s="822" t="s">
        <v>4161</v>
      </c>
      <c r="C22" s="822" t="s">
        <v>3308</v>
      </c>
      <c r="D22" s="822" t="s">
        <v>4186</v>
      </c>
      <c r="E22" s="822" t="s">
        <v>4187</v>
      </c>
      <c r="F22" s="831">
        <v>1</v>
      </c>
      <c r="G22" s="831">
        <v>742</v>
      </c>
      <c r="H22" s="831"/>
      <c r="I22" s="831">
        <v>742</v>
      </c>
      <c r="J22" s="831">
        <v>3</v>
      </c>
      <c r="K22" s="831">
        <v>2229</v>
      </c>
      <c r="L22" s="831"/>
      <c r="M22" s="831">
        <v>743</v>
      </c>
      <c r="N22" s="831"/>
      <c r="O22" s="831"/>
      <c r="P22" s="827"/>
      <c r="Q22" s="832"/>
    </row>
    <row r="23" spans="1:17" ht="14.45" customHeight="1" x14ac:dyDescent="0.2">
      <c r="A23" s="821" t="s">
        <v>3998</v>
      </c>
      <c r="B23" s="822" t="s">
        <v>4161</v>
      </c>
      <c r="C23" s="822" t="s">
        <v>3308</v>
      </c>
      <c r="D23" s="822" t="s">
        <v>4159</v>
      </c>
      <c r="E23" s="822" t="s">
        <v>4160</v>
      </c>
      <c r="F23" s="831"/>
      <c r="G23" s="831"/>
      <c r="H23" s="831"/>
      <c r="I23" s="831"/>
      <c r="J23" s="831"/>
      <c r="K23" s="831"/>
      <c r="L23" s="831"/>
      <c r="M23" s="831"/>
      <c r="N23" s="831">
        <v>8</v>
      </c>
      <c r="O23" s="831">
        <v>84840</v>
      </c>
      <c r="P23" s="827"/>
      <c r="Q23" s="832">
        <v>10605</v>
      </c>
    </row>
    <row r="24" spans="1:17" ht="14.45" customHeight="1" x14ac:dyDescent="0.2">
      <c r="A24" s="821" t="s">
        <v>3998</v>
      </c>
      <c r="B24" s="822" t="s">
        <v>4161</v>
      </c>
      <c r="C24" s="822" t="s">
        <v>3308</v>
      </c>
      <c r="D24" s="822" t="s">
        <v>4188</v>
      </c>
      <c r="E24" s="822" t="s">
        <v>4189</v>
      </c>
      <c r="F24" s="831">
        <v>18</v>
      </c>
      <c r="G24" s="831">
        <v>3258</v>
      </c>
      <c r="H24" s="831"/>
      <c r="I24" s="831">
        <v>181</v>
      </c>
      <c r="J24" s="831">
        <v>31</v>
      </c>
      <c r="K24" s="831">
        <v>5611</v>
      </c>
      <c r="L24" s="831"/>
      <c r="M24" s="831">
        <v>181</v>
      </c>
      <c r="N24" s="831">
        <v>18</v>
      </c>
      <c r="O24" s="831">
        <v>3294</v>
      </c>
      <c r="P24" s="827"/>
      <c r="Q24" s="832">
        <v>183</v>
      </c>
    </row>
    <row r="25" spans="1:17" ht="14.45" customHeight="1" x14ac:dyDescent="0.2">
      <c r="A25" s="821" t="s">
        <v>3998</v>
      </c>
      <c r="B25" s="822" t="s">
        <v>4161</v>
      </c>
      <c r="C25" s="822" t="s">
        <v>3308</v>
      </c>
      <c r="D25" s="822" t="s">
        <v>4190</v>
      </c>
      <c r="E25" s="822" t="s">
        <v>4191</v>
      </c>
      <c r="F25" s="831">
        <v>24</v>
      </c>
      <c r="G25" s="831">
        <v>6096</v>
      </c>
      <c r="H25" s="831"/>
      <c r="I25" s="831">
        <v>254</v>
      </c>
      <c r="J25" s="831">
        <v>38</v>
      </c>
      <c r="K25" s="831">
        <v>9652</v>
      </c>
      <c r="L25" s="831"/>
      <c r="M25" s="831">
        <v>254</v>
      </c>
      <c r="N25" s="831">
        <v>26</v>
      </c>
      <c r="O25" s="831">
        <v>6656</v>
      </c>
      <c r="P25" s="827"/>
      <c r="Q25" s="832">
        <v>256</v>
      </c>
    </row>
    <row r="26" spans="1:17" ht="14.45" customHeight="1" x14ac:dyDescent="0.2">
      <c r="A26" s="821" t="s">
        <v>3998</v>
      </c>
      <c r="B26" s="822" t="s">
        <v>4161</v>
      </c>
      <c r="C26" s="822" t="s">
        <v>3308</v>
      </c>
      <c r="D26" s="822" t="s">
        <v>4192</v>
      </c>
      <c r="E26" s="822" t="s">
        <v>4193</v>
      </c>
      <c r="F26" s="831">
        <v>1</v>
      </c>
      <c r="G26" s="831">
        <v>269</v>
      </c>
      <c r="H26" s="831"/>
      <c r="I26" s="831">
        <v>269</v>
      </c>
      <c r="J26" s="831">
        <v>3</v>
      </c>
      <c r="K26" s="831">
        <v>807</v>
      </c>
      <c r="L26" s="831"/>
      <c r="M26" s="831">
        <v>269</v>
      </c>
      <c r="N26" s="831"/>
      <c r="O26" s="831"/>
      <c r="P26" s="827"/>
      <c r="Q26" s="832"/>
    </row>
    <row r="27" spans="1:17" ht="14.45" customHeight="1" x14ac:dyDescent="0.2">
      <c r="A27" s="821" t="s">
        <v>3998</v>
      </c>
      <c r="B27" s="822" t="s">
        <v>4161</v>
      </c>
      <c r="C27" s="822" t="s">
        <v>3308</v>
      </c>
      <c r="D27" s="822" t="s">
        <v>4194</v>
      </c>
      <c r="E27" s="822" t="s">
        <v>4195</v>
      </c>
      <c r="F27" s="831">
        <v>28</v>
      </c>
      <c r="G27" s="831">
        <v>6076</v>
      </c>
      <c r="H27" s="831"/>
      <c r="I27" s="831">
        <v>217</v>
      </c>
      <c r="J27" s="831">
        <v>33</v>
      </c>
      <c r="K27" s="831">
        <v>7161</v>
      </c>
      <c r="L27" s="831"/>
      <c r="M27" s="831">
        <v>217</v>
      </c>
      <c r="N27" s="831">
        <v>24</v>
      </c>
      <c r="O27" s="831">
        <v>5256</v>
      </c>
      <c r="P27" s="827"/>
      <c r="Q27" s="832">
        <v>219</v>
      </c>
    </row>
    <row r="28" spans="1:17" ht="14.45" customHeight="1" x14ac:dyDescent="0.2">
      <c r="A28" s="821" t="s">
        <v>3998</v>
      </c>
      <c r="B28" s="822" t="s">
        <v>4161</v>
      </c>
      <c r="C28" s="822" t="s">
        <v>3308</v>
      </c>
      <c r="D28" s="822" t="s">
        <v>4196</v>
      </c>
      <c r="E28" s="822" t="s">
        <v>4197</v>
      </c>
      <c r="F28" s="831">
        <v>1</v>
      </c>
      <c r="G28" s="831">
        <v>594</v>
      </c>
      <c r="H28" s="831"/>
      <c r="I28" s="831">
        <v>594</v>
      </c>
      <c r="J28" s="831">
        <v>3</v>
      </c>
      <c r="K28" s="831">
        <v>1785</v>
      </c>
      <c r="L28" s="831"/>
      <c r="M28" s="831">
        <v>595</v>
      </c>
      <c r="N28" s="831"/>
      <c r="O28" s="831"/>
      <c r="P28" s="827"/>
      <c r="Q28" s="832"/>
    </row>
    <row r="29" spans="1:17" ht="14.45" customHeight="1" x14ac:dyDescent="0.2">
      <c r="A29" s="821" t="s">
        <v>3998</v>
      </c>
      <c r="B29" s="822" t="s">
        <v>4161</v>
      </c>
      <c r="C29" s="822" t="s">
        <v>3308</v>
      </c>
      <c r="D29" s="822" t="s">
        <v>4198</v>
      </c>
      <c r="E29" s="822" t="s">
        <v>4199</v>
      </c>
      <c r="F29" s="831">
        <v>1</v>
      </c>
      <c r="G29" s="831">
        <v>50</v>
      </c>
      <c r="H29" s="831"/>
      <c r="I29" s="831">
        <v>50</v>
      </c>
      <c r="J29" s="831"/>
      <c r="K29" s="831"/>
      <c r="L29" s="831"/>
      <c r="M29" s="831"/>
      <c r="N29" s="831"/>
      <c r="O29" s="831"/>
      <c r="P29" s="827"/>
      <c r="Q29" s="832"/>
    </row>
    <row r="30" spans="1:17" ht="14.45" customHeight="1" x14ac:dyDescent="0.2">
      <c r="A30" s="821" t="s">
        <v>3998</v>
      </c>
      <c r="B30" s="822" t="s">
        <v>4161</v>
      </c>
      <c r="C30" s="822" t="s">
        <v>3308</v>
      </c>
      <c r="D30" s="822" t="s">
        <v>4200</v>
      </c>
      <c r="E30" s="822" t="s">
        <v>4201</v>
      </c>
      <c r="F30" s="831">
        <v>1</v>
      </c>
      <c r="G30" s="831">
        <v>548</v>
      </c>
      <c r="H30" s="831"/>
      <c r="I30" s="831">
        <v>548</v>
      </c>
      <c r="J30" s="831">
        <v>3</v>
      </c>
      <c r="K30" s="831">
        <v>1647</v>
      </c>
      <c r="L30" s="831"/>
      <c r="M30" s="831">
        <v>549</v>
      </c>
      <c r="N30" s="831"/>
      <c r="O30" s="831"/>
      <c r="P30" s="827"/>
      <c r="Q30" s="832"/>
    </row>
    <row r="31" spans="1:17" ht="14.45" customHeight="1" x14ac:dyDescent="0.2">
      <c r="A31" s="821" t="s">
        <v>3998</v>
      </c>
      <c r="B31" s="822" t="s">
        <v>4161</v>
      </c>
      <c r="C31" s="822" t="s">
        <v>3308</v>
      </c>
      <c r="D31" s="822" t="s">
        <v>4202</v>
      </c>
      <c r="E31" s="822" t="s">
        <v>4203</v>
      </c>
      <c r="F31" s="831">
        <v>1</v>
      </c>
      <c r="G31" s="831">
        <v>737</v>
      </c>
      <c r="H31" s="831"/>
      <c r="I31" s="831">
        <v>737</v>
      </c>
      <c r="J31" s="831">
        <v>3</v>
      </c>
      <c r="K31" s="831">
        <v>2211</v>
      </c>
      <c r="L31" s="831"/>
      <c r="M31" s="831">
        <v>737</v>
      </c>
      <c r="N31" s="831"/>
      <c r="O31" s="831"/>
      <c r="P31" s="827"/>
      <c r="Q31" s="832"/>
    </row>
    <row r="32" spans="1:17" ht="14.45" customHeight="1" x14ac:dyDescent="0.2">
      <c r="A32" s="821" t="s">
        <v>3998</v>
      </c>
      <c r="B32" s="822" t="s">
        <v>4161</v>
      </c>
      <c r="C32" s="822" t="s">
        <v>3308</v>
      </c>
      <c r="D32" s="822" t="s">
        <v>4204</v>
      </c>
      <c r="E32" s="822" t="s">
        <v>4205</v>
      </c>
      <c r="F32" s="831">
        <v>1</v>
      </c>
      <c r="G32" s="831">
        <v>347</v>
      </c>
      <c r="H32" s="831"/>
      <c r="I32" s="831">
        <v>347</v>
      </c>
      <c r="J32" s="831">
        <v>3</v>
      </c>
      <c r="K32" s="831">
        <v>1044</v>
      </c>
      <c r="L32" s="831"/>
      <c r="M32" s="831">
        <v>348</v>
      </c>
      <c r="N32" s="831"/>
      <c r="O32" s="831"/>
      <c r="P32" s="827"/>
      <c r="Q32" s="832"/>
    </row>
    <row r="33" spans="1:17" ht="14.45" customHeight="1" x14ac:dyDescent="0.2">
      <c r="A33" s="821" t="s">
        <v>3998</v>
      </c>
      <c r="B33" s="822" t="s">
        <v>4161</v>
      </c>
      <c r="C33" s="822" t="s">
        <v>3308</v>
      </c>
      <c r="D33" s="822" t="s">
        <v>4206</v>
      </c>
      <c r="E33" s="822" t="s">
        <v>4207</v>
      </c>
      <c r="F33" s="831"/>
      <c r="G33" s="831"/>
      <c r="H33" s="831"/>
      <c r="I33" s="831"/>
      <c r="J33" s="831"/>
      <c r="K33" s="831"/>
      <c r="L33" s="831"/>
      <c r="M33" s="831"/>
      <c r="N33" s="831">
        <v>1</v>
      </c>
      <c r="O33" s="831">
        <v>234</v>
      </c>
      <c r="P33" s="827"/>
      <c r="Q33" s="832">
        <v>234</v>
      </c>
    </row>
    <row r="34" spans="1:17" ht="14.45" customHeight="1" x14ac:dyDescent="0.2">
      <c r="A34" s="821" t="s">
        <v>3998</v>
      </c>
      <c r="B34" s="822" t="s">
        <v>4161</v>
      </c>
      <c r="C34" s="822" t="s">
        <v>3308</v>
      </c>
      <c r="D34" s="822" t="s">
        <v>4208</v>
      </c>
      <c r="E34" s="822" t="s">
        <v>4209</v>
      </c>
      <c r="F34" s="831">
        <v>5</v>
      </c>
      <c r="G34" s="831">
        <v>3950</v>
      </c>
      <c r="H34" s="831"/>
      <c r="I34" s="831">
        <v>790</v>
      </c>
      <c r="J34" s="831">
        <v>5</v>
      </c>
      <c r="K34" s="831">
        <v>3955</v>
      </c>
      <c r="L34" s="831"/>
      <c r="M34" s="831">
        <v>791</v>
      </c>
      <c r="N34" s="831">
        <v>8</v>
      </c>
      <c r="O34" s="831">
        <v>6360</v>
      </c>
      <c r="P34" s="827"/>
      <c r="Q34" s="832">
        <v>795</v>
      </c>
    </row>
    <row r="35" spans="1:17" ht="14.45" customHeight="1" x14ac:dyDescent="0.2">
      <c r="A35" s="821" t="s">
        <v>3998</v>
      </c>
      <c r="B35" s="822" t="s">
        <v>4161</v>
      </c>
      <c r="C35" s="822" t="s">
        <v>3308</v>
      </c>
      <c r="D35" s="822" t="s">
        <v>4210</v>
      </c>
      <c r="E35" s="822" t="s">
        <v>4211</v>
      </c>
      <c r="F35" s="831"/>
      <c r="G35" s="831"/>
      <c r="H35" s="831"/>
      <c r="I35" s="831"/>
      <c r="J35" s="831">
        <v>10</v>
      </c>
      <c r="K35" s="831">
        <v>2460</v>
      </c>
      <c r="L35" s="831"/>
      <c r="M35" s="831">
        <v>246</v>
      </c>
      <c r="N35" s="831">
        <v>15</v>
      </c>
      <c r="O35" s="831">
        <v>3750</v>
      </c>
      <c r="P35" s="827"/>
      <c r="Q35" s="832">
        <v>250</v>
      </c>
    </row>
    <row r="36" spans="1:17" ht="14.45" customHeight="1" x14ac:dyDescent="0.2">
      <c r="A36" s="821" t="s">
        <v>3998</v>
      </c>
      <c r="B36" s="822" t="s">
        <v>4161</v>
      </c>
      <c r="C36" s="822" t="s">
        <v>3308</v>
      </c>
      <c r="D36" s="822" t="s">
        <v>4212</v>
      </c>
      <c r="E36" s="822" t="s">
        <v>4213</v>
      </c>
      <c r="F36" s="831"/>
      <c r="G36" s="831"/>
      <c r="H36" s="831"/>
      <c r="I36" s="831"/>
      <c r="J36" s="831"/>
      <c r="K36" s="831"/>
      <c r="L36" s="831"/>
      <c r="M36" s="831"/>
      <c r="N36" s="831">
        <v>1</v>
      </c>
      <c r="O36" s="831">
        <v>205</v>
      </c>
      <c r="P36" s="827"/>
      <c r="Q36" s="832">
        <v>205</v>
      </c>
    </row>
    <row r="37" spans="1:17" ht="14.45" customHeight="1" x14ac:dyDescent="0.2">
      <c r="A37" s="821" t="s">
        <v>3998</v>
      </c>
      <c r="B37" s="822" t="s">
        <v>4161</v>
      </c>
      <c r="C37" s="822" t="s">
        <v>3308</v>
      </c>
      <c r="D37" s="822" t="s">
        <v>4214</v>
      </c>
      <c r="E37" s="822" t="s">
        <v>4215</v>
      </c>
      <c r="F37" s="831"/>
      <c r="G37" s="831"/>
      <c r="H37" s="831"/>
      <c r="I37" s="831"/>
      <c r="J37" s="831"/>
      <c r="K37" s="831"/>
      <c r="L37" s="831"/>
      <c r="M37" s="831"/>
      <c r="N37" s="831">
        <v>2</v>
      </c>
      <c r="O37" s="831">
        <v>9086</v>
      </c>
      <c r="P37" s="827"/>
      <c r="Q37" s="832">
        <v>4543</v>
      </c>
    </row>
    <row r="38" spans="1:17" ht="14.45" customHeight="1" x14ac:dyDescent="0.2">
      <c r="A38" s="821" t="s">
        <v>4216</v>
      </c>
      <c r="B38" s="822" t="s">
        <v>4217</v>
      </c>
      <c r="C38" s="822" t="s">
        <v>3308</v>
      </c>
      <c r="D38" s="822" t="s">
        <v>4218</v>
      </c>
      <c r="E38" s="822" t="s">
        <v>4219</v>
      </c>
      <c r="F38" s="831">
        <v>137</v>
      </c>
      <c r="G38" s="831">
        <v>3836</v>
      </c>
      <c r="H38" s="831"/>
      <c r="I38" s="831">
        <v>28</v>
      </c>
      <c r="J38" s="831">
        <v>181</v>
      </c>
      <c r="K38" s="831">
        <v>5068</v>
      </c>
      <c r="L38" s="831"/>
      <c r="M38" s="831">
        <v>28</v>
      </c>
      <c r="N38" s="831">
        <v>212</v>
      </c>
      <c r="O38" s="831">
        <v>6148</v>
      </c>
      <c r="P38" s="827"/>
      <c r="Q38" s="832">
        <v>29</v>
      </c>
    </row>
    <row r="39" spans="1:17" ht="14.45" customHeight="1" x14ac:dyDescent="0.2">
      <c r="A39" s="821" t="s">
        <v>4216</v>
      </c>
      <c r="B39" s="822" t="s">
        <v>4217</v>
      </c>
      <c r="C39" s="822" t="s">
        <v>3308</v>
      </c>
      <c r="D39" s="822" t="s">
        <v>4220</v>
      </c>
      <c r="E39" s="822" t="s">
        <v>4221</v>
      </c>
      <c r="F39" s="831">
        <v>28</v>
      </c>
      <c r="G39" s="831">
        <v>1512</v>
      </c>
      <c r="H39" s="831"/>
      <c r="I39" s="831">
        <v>54</v>
      </c>
      <c r="J39" s="831">
        <v>43</v>
      </c>
      <c r="K39" s="831">
        <v>2322</v>
      </c>
      <c r="L39" s="831"/>
      <c r="M39" s="831">
        <v>54</v>
      </c>
      <c r="N39" s="831">
        <v>50</v>
      </c>
      <c r="O39" s="831">
        <v>2750</v>
      </c>
      <c r="P39" s="827"/>
      <c r="Q39" s="832">
        <v>55</v>
      </c>
    </row>
    <row r="40" spans="1:17" ht="14.45" customHeight="1" x14ac:dyDescent="0.2">
      <c r="A40" s="821" t="s">
        <v>4216</v>
      </c>
      <c r="B40" s="822" t="s">
        <v>4217</v>
      </c>
      <c r="C40" s="822" t="s">
        <v>3308</v>
      </c>
      <c r="D40" s="822" t="s">
        <v>4222</v>
      </c>
      <c r="E40" s="822" t="s">
        <v>4223</v>
      </c>
      <c r="F40" s="831">
        <v>105</v>
      </c>
      <c r="G40" s="831">
        <v>2520</v>
      </c>
      <c r="H40" s="831"/>
      <c r="I40" s="831">
        <v>24</v>
      </c>
      <c r="J40" s="831">
        <v>133</v>
      </c>
      <c r="K40" s="831">
        <v>3192</v>
      </c>
      <c r="L40" s="831"/>
      <c r="M40" s="831">
        <v>24</v>
      </c>
      <c r="N40" s="831">
        <v>155</v>
      </c>
      <c r="O40" s="831">
        <v>3875</v>
      </c>
      <c r="P40" s="827"/>
      <c r="Q40" s="832">
        <v>25</v>
      </c>
    </row>
    <row r="41" spans="1:17" ht="14.45" customHeight="1" x14ac:dyDescent="0.2">
      <c r="A41" s="821" t="s">
        <v>4216</v>
      </c>
      <c r="B41" s="822" t="s">
        <v>4217</v>
      </c>
      <c r="C41" s="822" t="s">
        <v>3308</v>
      </c>
      <c r="D41" s="822" t="s">
        <v>4224</v>
      </c>
      <c r="E41" s="822" t="s">
        <v>4225</v>
      </c>
      <c r="F41" s="831">
        <v>201</v>
      </c>
      <c r="G41" s="831">
        <v>5427</v>
      </c>
      <c r="H41" s="831"/>
      <c r="I41" s="831">
        <v>27</v>
      </c>
      <c r="J41" s="831">
        <v>214</v>
      </c>
      <c r="K41" s="831">
        <v>5778</v>
      </c>
      <c r="L41" s="831"/>
      <c r="M41" s="831">
        <v>27</v>
      </c>
      <c r="N41" s="831">
        <v>275</v>
      </c>
      <c r="O41" s="831">
        <v>7700</v>
      </c>
      <c r="P41" s="827"/>
      <c r="Q41" s="832">
        <v>28</v>
      </c>
    </row>
    <row r="42" spans="1:17" ht="14.45" customHeight="1" x14ac:dyDescent="0.2">
      <c r="A42" s="821" t="s">
        <v>4216</v>
      </c>
      <c r="B42" s="822" t="s">
        <v>4217</v>
      </c>
      <c r="C42" s="822" t="s">
        <v>3308</v>
      </c>
      <c r="D42" s="822" t="s">
        <v>4226</v>
      </c>
      <c r="E42" s="822" t="s">
        <v>4227</v>
      </c>
      <c r="F42" s="831">
        <v>51</v>
      </c>
      <c r="G42" s="831">
        <v>1377</v>
      </c>
      <c r="H42" s="831"/>
      <c r="I42" s="831">
        <v>27</v>
      </c>
      <c r="J42" s="831">
        <v>103</v>
      </c>
      <c r="K42" s="831">
        <v>2781</v>
      </c>
      <c r="L42" s="831"/>
      <c r="M42" s="831">
        <v>27</v>
      </c>
      <c r="N42" s="831">
        <v>131</v>
      </c>
      <c r="O42" s="831">
        <v>3668</v>
      </c>
      <c r="P42" s="827"/>
      <c r="Q42" s="832">
        <v>28</v>
      </c>
    </row>
    <row r="43" spans="1:17" ht="14.45" customHeight="1" x14ac:dyDescent="0.2">
      <c r="A43" s="821" t="s">
        <v>4216</v>
      </c>
      <c r="B43" s="822" t="s">
        <v>4217</v>
      </c>
      <c r="C43" s="822" t="s">
        <v>3308</v>
      </c>
      <c r="D43" s="822" t="s">
        <v>4228</v>
      </c>
      <c r="E43" s="822" t="s">
        <v>4229</v>
      </c>
      <c r="F43" s="831">
        <v>875</v>
      </c>
      <c r="G43" s="831">
        <v>20125</v>
      </c>
      <c r="H43" s="831"/>
      <c r="I43" s="831">
        <v>23</v>
      </c>
      <c r="J43" s="831">
        <v>955</v>
      </c>
      <c r="K43" s="831">
        <v>21965</v>
      </c>
      <c r="L43" s="831"/>
      <c r="M43" s="831">
        <v>23</v>
      </c>
      <c r="N43" s="831">
        <v>950</v>
      </c>
      <c r="O43" s="831">
        <v>22800</v>
      </c>
      <c r="P43" s="827"/>
      <c r="Q43" s="832">
        <v>24</v>
      </c>
    </row>
    <row r="44" spans="1:17" ht="14.45" customHeight="1" x14ac:dyDescent="0.2">
      <c r="A44" s="821" t="s">
        <v>4216</v>
      </c>
      <c r="B44" s="822" t="s">
        <v>4217</v>
      </c>
      <c r="C44" s="822" t="s">
        <v>3308</v>
      </c>
      <c r="D44" s="822" t="s">
        <v>4230</v>
      </c>
      <c r="E44" s="822" t="s">
        <v>4231</v>
      </c>
      <c r="F44" s="831">
        <v>2</v>
      </c>
      <c r="G44" s="831">
        <v>138</v>
      </c>
      <c r="H44" s="831"/>
      <c r="I44" s="831">
        <v>69</v>
      </c>
      <c r="J44" s="831">
        <v>3</v>
      </c>
      <c r="K44" s="831">
        <v>207</v>
      </c>
      <c r="L44" s="831"/>
      <c r="M44" s="831">
        <v>69</v>
      </c>
      <c r="N44" s="831">
        <v>8</v>
      </c>
      <c r="O44" s="831">
        <v>560</v>
      </c>
      <c r="P44" s="827"/>
      <c r="Q44" s="832">
        <v>70</v>
      </c>
    </row>
    <row r="45" spans="1:17" ht="14.45" customHeight="1" x14ac:dyDescent="0.2">
      <c r="A45" s="821" t="s">
        <v>4216</v>
      </c>
      <c r="B45" s="822" t="s">
        <v>4217</v>
      </c>
      <c r="C45" s="822" t="s">
        <v>3308</v>
      </c>
      <c r="D45" s="822" t="s">
        <v>4232</v>
      </c>
      <c r="E45" s="822" t="s">
        <v>4233</v>
      </c>
      <c r="F45" s="831">
        <v>49</v>
      </c>
      <c r="G45" s="831">
        <v>3038</v>
      </c>
      <c r="H45" s="831"/>
      <c r="I45" s="831">
        <v>62</v>
      </c>
      <c r="J45" s="831">
        <v>115</v>
      </c>
      <c r="K45" s="831">
        <v>7245</v>
      </c>
      <c r="L45" s="831"/>
      <c r="M45" s="831">
        <v>63</v>
      </c>
      <c r="N45" s="831">
        <v>133</v>
      </c>
      <c r="O45" s="831">
        <v>8379</v>
      </c>
      <c r="P45" s="827"/>
      <c r="Q45" s="832">
        <v>63</v>
      </c>
    </row>
    <row r="46" spans="1:17" ht="14.45" customHeight="1" x14ac:dyDescent="0.2">
      <c r="A46" s="821" t="s">
        <v>4216</v>
      </c>
      <c r="B46" s="822" t="s">
        <v>4217</v>
      </c>
      <c r="C46" s="822" t="s">
        <v>3308</v>
      </c>
      <c r="D46" s="822" t="s">
        <v>4234</v>
      </c>
      <c r="E46" s="822" t="s">
        <v>4235</v>
      </c>
      <c r="F46" s="831"/>
      <c r="G46" s="831"/>
      <c r="H46" s="831"/>
      <c r="I46" s="831"/>
      <c r="J46" s="831">
        <v>1</v>
      </c>
      <c r="K46" s="831">
        <v>395</v>
      </c>
      <c r="L46" s="831"/>
      <c r="M46" s="831">
        <v>395</v>
      </c>
      <c r="N46" s="831">
        <v>2</v>
      </c>
      <c r="O46" s="831">
        <v>792</v>
      </c>
      <c r="P46" s="827"/>
      <c r="Q46" s="832">
        <v>396</v>
      </c>
    </row>
    <row r="47" spans="1:17" ht="14.45" customHeight="1" x14ac:dyDescent="0.2">
      <c r="A47" s="821" t="s">
        <v>4216</v>
      </c>
      <c r="B47" s="822" t="s">
        <v>4217</v>
      </c>
      <c r="C47" s="822" t="s">
        <v>3308</v>
      </c>
      <c r="D47" s="822" t="s">
        <v>4236</v>
      </c>
      <c r="E47" s="822" t="s">
        <v>4237</v>
      </c>
      <c r="F47" s="831">
        <v>17</v>
      </c>
      <c r="G47" s="831">
        <v>1428</v>
      </c>
      <c r="H47" s="831"/>
      <c r="I47" s="831">
        <v>84</v>
      </c>
      <c r="J47" s="831">
        <v>45</v>
      </c>
      <c r="K47" s="831">
        <v>3825</v>
      </c>
      <c r="L47" s="831"/>
      <c r="M47" s="831">
        <v>85</v>
      </c>
      <c r="N47" s="831">
        <v>66</v>
      </c>
      <c r="O47" s="831">
        <v>5676</v>
      </c>
      <c r="P47" s="827"/>
      <c r="Q47" s="832">
        <v>86</v>
      </c>
    </row>
    <row r="48" spans="1:17" ht="14.45" customHeight="1" x14ac:dyDescent="0.2">
      <c r="A48" s="821" t="s">
        <v>4216</v>
      </c>
      <c r="B48" s="822" t="s">
        <v>4217</v>
      </c>
      <c r="C48" s="822" t="s">
        <v>3308</v>
      </c>
      <c r="D48" s="822" t="s">
        <v>4238</v>
      </c>
      <c r="E48" s="822" t="s">
        <v>4239</v>
      </c>
      <c r="F48" s="831">
        <v>25</v>
      </c>
      <c r="G48" s="831">
        <v>24700</v>
      </c>
      <c r="H48" s="831"/>
      <c r="I48" s="831">
        <v>988</v>
      </c>
      <c r="J48" s="831">
        <v>28</v>
      </c>
      <c r="K48" s="831">
        <v>27664</v>
      </c>
      <c r="L48" s="831"/>
      <c r="M48" s="831">
        <v>988</v>
      </c>
      <c r="N48" s="831">
        <v>20</v>
      </c>
      <c r="O48" s="831">
        <v>19800</v>
      </c>
      <c r="P48" s="827"/>
      <c r="Q48" s="832">
        <v>990</v>
      </c>
    </row>
    <row r="49" spans="1:17" ht="14.45" customHeight="1" x14ac:dyDescent="0.2">
      <c r="A49" s="821" t="s">
        <v>4216</v>
      </c>
      <c r="B49" s="822" t="s">
        <v>4217</v>
      </c>
      <c r="C49" s="822" t="s">
        <v>3308</v>
      </c>
      <c r="D49" s="822" t="s">
        <v>4240</v>
      </c>
      <c r="E49" s="822" t="s">
        <v>4241</v>
      </c>
      <c r="F49" s="831">
        <v>1</v>
      </c>
      <c r="G49" s="831">
        <v>191</v>
      </c>
      <c r="H49" s="831"/>
      <c r="I49" s="831">
        <v>191</v>
      </c>
      <c r="J49" s="831"/>
      <c r="K49" s="831"/>
      <c r="L49" s="831"/>
      <c r="M49" s="831"/>
      <c r="N49" s="831">
        <v>2</v>
      </c>
      <c r="O49" s="831">
        <v>384</v>
      </c>
      <c r="P49" s="827"/>
      <c r="Q49" s="832">
        <v>192</v>
      </c>
    </row>
    <row r="50" spans="1:17" ht="14.45" customHeight="1" x14ac:dyDescent="0.2">
      <c r="A50" s="821" t="s">
        <v>4216</v>
      </c>
      <c r="B50" s="822" t="s">
        <v>4217</v>
      </c>
      <c r="C50" s="822" t="s">
        <v>3308</v>
      </c>
      <c r="D50" s="822" t="s">
        <v>4242</v>
      </c>
      <c r="E50" s="822" t="s">
        <v>4243</v>
      </c>
      <c r="F50" s="831"/>
      <c r="G50" s="831"/>
      <c r="H50" s="831"/>
      <c r="I50" s="831"/>
      <c r="J50" s="831">
        <v>2</v>
      </c>
      <c r="K50" s="831">
        <v>128</v>
      </c>
      <c r="L50" s="831"/>
      <c r="M50" s="831">
        <v>64</v>
      </c>
      <c r="N50" s="831">
        <v>3</v>
      </c>
      <c r="O50" s="831">
        <v>195</v>
      </c>
      <c r="P50" s="827"/>
      <c r="Q50" s="832">
        <v>65</v>
      </c>
    </row>
    <row r="51" spans="1:17" ht="14.45" customHeight="1" x14ac:dyDescent="0.2">
      <c r="A51" s="821" t="s">
        <v>4216</v>
      </c>
      <c r="B51" s="822" t="s">
        <v>4217</v>
      </c>
      <c r="C51" s="822" t="s">
        <v>3308</v>
      </c>
      <c r="D51" s="822" t="s">
        <v>4244</v>
      </c>
      <c r="E51" s="822" t="s">
        <v>4245</v>
      </c>
      <c r="F51" s="831"/>
      <c r="G51" s="831"/>
      <c r="H51" s="831"/>
      <c r="I51" s="831"/>
      <c r="J51" s="831">
        <v>3</v>
      </c>
      <c r="K51" s="831">
        <v>51</v>
      </c>
      <c r="L51" s="831"/>
      <c r="M51" s="831">
        <v>17</v>
      </c>
      <c r="N51" s="831">
        <v>2</v>
      </c>
      <c r="O51" s="831">
        <v>34</v>
      </c>
      <c r="P51" s="827"/>
      <c r="Q51" s="832">
        <v>17</v>
      </c>
    </row>
    <row r="52" spans="1:17" ht="14.45" customHeight="1" x14ac:dyDescent="0.2">
      <c r="A52" s="821" t="s">
        <v>4216</v>
      </c>
      <c r="B52" s="822" t="s">
        <v>4217</v>
      </c>
      <c r="C52" s="822" t="s">
        <v>3308</v>
      </c>
      <c r="D52" s="822" t="s">
        <v>4246</v>
      </c>
      <c r="E52" s="822" t="s">
        <v>4247</v>
      </c>
      <c r="F52" s="831"/>
      <c r="G52" s="831"/>
      <c r="H52" s="831"/>
      <c r="I52" s="831"/>
      <c r="J52" s="831">
        <v>1</v>
      </c>
      <c r="K52" s="831">
        <v>66</v>
      </c>
      <c r="L52" s="831"/>
      <c r="M52" s="831">
        <v>66</v>
      </c>
      <c r="N52" s="831"/>
      <c r="O52" s="831"/>
      <c r="P52" s="827"/>
      <c r="Q52" s="832"/>
    </row>
    <row r="53" spans="1:17" ht="14.45" customHeight="1" x14ac:dyDescent="0.2">
      <c r="A53" s="821" t="s">
        <v>4216</v>
      </c>
      <c r="B53" s="822" t="s">
        <v>4217</v>
      </c>
      <c r="C53" s="822" t="s">
        <v>3308</v>
      </c>
      <c r="D53" s="822" t="s">
        <v>4248</v>
      </c>
      <c r="E53" s="822" t="s">
        <v>4249</v>
      </c>
      <c r="F53" s="831">
        <v>1</v>
      </c>
      <c r="G53" s="831">
        <v>53</v>
      </c>
      <c r="H53" s="831"/>
      <c r="I53" s="831">
        <v>53</v>
      </c>
      <c r="J53" s="831">
        <v>2</v>
      </c>
      <c r="K53" s="831">
        <v>106</v>
      </c>
      <c r="L53" s="831"/>
      <c r="M53" s="831">
        <v>53</v>
      </c>
      <c r="N53" s="831"/>
      <c r="O53" s="831"/>
      <c r="P53" s="827"/>
      <c r="Q53" s="832"/>
    </row>
    <row r="54" spans="1:17" ht="14.45" customHeight="1" x14ac:dyDescent="0.2">
      <c r="A54" s="821" t="s">
        <v>4216</v>
      </c>
      <c r="B54" s="822" t="s">
        <v>4217</v>
      </c>
      <c r="C54" s="822" t="s">
        <v>3308</v>
      </c>
      <c r="D54" s="822" t="s">
        <v>4250</v>
      </c>
      <c r="E54" s="822" t="s">
        <v>4251</v>
      </c>
      <c r="F54" s="831"/>
      <c r="G54" s="831"/>
      <c r="H54" s="831"/>
      <c r="I54" s="831"/>
      <c r="J54" s="831"/>
      <c r="K54" s="831"/>
      <c r="L54" s="831"/>
      <c r="M54" s="831"/>
      <c r="N54" s="831">
        <v>1</v>
      </c>
      <c r="O54" s="831">
        <v>62</v>
      </c>
      <c r="P54" s="827"/>
      <c r="Q54" s="832">
        <v>62</v>
      </c>
    </row>
    <row r="55" spans="1:17" ht="14.45" customHeight="1" x14ac:dyDescent="0.2">
      <c r="A55" s="821" t="s">
        <v>4216</v>
      </c>
      <c r="B55" s="822" t="s">
        <v>4217</v>
      </c>
      <c r="C55" s="822" t="s">
        <v>3308</v>
      </c>
      <c r="D55" s="822" t="s">
        <v>4252</v>
      </c>
      <c r="E55" s="822" t="s">
        <v>4253</v>
      </c>
      <c r="F55" s="831"/>
      <c r="G55" s="831"/>
      <c r="H55" s="831"/>
      <c r="I55" s="831"/>
      <c r="J55" s="831">
        <v>1</v>
      </c>
      <c r="K55" s="831">
        <v>19</v>
      </c>
      <c r="L55" s="831"/>
      <c r="M55" s="831">
        <v>19</v>
      </c>
      <c r="N55" s="831">
        <v>2</v>
      </c>
      <c r="O55" s="831">
        <v>38</v>
      </c>
      <c r="P55" s="827"/>
      <c r="Q55" s="832">
        <v>19</v>
      </c>
    </row>
    <row r="56" spans="1:17" ht="14.45" customHeight="1" x14ac:dyDescent="0.2">
      <c r="A56" s="821" t="s">
        <v>4216</v>
      </c>
      <c r="B56" s="822" t="s">
        <v>4217</v>
      </c>
      <c r="C56" s="822" t="s">
        <v>3308</v>
      </c>
      <c r="D56" s="822" t="s">
        <v>4254</v>
      </c>
      <c r="E56" s="822" t="s">
        <v>4255</v>
      </c>
      <c r="F56" s="831">
        <v>1</v>
      </c>
      <c r="G56" s="831">
        <v>392</v>
      </c>
      <c r="H56" s="831"/>
      <c r="I56" s="831">
        <v>392</v>
      </c>
      <c r="J56" s="831">
        <v>1</v>
      </c>
      <c r="K56" s="831">
        <v>392</v>
      </c>
      <c r="L56" s="831"/>
      <c r="M56" s="831">
        <v>392</v>
      </c>
      <c r="N56" s="831"/>
      <c r="O56" s="831"/>
      <c r="P56" s="827"/>
      <c r="Q56" s="832"/>
    </row>
    <row r="57" spans="1:17" ht="14.45" customHeight="1" x14ac:dyDescent="0.2">
      <c r="A57" s="821" t="s">
        <v>4216</v>
      </c>
      <c r="B57" s="822" t="s">
        <v>4217</v>
      </c>
      <c r="C57" s="822" t="s">
        <v>3308</v>
      </c>
      <c r="D57" s="822" t="s">
        <v>4256</v>
      </c>
      <c r="E57" s="822" t="s">
        <v>4257</v>
      </c>
      <c r="F57" s="831">
        <v>12</v>
      </c>
      <c r="G57" s="831">
        <v>5568</v>
      </c>
      <c r="H57" s="831"/>
      <c r="I57" s="831">
        <v>464</v>
      </c>
      <c r="J57" s="831">
        <v>46</v>
      </c>
      <c r="K57" s="831">
        <v>21390</v>
      </c>
      <c r="L57" s="831"/>
      <c r="M57" s="831">
        <v>465</v>
      </c>
      <c r="N57" s="831">
        <v>43</v>
      </c>
      <c r="O57" s="831">
        <v>20081</v>
      </c>
      <c r="P57" s="827"/>
      <c r="Q57" s="832">
        <v>467</v>
      </c>
    </row>
    <row r="58" spans="1:17" ht="14.45" customHeight="1" x14ac:dyDescent="0.2">
      <c r="A58" s="821" t="s">
        <v>4216</v>
      </c>
      <c r="B58" s="822" t="s">
        <v>4217</v>
      </c>
      <c r="C58" s="822" t="s">
        <v>3308</v>
      </c>
      <c r="D58" s="822" t="s">
        <v>4258</v>
      </c>
      <c r="E58" s="822" t="s">
        <v>4259</v>
      </c>
      <c r="F58" s="831"/>
      <c r="G58" s="831"/>
      <c r="H58" s="831"/>
      <c r="I58" s="831"/>
      <c r="J58" s="831"/>
      <c r="K58" s="831"/>
      <c r="L58" s="831"/>
      <c r="M58" s="831"/>
      <c r="N58" s="831">
        <v>2</v>
      </c>
      <c r="O58" s="831">
        <v>630</v>
      </c>
      <c r="P58" s="827"/>
      <c r="Q58" s="832">
        <v>315</v>
      </c>
    </row>
    <row r="59" spans="1:17" ht="14.45" customHeight="1" x14ac:dyDescent="0.2">
      <c r="A59" s="821" t="s">
        <v>4216</v>
      </c>
      <c r="B59" s="822" t="s">
        <v>4217</v>
      </c>
      <c r="C59" s="822" t="s">
        <v>3308</v>
      </c>
      <c r="D59" s="822" t="s">
        <v>4260</v>
      </c>
      <c r="E59" s="822" t="s">
        <v>4261</v>
      </c>
      <c r="F59" s="831">
        <v>5</v>
      </c>
      <c r="G59" s="831">
        <v>4270</v>
      </c>
      <c r="H59" s="831"/>
      <c r="I59" s="831">
        <v>854</v>
      </c>
      <c r="J59" s="831">
        <v>16</v>
      </c>
      <c r="K59" s="831">
        <v>13680</v>
      </c>
      <c r="L59" s="831"/>
      <c r="M59" s="831">
        <v>855</v>
      </c>
      <c r="N59" s="831">
        <v>21</v>
      </c>
      <c r="O59" s="831">
        <v>17997</v>
      </c>
      <c r="P59" s="827"/>
      <c r="Q59" s="832">
        <v>857</v>
      </c>
    </row>
    <row r="60" spans="1:17" ht="14.45" customHeight="1" x14ac:dyDescent="0.2">
      <c r="A60" s="821" t="s">
        <v>4216</v>
      </c>
      <c r="B60" s="822" t="s">
        <v>4217</v>
      </c>
      <c r="C60" s="822" t="s">
        <v>3308</v>
      </c>
      <c r="D60" s="822" t="s">
        <v>4262</v>
      </c>
      <c r="E60" s="822" t="s">
        <v>4263</v>
      </c>
      <c r="F60" s="831">
        <v>1</v>
      </c>
      <c r="G60" s="831">
        <v>188</v>
      </c>
      <c r="H60" s="831"/>
      <c r="I60" s="831">
        <v>188</v>
      </c>
      <c r="J60" s="831">
        <v>4</v>
      </c>
      <c r="K60" s="831">
        <v>752</v>
      </c>
      <c r="L60" s="831"/>
      <c r="M60" s="831">
        <v>188</v>
      </c>
      <c r="N60" s="831">
        <v>6</v>
      </c>
      <c r="O60" s="831">
        <v>1140</v>
      </c>
      <c r="P60" s="827"/>
      <c r="Q60" s="832">
        <v>190</v>
      </c>
    </row>
    <row r="61" spans="1:17" ht="14.45" customHeight="1" x14ac:dyDescent="0.2">
      <c r="A61" s="821" t="s">
        <v>4216</v>
      </c>
      <c r="B61" s="822" t="s">
        <v>4217</v>
      </c>
      <c r="C61" s="822" t="s">
        <v>3308</v>
      </c>
      <c r="D61" s="822" t="s">
        <v>4264</v>
      </c>
      <c r="E61" s="822" t="s">
        <v>4265</v>
      </c>
      <c r="F61" s="831"/>
      <c r="G61" s="831"/>
      <c r="H61" s="831"/>
      <c r="I61" s="831"/>
      <c r="J61" s="831">
        <v>1</v>
      </c>
      <c r="K61" s="831">
        <v>168</v>
      </c>
      <c r="L61" s="831"/>
      <c r="M61" s="831">
        <v>168</v>
      </c>
      <c r="N61" s="831"/>
      <c r="O61" s="831"/>
      <c r="P61" s="827"/>
      <c r="Q61" s="832"/>
    </row>
    <row r="62" spans="1:17" ht="14.45" customHeight="1" x14ac:dyDescent="0.2">
      <c r="A62" s="821" t="s">
        <v>4216</v>
      </c>
      <c r="B62" s="822" t="s">
        <v>4217</v>
      </c>
      <c r="C62" s="822" t="s">
        <v>3308</v>
      </c>
      <c r="D62" s="822" t="s">
        <v>4266</v>
      </c>
      <c r="E62" s="822" t="s">
        <v>4267</v>
      </c>
      <c r="F62" s="831"/>
      <c r="G62" s="831"/>
      <c r="H62" s="831"/>
      <c r="I62" s="831"/>
      <c r="J62" s="831">
        <v>1</v>
      </c>
      <c r="K62" s="831">
        <v>167</v>
      </c>
      <c r="L62" s="831"/>
      <c r="M62" s="831">
        <v>167</v>
      </c>
      <c r="N62" s="831">
        <v>3</v>
      </c>
      <c r="O62" s="831">
        <v>504</v>
      </c>
      <c r="P62" s="827"/>
      <c r="Q62" s="832">
        <v>168</v>
      </c>
    </row>
    <row r="63" spans="1:17" ht="14.45" customHeight="1" x14ac:dyDescent="0.2">
      <c r="A63" s="821" t="s">
        <v>4216</v>
      </c>
      <c r="B63" s="822" t="s">
        <v>4217</v>
      </c>
      <c r="C63" s="822" t="s">
        <v>3308</v>
      </c>
      <c r="D63" s="822" t="s">
        <v>4268</v>
      </c>
      <c r="E63" s="822" t="s">
        <v>4269</v>
      </c>
      <c r="F63" s="831"/>
      <c r="G63" s="831"/>
      <c r="H63" s="831"/>
      <c r="I63" s="831"/>
      <c r="J63" s="831">
        <v>1</v>
      </c>
      <c r="K63" s="831">
        <v>310</v>
      </c>
      <c r="L63" s="831"/>
      <c r="M63" s="831">
        <v>310</v>
      </c>
      <c r="N63" s="831">
        <v>3</v>
      </c>
      <c r="O63" s="831">
        <v>1272</v>
      </c>
      <c r="P63" s="827"/>
      <c r="Q63" s="832">
        <v>424</v>
      </c>
    </row>
    <row r="64" spans="1:17" ht="14.45" customHeight="1" x14ac:dyDescent="0.2">
      <c r="A64" s="821" t="s">
        <v>4216</v>
      </c>
      <c r="B64" s="822" t="s">
        <v>4217</v>
      </c>
      <c r="C64" s="822" t="s">
        <v>3308</v>
      </c>
      <c r="D64" s="822" t="s">
        <v>4270</v>
      </c>
      <c r="E64" s="822" t="s">
        <v>4271</v>
      </c>
      <c r="F64" s="831">
        <v>2</v>
      </c>
      <c r="G64" s="831">
        <v>706</v>
      </c>
      <c r="H64" s="831"/>
      <c r="I64" s="831">
        <v>353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4216</v>
      </c>
      <c r="B65" s="822" t="s">
        <v>4217</v>
      </c>
      <c r="C65" s="822" t="s">
        <v>3308</v>
      </c>
      <c r="D65" s="822" t="s">
        <v>4272</v>
      </c>
      <c r="E65" s="822" t="s">
        <v>4273</v>
      </c>
      <c r="F65" s="831">
        <v>2</v>
      </c>
      <c r="G65" s="831">
        <v>706</v>
      </c>
      <c r="H65" s="831"/>
      <c r="I65" s="831">
        <v>353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4216</v>
      </c>
      <c r="B66" s="822" t="s">
        <v>4217</v>
      </c>
      <c r="C66" s="822" t="s">
        <v>3308</v>
      </c>
      <c r="D66" s="822" t="s">
        <v>4274</v>
      </c>
      <c r="E66" s="822" t="s">
        <v>4275</v>
      </c>
      <c r="F66" s="831"/>
      <c r="G66" s="831"/>
      <c r="H66" s="831"/>
      <c r="I66" s="831"/>
      <c r="J66" s="831">
        <v>1</v>
      </c>
      <c r="K66" s="831">
        <v>1230</v>
      </c>
      <c r="L66" s="831"/>
      <c r="M66" s="831">
        <v>1230</v>
      </c>
      <c r="N66" s="831">
        <v>3</v>
      </c>
      <c r="O66" s="831">
        <v>3720</v>
      </c>
      <c r="P66" s="827"/>
      <c r="Q66" s="832">
        <v>1240</v>
      </c>
    </row>
    <row r="67" spans="1:17" ht="14.45" customHeight="1" x14ac:dyDescent="0.2">
      <c r="A67" s="821" t="s">
        <v>4216</v>
      </c>
      <c r="B67" s="822" t="s">
        <v>4217</v>
      </c>
      <c r="C67" s="822" t="s">
        <v>3308</v>
      </c>
      <c r="D67" s="822" t="s">
        <v>4276</v>
      </c>
      <c r="E67" s="822" t="s">
        <v>4277</v>
      </c>
      <c r="F67" s="831">
        <v>6</v>
      </c>
      <c r="G67" s="831">
        <v>4734</v>
      </c>
      <c r="H67" s="831"/>
      <c r="I67" s="831">
        <v>789</v>
      </c>
      <c r="J67" s="831">
        <v>18</v>
      </c>
      <c r="K67" s="831">
        <v>14238</v>
      </c>
      <c r="L67" s="831"/>
      <c r="M67" s="831">
        <v>791</v>
      </c>
      <c r="N67" s="831">
        <v>46</v>
      </c>
      <c r="O67" s="831">
        <v>36524</v>
      </c>
      <c r="P67" s="827"/>
      <c r="Q67" s="832">
        <v>794</v>
      </c>
    </row>
    <row r="68" spans="1:17" ht="14.45" customHeight="1" x14ac:dyDescent="0.2">
      <c r="A68" s="821" t="s">
        <v>4216</v>
      </c>
      <c r="B68" s="822" t="s">
        <v>4217</v>
      </c>
      <c r="C68" s="822" t="s">
        <v>3308</v>
      </c>
      <c r="D68" s="822" t="s">
        <v>4278</v>
      </c>
      <c r="E68" s="822" t="s">
        <v>4279</v>
      </c>
      <c r="F68" s="831">
        <v>36</v>
      </c>
      <c r="G68" s="831">
        <v>6840</v>
      </c>
      <c r="H68" s="831"/>
      <c r="I68" s="831">
        <v>190</v>
      </c>
      <c r="J68" s="831">
        <v>13</v>
      </c>
      <c r="K68" s="831">
        <v>2483</v>
      </c>
      <c r="L68" s="831"/>
      <c r="M68" s="831">
        <v>191</v>
      </c>
      <c r="N68" s="831">
        <v>9</v>
      </c>
      <c r="O68" s="831">
        <v>1737</v>
      </c>
      <c r="P68" s="827"/>
      <c r="Q68" s="832">
        <v>193</v>
      </c>
    </row>
    <row r="69" spans="1:17" ht="14.45" customHeight="1" x14ac:dyDescent="0.2">
      <c r="A69" s="821" t="s">
        <v>4216</v>
      </c>
      <c r="B69" s="822" t="s">
        <v>4217</v>
      </c>
      <c r="C69" s="822" t="s">
        <v>3308</v>
      </c>
      <c r="D69" s="822" t="s">
        <v>4280</v>
      </c>
      <c r="E69" s="822" t="s">
        <v>4281</v>
      </c>
      <c r="F69" s="831"/>
      <c r="G69" s="831"/>
      <c r="H69" s="831"/>
      <c r="I69" s="831"/>
      <c r="J69" s="831">
        <v>1</v>
      </c>
      <c r="K69" s="831">
        <v>230</v>
      </c>
      <c r="L69" s="831"/>
      <c r="M69" s="831">
        <v>230</v>
      </c>
      <c r="N69" s="831">
        <v>3</v>
      </c>
      <c r="O69" s="831">
        <v>696</v>
      </c>
      <c r="P69" s="827"/>
      <c r="Q69" s="832">
        <v>232</v>
      </c>
    </row>
    <row r="70" spans="1:17" ht="14.45" customHeight="1" x14ac:dyDescent="0.2">
      <c r="A70" s="821" t="s">
        <v>4216</v>
      </c>
      <c r="B70" s="822" t="s">
        <v>4217</v>
      </c>
      <c r="C70" s="822" t="s">
        <v>3308</v>
      </c>
      <c r="D70" s="822" t="s">
        <v>4282</v>
      </c>
      <c r="E70" s="822" t="s">
        <v>4283</v>
      </c>
      <c r="F70" s="831"/>
      <c r="G70" s="831"/>
      <c r="H70" s="831"/>
      <c r="I70" s="831"/>
      <c r="J70" s="831"/>
      <c r="K70" s="831"/>
      <c r="L70" s="831"/>
      <c r="M70" s="831"/>
      <c r="N70" s="831">
        <v>1</v>
      </c>
      <c r="O70" s="831">
        <v>466</v>
      </c>
      <c r="P70" s="827"/>
      <c r="Q70" s="832">
        <v>466</v>
      </c>
    </row>
    <row r="71" spans="1:17" ht="14.45" customHeight="1" x14ac:dyDescent="0.2">
      <c r="A71" s="821" t="s">
        <v>4216</v>
      </c>
      <c r="B71" s="822" t="s">
        <v>4217</v>
      </c>
      <c r="C71" s="822" t="s">
        <v>3308</v>
      </c>
      <c r="D71" s="822" t="s">
        <v>4284</v>
      </c>
      <c r="E71" s="822" t="s">
        <v>4285</v>
      </c>
      <c r="F71" s="831">
        <v>23</v>
      </c>
      <c r="G71" s="831">
        <v>3979</v>
      </c>
      <c r="H71" s="831"/>
      <c r="I71" s="831">
        <v>173</v>
      </c>
      <c r="J71" s="831">
        <v>8</v>
      </c>
      <c r="K71" s="831">
        <v>1392</v>
      </c>
      <c r="L71" s="831"/>
      <c r="M71" s="831">
        <v>174</v>
      </c>
      <c r="N71" s="831">
        <v>5</v>
      </c>
      <c r="O71" s="831">
        <v>880</v>
      </c>
      <c r="P71" s="827"/>
      <c r="Q71" s="832">
        <v>176</v>
      </c>
    </row>
    <row r="72" spans="1:17" ht="14.45" customHeight="1" x14ac:dyDescent="0.2">
      <c r="A72" s="821" t="s">
        <v>4216</v>
      </c>
      <c r="B72" s="822" t="s">
        <v>4217</v>
      </c>
      <c r="C72" s="822" t="s">
        <v>3308</v>
      </c>
      <c r="D72" s="822" t="s">
        <v>4286</v>
      </c>
      <c r="E72" s="822" t="s">
        <v>4287</v>
      </c>
      <c r="F72" s="831">
        <v>1</v>
      </c>
      <c r="G72" s="831">
        <v>202</v>
      </c>
      <c r="H72" s="831"/>
      <c r="I72" s="831">
        <v>202</v>
      </c>
      <c r="J72" s="831">
        <v>1</v>
      </c>
      <c r="K72" s="831">
        <v>203</v>
      </c>
      <c r="L72" s="831"/>
      <c r="M72" s="831">
        <v>203</v>
      </c>
      <c r="N72" s="831"/>
      <c r="O72" s="831"/>
      <c r="P72" s="827"/>
      <c r="Q72" s="832"/>
    </row>
    <row r="73" spans="1:17" ht="14.45" customHeight="1" x14ac:dyDescent="0.2">
      <c r="A73" s="821" t="s">
        <v>4216</v>
      </c>
      <c r="B73" s="822" t="s">
        <v>4217</v>
      </c>
      <c r="C73" s="822" t="s">
        <v>3308</v>
      </c>
      <c r="D73" s="822" t="s">
        <v>4288</v>
      </c>
      <c r="E73" s="822" t="s">
        <v>4289</v>
      </c>
      <c r="F73" s="831">
        <v>2</v>
      </c>
      <c r="G73" s="831">
        <v>268</v>
      </c>
      <c r="H73" s="831"/>
      <c r="I73" s="831">
        <v>134</v>
      </c>
      <c r="J73" s="831"/>
      <c r="K73" s="831"/>
      <c r="L73" s="831"/>
      <c r="M73" s="831"/>
      <c r="N73" s="831"/>
      <c r="O73" s="831"/>
      <c r="P73" s="827"/>
      <c r="Q73" s="832"/>
    </row>
    <row r="74" spans="1:17" ht="14.45" customHeight="1" x14ac:dyDescent="0.2">
      <c r="A74" s="821" t="s">
        <v>4216</v>
      </c>
      <c r="B74" s="822" t="s">
        <v>4217</v>
      </c>
      <c r="C74" s="822" t="s">
        <v>3308</v>
      </c>
      <c r="D74" s="822" t="s">
        <v>4290</v>
      </c>
      <c r="E74" s="822" t="s">
        <v>4291</v>
      </c>
      <c r="F74" s="831">
        <v>1</v>
      </c>
      <c r="G74" s="831">
        <v>179</v>
      </c>
      <c r="H74" s="831"/>
      <c r="I74" s="831">
        <v>179</v>
      </c>
      <c r="J74" s="831">
        <v>1</v>
      </c>
      <c r="K74" s="831">
        <v>180</v>
      </c>
      <c r="L74" s="831"/>
      <c r="M74" s="831">
        <v>180</v>
      </c>
      <c r="N74" s="831"/>
      <c r="O74" s="831"/>
      <c r="P74" s="827"/>
      <c r="Q74" s="832"/>
    </row>
    <row r="75" spans="1:17" ht="14.45" customHeight="1" x14ac:dyDescent="0.2">
      <c r="A75" s="821" t="s">
        <v>4216</v>
      </c>
      <c r="B75" s="822" t="s">
        <v>4217</v>
      </c>
      <c r="C75" s="822" t="s">
        <v>3308</v>
      </c>
      <c r="D75" s="822" t="s">
        <v>4292</v>
      </c>
      <c r="E75" s="822" t="s">
        <v>4293</v>
      </c>
      <c r="F75" s="831"/>
      <c r="G75" s="831"/>
      <c r="H75" s="831"/>
      <c r="I75" s="831"/>
      <c r="J75" s="831"/>
      <c r="K75" s="831"/>
      <c r="L75" s="831"/>
      <c r="M75" s="831"/>
      <c r="N75" s="831">
        <v>1</v>
      </c>
      <c r="O75" s="831">
        <v>418</v>
      </c>
      <c r="P75" s="827"/>
      <c r="Q75" s="832">
        <v>418</v>
      </c>
    </row>
    <row r="76" spans="1:17" ht="14.45" customHeight="1" x14ac:dyDescent="0.2">
      <c r="A76" s="821" t="s">
        <v>4216</v>
      </c>
      <c r="B76" s="822" t="s">
        <v>4217</v>
      </c>
      <c r="C76" s="822" t="s">
        <v>3308</v>
      </c>
      <c r="D76" s="822" t="s">
        <v>4294</v>
      </c>
      <c r="E76" s="822" t="s">
        <v>4295</v>
      </c>
      <c r="F76" s="831"/>
      <c r="G76" s="831"/>
      <c r="H76" s="831"/>
      <c r="I76" s="831"/>
      <c r="J76" s="831">
        <v>1</v>
      </c>
      <c r="K76" s="831">
        <v>312</v>
      </c>
      <c r="L76" s="831"/>
      <c r="M76" s="831">
        <v>312</v>
      </c>
      <c r="N76" s="831"/>
      <c r="O76" s="831"/>
      <c r="P76" s="827"/>
      <c r="Q76" s="832"/>
    </row>
    <row r="77" spans="1:17" ht="14.45" customHeight="1" x14ac:dyDescent="0.2">
      <c r="A77" s="821" t="s">
        <v>4216</v>
      </c>
      <c r="B77" s="822" t="s">
        <v>4217</v>
      </c>
      <c r="C77" s="822" t="s">
        <v>3308</v>
      </c>
      <c r="D77" s="822" t="s">
        <v>4296</v>
      </c>
      <c r="E77" s="822" t="s">
        <v>4297</v>
      </c>
      <c r="F77" s="831"/>
      <c r="G77" s="831"/>
      <c r="H77" s="831"/>
      <c r="I77" s="831"/>
      <c r="J77" s="831">
        <v>1</v>
      </c>
      <c r="K77" s="831">
        <v>90</v>
      </c>
      <c r="L77" s="831"/>
      <c r="M77" s="831">
        <v>90</v>
      </c>
      <c r="N77" s="831">
        <v>1</v>
      </c>
      <c r="O77" s="831">
        <v>90</v>
      </c>
      <c r="P77" s="827"/>
      <c r="Q77" s="832">
        <v>90</v>
      </c>
    </row>
    <row r="78" spans="1:17" ht="14.45" customHeight="1" x14ac:dyDescent="0.2">
      <c r="A78" s="821" t="s">
        <v>4216</v>
      </c>
      <c r="B78" s="822" t="s">
        <v>4217</v>
      </c>
      <c r="C78" s="822" t="s">
        <v>3308</v>
      </c>
      <c r="D78" s="822" t="s">
        <v>4298</v>
      </c>
      <c r="E78" s="822" t="s">
        <v>4299</v>
      </c>
      <c r="F78" s="831">
        <v>875</v>
      </c>
      <c r="G78" s="831">
        <v>26250</v>
      </c>
      <c r="H78" s="831"/>
      <c r="I78" s="831">
        <v>30</v>
      </c>
      <c r="J78" s="831">
        <v>956</v>
      </c>
      <c r="K78" s="831">
        <v>29636</v>
      </c>
      <c r="L78" s="831"/>
      <c r="M78" s="831">
        <v>31</v>
      </c>
      <c r="N78" s="831">
        <v>954</v>
      </c>
      <c r="O78" s="831">
        <v>29574</v>
      </c>
      <c r="P78" s="827"/>
      <c r="Q78" s="832">
        <v>31</v>
      </c>
    </row>
    <row r="79" spans="1:17" ht="14.45" customHeight="1" x14ac:dyDescent="0.2">
      <c r="A79" s="821" t="s">
        <v>4216</v>
      </c>
      <c r="B79" s="822" t="s">
        <v>4217</v>
      </c>
      <c r="C79" s="822" t="s">
        <v>3308</v>
      </c>
      <c r="D79" s="822" t="s">
        <v>4300</v>
      </c>
      <c r="E79" s="822" t="s">
        <v>4301</v>
      </c>
      <c r="F79" s="831"/>
      <c r="G79" s="831"/>
      <c r="H79" s="831"/>
      <c r="I79" s="831"/>
      <c r="J79" s="831"/>
      <c r="K79" s="831"/>
      <c r="L79" s="831"/>
      <c r="M79" s="831"/>
      <c r="N79" s="831">
        <v>2</v>
      </c>
      <c r="O79" s="831">
        <v>102</v>
      </c>
      <c r="P79" s="827"/>
      <c r="Q79" s="832">
        <v>51</v>
      </c>
    </row>
    <row r="80" spans="1:17" ht="14.45" customHeight="1" x14ac:dyDescent="0.2">
      <c r="A80" s="821" t="s">
        <v>4216</v>
      </c>
      <c r="B80" s="822" t="s">
        <v>4217</v>
      </c>
      <c r="C80" s="822" t="s">
        <v>3308</v>
      </c>
      <c r="D80" s="822" t="s">
        <v>4302</v>
      </c>
      <c r="E80" s="822" t="s">
        <v>4303</v>
      </c>
      <c r="F80" s="831">
        <v>793</v>
      </c>
      <c r="G80" s="831">
        <v>10309</v>
      </c>
      <c r="H80" s="831"/>
      <c r="I80" s="831">
        <v>13</v>
      </c>
      <c r="J80" s="831">
        <v>847</v>
      </c>
      <c r="K80" s="831">
        <v>11011</v>
      </c>
      <c r="L80" s="831"/>
      <c r="M80" s="831">
        <v>13</v>
      </c>
      <c r="N80" s="831">
        <v>846</v>
      </c>
      <c r="O80" s="831">
        <v>11844</v>
      </c>
      <c r="P80" s="827"/>
      <c r="Q80" s="832">
        <v>14</v>
      </c>
    </row>
    <row r="81" spans="1:17" ht="14.45" customHeight="1" x14ac:dyDescent="0.2">
      <c r="A81" s="821" t="s">
        <v>4216</v>
      </c>
      <c r="B81" s="822" t="s">
        <v>4217</v>
      </c>
      <c r="C81" s="822" t="s">
        <v>3308</v>
      </c>
      <c r="D81" s="822" t="s">
        <v>4304</v>
      </c>
      <c r="E81" s="822" t="s">
        <v>4305</v>
      </c>
      <c r="F81" s="831">
        <v>22</v>
      </c>
      <c r="G81" s="831">
        <v>4048</v>
      </c>
      <c r="H81" s="831"/>
      <c r="I81" s="831">
        <v>184</v>
      </c>
      <c r="J81" s="831">
        <v>9</v>
      </c>
      <c r="K81" s="831">
        <v>1665</v>
      </c>
      <c r="L81" s="831"/>
      <c r="M81" s="831">
        <v>185</v>
      </c>
      <c r="N81" s="831">
        <v>10</v>
      </c>
      <c r="O81" s="831">
        <v>1870</v>
      </c>
      <c r="P81" s="827"/>
      <c r="Q81" s="832">
        <v>187</v>
      </c>
    </row>
    <row r="82" spans="1:17" ht="14.45" customHeight="1" x14ac:dyDescent="0.2">
      <c r="A82" s="821" t="s">
        <v>4216</v>
      </c>
      <c r="B82" s="822" t="s">
        <v>4217</v>
      </c>
      <c r="C82" s="822" t="s">
        <v>3308</v>
      </c>
      <c r="D82" s="822" t="s">
        <v>4306</v>
      </c>
      <c r="E82" s="822" t="s">
        <v>4307</v>
      </c>
      <c r="F82" s="831">
        <v>17</v>
      </c>
      <c r="G82" s="831">
        <v>1241</v>
      </c>
      <c r="H82" s="831"/>
      <c r="I82" s="831">
        <v>73</v>
      </c>
      <c r="J82" s="831">
        <v>45</v>
      </c>
      <c r="K82" s="831">
        <v>3330</v>
      </c>
      <c r="L82" s="831"/>
      <c r="M82" s="831">
        <v>74</v>
      </c>
      <c r="N82" s="831">
        <v>69</v>
      </c>
      <c r="O82" s="831">
        <v>5175</v>
      </c>
      <c r="P82" s="827"/>
      <c r="Q82" s="832">
        <v>75</v>
      </c>
    </row>
    <row r="83" spans="1:17" ht="14.45" customHeight="1" x14ac:dyDescent="0.2">
      <c r="A83" s="821" t="s">
        <v>4216</v>
      </c>
      <c r="B83" s="822" t="s">
        <v>4217</v>
      </c>
      <c r="C83" s="822" t="s">
        <v>3308</v>
      </c>
      <c r="D83" s="822" t="s">
        <v>4308</v>
      </c>
      <c r="E83" s="822" t="s">
        <v>4309</v>
      </c>
      <c r="F83" s="831">
        <v>23</v>
      </c>
      <c r="G83" s="831">
        <v>4255</v>
      </c>
      <c r="H83" s="831"/>
      <c r="I83" s="831">
        <v>185</v>
      </c>
      <c r="J83" s="831">
        <v>8</v>
      </c>
      <c r="K83" s="831">
        <v>1488</v>
      </c>
      <c r="L83" s="831"/>
      <c r="M83" s="831">
        <v>186</v>
      </c>
      <c r="N83" s="831">
        <v>10</v>
      </c>
      <c r="O83" s="831">
        <v>1880</v>
      </c>
      <c r="P83" s="827"/>
      <c r="Q83" s="832">
        <v>188</v>
      </c>
    </row>
    <row r="84" spans="1:17" ht="14.45" customHeight="1" x14ac:dyDescent="0.2">
      <c r="A84" s="821" t="s">
        <v>4216</v>
      </c>
      <c r="B84" s="822" t="s">
        <v>4217</v>
      </c>
      <c r="C84" s="822" t="s">
        <v>3308</v>
      </c>
      <c r="D84" s="822" t="s">
        <v>4310</v>
      </c>
      <c r="E84" s="822" t="s">
        <v>4311</v>
      </c>
      <c r="F84" s="831">
        <v>478</v>
      </c>
      <c r="G84" s="831">
        <v>71700</v>
      </c>
      <c r="H84" s="831"/>
      <c r="I84" s="831">
        <v>150</v>
      </c>
      <c r="J84" s="831">
        <v>591</v>
      </c>
      <c r="K84" s="831">
        <v>88650</v>
      </c>
      <c r="L84" s="831"/>
      <c r="M84" s="831">
        <v>150</v>
      </c>
      <c r="N84" s="831">
        <v>545</v>
      </c>
      <c r="O84" s="831">
        <v>82295</v>
      </c>
      <c r="P84" s="827"/>
      <c r="Q84" s="832">
        <v>151</v>
      </c>
    </row>
    <row r="85" spans="1:17" ht="14.45" customHeight="1" x14ac:dyDescent="0.2">
      <c r="A85" s="821" t="s">
        <v>4216</v>
      </c>
      <c r="B85" s="822" t="s">
        <v>4217</v>
      </c>
      <c r="C85" s="822" t="s">
        <v>3308</v>
      </c>
      <c r="D85" s="822" t="s">
        <v>4312</v>
      </c>
      <c r="E85" s="822" t="s">
        <v>4313</v>
      </c>
      <c r="F85" s="831">
        <v>899</v>
      </c>
      <c r="G85" s="831">
        <v>26970</v>
      </c>
      <c r="H85" s="831"/>
      <c r="I85" s="831">
        <v>30</v>
      </c>
      <c r="J85" s="831">
        <v>980</v>
      </c>
      <c r="K85" s="831">
        <v>30380</v>
      </c>
      <c r="L85" s="831"/>
      <c r="M85" s="831">
        <v>31</v>
      </c>
      <c r="N85" s="831">
        <v>972</v>
      </c>
      <c r="O85" s="831">
        <v>30132</v>
      </c>
      <c r="P85" s="827"/>
      <c r="Q85" s="832">
        <v>31</v>
      </c>
    </row>
    <row r="86" spans="1:17" ht="14.45" customHeight="1" x14ac:dyDescent="0.2">
      <c r="A86" s="821" t="s">
        <v>4216</v>
      </c>
      <c r="B86" s="822" t="s">
        <v>4217</v>
      </c>
      <c r="C86" s="822" t="s">
        <v>3308</v>
      </c>
      <c r="D86" s="822" t="s">
        <v>4314</v>
      </c>
      <c r="E86" s="822" t="s">
        <v>4315</v>
      </c>
      <c r="F86" s="831">
        <v>89</v>
      </c>
      <c r="G86" s="831">
        <v>2759</v>
      </c>
      <c r="H86" s="831"/>
      <c r="I86" s="831">
        <v>31</v>
      </c>
      <c r="J86" s="831">
        <v>149</v>
      </c>
      <c r="K86" s="831">
        <v>4619</v>
      </c>
      <c r="L86" s="831"/>
      <c r="M86" s="831">
        <v>31</v>
      </c>
      <c r="N86" s="831">
        <v>184</v>
      </c>
      <c r="O86" s="831">
        <v>5888</v>
      </c>
      <c r="P86" s="827"/>
      <c r="Q86" s="832">
        <v>32</v>
      </c>
    </row>
    <row r="87" spans="1:17" ht="14.45" customHeight="1" x14ac:dyDescent="0.2">
      <c r="A87" s="821" t="s">
        <v>4216</v>
      </c>
      <c r="B87" s="822" t="s">
        <v>4217</v>
      </c>
      <c r="C87" s="822" t="s">
        <v>3308</v>
      </c>
      <c r="D87" s="822" t="s">
        <v>4316</v>
      </c>
      <c r="E87" s="822" t="s">
        <v>4317</v>
      </c>
      <c r="F87" s="831">
        <v>137</v>
      </c>
      <c r="G87" s="831">
        <v>3836</v>
      </c>
      <c r="H87" s="831"/>
      <c r="I87" s="831">
        <v>28</v>
      </c>
      <c r="J87" s="831">
        <v>181</v>
      </c>
      <c r="K87" s="831">
        <v>5068</v>
      </c>
      <c r="L87" s="831"/>
      <c r="M87" s="831">
        <v>28</v>
      </c>
      <c r="N87" s="831">
        <v>212</v>
      </c>
      <c r="O87" s="831">
        <v>6148</v>
      </c>
      <c r="P87" s="827"/>
      <c r="Q87" s="832">
        <v>29</v>
      </c>
    </row>
    <row r="88" spans="1:17" ht="14.45" customHeight="1" x14ac:dyDescent="0.2">
      <c r="A88" s="821" t="s">
        <v>4216</v>
      </c>
      <c r="B88" s="822" t="s">
        <v>4217</v>
      </c>
      <c r="C88" s="822" t="s">
        <v>3308</v>
      </c>
      <c r="D88" s="822" t="s">
        <v>4318</v>
      </c>
      <c r="E88" s="822" t="s">
        <v>4319</v>
      </c>
      <c r="F88" s="831"/>
      <c r="G88" s="831"/>
      <c r="H88" s="831"/>
      <c r="I88" s="831"/>
      <c r="J88" s="831">
        <v>1</v>
      </c>
      <c r="K88" s="831">
        <v>258</v>
      </c>
      <c r="L88" s="831"/>
      <c r="M88" s="831">
        <v>258</v>
      </c>
      <c r="N88" s="831">
        <v>2</v>
      </c>
      <c r="O88" s="831">
        <v>520</v>
      </c>
      <c r="P88" s="827"/>
      <c r="Q88" s="832">
        <v>260</v>
      </c>
    </row>
    <row r="89" spans="1:17" ht="14.45" customHeight="1" x14ac:dyDescent="0.2">
      <c r="A89" s="821" t="s">
        <v>4216</v>
      </c>
      <c r="B89" s="822" t="s">
        <v>4217</v>
      </c>
      <c r="C89" s="822" t="s">
        <v>3308</v>
      </c>
      <c r="D89" s="822" t="s">
        <v>4320</v>
      </c>
      <c r="E89" s="822" t="s">
        <v>4321</v>
      </c>
      <c r="F89" s="831">
        <v>24</v>
      </c>
      <c r="G89" s="831">
        <v>3912</v>
      </c>
      <c r="H89" s="831"/>
      <c r="I89" s="831">
        <v>163</v>
      </c>
      <c r="J89" s="831">
        <v>8</v>
      </c>
      <c r="K89" s="831">
        <v>1312</v>
      </c>
      <c r="L89" s="831"/>
      <c r="M89" s="831">
        <v>164</v>
      </c>
      <c r="N89" s="831">
        <v>5</v>
      </c>
      <c r="O89" s="831">
        <v>830</v>
      </c>
      <c r="P89" s="827"/>
      <c r="Q89" s="832">
        <v>166</v>
      </c>
    </row>
    <row r="90" spans="1:17" ht="14.45" customHeight="1" x14ac:dyDescent="0.2">
      <c r="A90" s="821" t="s">
        <v>4216</v>
      </c>
      <c r="B90" s="822" t="s">
        <v>4217</v>
      </c>
      <c r="C90" s="822" t="s">
        <v>3308</v>
      </c>
      <c r="D90" s="822" t="s">
        <v>4322</v>
      </c>
      <c r="E90" s="822" t="s">
        <v>4323</v>
      </c>
      <c r="F90" s="831"/>
      <c r="G90" s="831"/>
      <c r="H90" s="831"/>
      <c r="I90" s="831"/>
      <c r="J90" s="831"/>
      <c r="K90" s="831"/>
      <c r="L90" s="831"/>
      <c r="M90" s="831"/>
      <c r="N90" s="831">
        <v>2</v>
      </c>
      <c r="O90" s="831">
        <v>46</v>
      </c>
      <c r="P90" s="827"/>
      <c r="Q90" s="832">
        <v>23</v>
      </c>
    </row>
    <row r="91" spans="1:17" ht="14.45" customHeight="1" x14ac:dyDescent="0.2">
      <c r="A91" s="821" t="s">
        <v>4216</v>
      </c>
      <c r="B91" s="822" t="s">
        <v>4217</v>
      </c>
      <c r="C91" s="822" t="s">
        <v>3308</v>
      </c>
      <c r="D91" s="822" t="s">
        <v>4324</v>
      </c>
      <c r="E91" s="822" t="s">
        <v>4325</v>
      </c>
      <c r="F91" s="831">
        <v>18</v>
      </c>
      <c r="G91" s="831">
        <v>15804</v>
      </c>
      <c r="H91" s="831"/>
      <c r="I91" s="831">
        <v>878</v>
      </c>
      <c r="J91" s="831">
        <v>7</v>
      </c>
      <c r="K91" s="831">
        <v>6174</v>
      </c>
      <c r="L91" s="831"/>
      <c r="M91" s="831">
        <v>882</v>
      </c>
      <c r="N91" s="831">
        <v>4</v>
      </c>
      <c r="O91" s="831">
        <v>3584</v>
      </c>
      <c r="P91" s="827"/>
      <c r="Q91" s="832">
        <v>896</v>
      </c>
    </row>
    <row r="92" spans="1:17" ht="14.45" customHeight="1" x14ac:dyDescent="0.2">
      <c r="A92" s="821" t="s">
        <v>4216</v>
      </c>
      <c r="B92" s="822" t="s">
        <v>4217</v>
      </c>
      <c r="C92" s="822" t="s">
        <v>3308</v>
      </c>
      <c r="D92" s="822" t="s">
        <v>4326</v>
      </c>
      <c r="E92" s="822" t="s">
        <v>4327</v>
      </c>
      <c r="F92" s="831">
        <v>197</v>
      </c>
      <c r="G92" s="831">
        <v>5122</v>
      </c>
      <c r="H92" s="831"/>
      <c r="I92" s="831">
        <v>26</v>
      </c>
      <c r="J92" s="831">
        <v>212</v>
      </c>
      <c r="K92" s="831">
        <v>5512</v>
      </c>
      <c r="L92" s="831"/>
      <c r="M92" s="831">
        <v>26</v>
      </c>
      <c r="N92" s="831">
        <v>278</v>
      </c>
      <c r="O92" s="831">
        <v>7506</v>
      </c>
      <c r="P92" s="827"/>
      <c r="Q92" s="832">
        <v>27</v>
      </c>
    </row>
    <row r="93" spans="1:17" ht="14.45" customHeight="1" x14ac:dyDescent="0.2">
      <c r="A93" s="821" t="s">
        <v>4216</v>
      </c>
      <c r="B93" s="822" t="s">
        <v>4217</v>
      </c>
      <c r="C93" s="822" t="s">
        <v>3308</v>
      </c>
      <c r="D93" s="822" t="s">
        <v>4328</v>
      </c>
      <c r="E93" s="822" t="s">
        <v>4329</v>
      </c>
      <c r="F93" s="831">
        <v>5</v>
      </c>
      <c r="G93" s="831">
        <v>165</v>
      </c>
      <c r="H93" s="831"/>
      <c r="I93" s="831">
        <v>33</v>
      </c>
      <c r="J93" s="831">
        <v>4</v>
      </c>
      <c r="K93" s="831">
        <v>132</v>
      </c>
      <c r="L93" s="831"/>
      <c r="M93" s="831">
        <v>33</v>
      </c>
      <c r="N93" s="831">
        <v>8</v>
      </c>
      <c r="O93" s="831">
        <v>272</v>
      </c>
      <c r="P93" s="827"/>
      <c r="Q93" s="832">
        <v>34</v>
      </c>
    </row>
    <row r="94" spans="1:17" ht="14.45" customHeight="1" x14ac:dyDescent="0.2">
      <c r="A94" s="821" t="s">
        <v>4216</v>
      </c>
      <c r="B94" s="822" t="s">
        <v>4217</v>
      </c>
      <c r="C94" s="822" t="s">
        <v>3308</v>
      </c>
      <c r="D94" s="822" t="s">
        <v>4330</v>
      </c>
      <c r="E94" s="822" t="s">
        <v>4331</v>
      </c>
      <c r="F94" s="831">
        <v>4</v>
      </c>
      <c r="G94" s="831">
        <v>104</v>
      </c>
      <c r="H94" s="831"/>
      <c r="I94" s="831">
        <v>26</v>
      </c>
      <c r="J94" s="831">
        <v>11</v>
      </c>
      <c r="K94" s="831">
        <v>286</v>
      </c>
      <c r="L94" s="831"/>
      <c r="M94" s="831">
        <v>26</v>
      </c>
      <c r="N94" s="831">
        <v>10</v>
      </c>
      <c r="O94" s="831">
        <v>270</v>
      </c>
      <c r="P94" s="827"/>
      <c r="Q94" s="832">
        <v>27</v>
      </c>
    </row>
    <row r="95" spans="1:17" ht="14.45" customHeight="1" x14ac:dyDescent="0.2">
      <c r="A95" s="821" t="s">
        <v>4216</v>
      </c>
      <c r="B95" s="822" t="s">
        <v>4217</v>
      </c>
      <c r="C95" s="822" t="s">
        <v>3308</v>
      </c>
      <c r="D95" s="822" t="s">
        <v>4332</v>
      </c>
      <c r="E95" s="822" t="s">
        <v>4333</v>
      </c>
      <c r="F95" s="831">
        <v>8</v>
      </c>
      <c r="G95" s="831">
        <v>672</v>
      </c>
      <c r="H95" s="831"/>
      <c r="I95" s="831">
        <v>84</v>
      </c>
      <c r="J95" s="831">
        <v>15</v>
      </c>
      <c r="K95" s="831">
        <v>1260</v>
      </c>
      <c r="L95" s="831"/>
      <c r="M95" s="831">
        <v>84</v>
      </c>
      <c r="N95" s="831">
        <v>26</v>
      </c>
      <c r="O95" s="831">
        <v>2210</v>
      </c>
      <c r="P95" s="827"/>
      <c r="Q95" s="832">
        <v>85</v>
      </c>
    </row>
    <row r="96" spans="1:17" ht="14.45" customHeight="1" x14ac:dyDescent="0.2">
      <c r="A96" s="821" t="s">
        <v>4216</v>
      </c>
      <c r="B96" s="822" t="s">
        <v>4217</v>
      </c>
      <c r="C96" s="822" t="s">
        <v>3308</v>
      </c>
      <c r="D96" s="822" t="s">
        <v>4334</v>
      </c>
      <c r="E96" s="822" t="s">
        <v>4335</v>
      </c>
      <c r="F96" s="831">
        <v>24</v>
      </c>
      <c r="G96" s="831">
        <v>4248</v>
      </c>
      <c r="H96" s="831"/>
      <c r="I96" s="831">
        <v>177</v>
      </c>
      <c r="J96" s="831">
        <v>10</v>
      </c>
      <c r="K96" s="831">
        <v>1780</v>
      </c>
      <c r="L96" s="831"/>
      <c r="M96" s="831">
        <v>178</v>
      </c>
      <c r="N96" s="831">
        <v>11</v>
      </c>
      <c r="O96" s="831">
        <v>1980</v>
      </c>
      <c r="P96" s="827"/>
      <c r="Q96" s="832">
        <v>180</v>
      </c>
    </row>
    <row r="97" spans="1:17" ht="14.45" customHeight="1" x14ac:dyDescent="0.2">
      <c r="A97" s="821" t="s">
        <v>4216</v>
      </c>
      <c r="B97" s="822" t="s">
        <v>4217</v>
      </c>
      <c r="C97" s="822" t="s">
        <v>3308</v>
      </c>
      <c r="D97" s="822" t="s">
        <v>4336</v>
      </c>
      <c r="E97" s="822" t="s">
        <v>4337</v>
      </c>
      <c r="F97" s="831"/>
      <c r="G97" s="831"/>
      <c r="H97" s="831"/>
      <c r="I97" s="831"/>
      <c r="J97" s="831"/>
      <c r="K97" s="831"/>
      <c r="L97" s="831"/>
      <c r="M97" s="831"/>
      <c r="N97" s="831">
        <v>2</v>
      </c>
      <c r="O97" s="831">
        <v>514</v>
      </c>
      <c r="P97" s="827"/>
      <c r="Q97" s="832">
        <v>257</v>
      </c>
    </row>
    <row r="98" spans="1:17" ht="14.45" customHeight="1" x14ac:dyDescent="0.2">
      <c r="A98" s="821" t="s">
        <v>4216</v>
      </c>
      <c r="B98" s="822" t="s">
        <v>4217</v>
      </c>
      <c r="C98" s="822" t="s">
        <v>3308</v>
      </c>
      <c r="D98" s="822" t="s">
        <v>4338</v>
      </c>
      <c r="E98" s="822" t="s">
        <v>4339</v>
      </c>
      <c r="F98" s="831">
        <v>3</v>
      </c>
      <c r="G98" s="831">
        <v>48</v>
      </c>
      <c r="H98" s="831"/>
      <c r="I98" s="831">
        <v>16</v>
      </c>
      <c r="J98" s="831">
        <v>7</v>
      </c>
      <c r="K98" s="831">
        <v>112</v>
      </c>
      <c r="L98" s="831"/>
      <c r="M98" s="831">
        <v>16</v>
      </c>
      <c r="N98" s="831">
        <v>14</v>
      </c>
      <c r="O98" s="831">
        <v>224</v>
      </c>
      <c r="P98" s="827"/>
      <c r="Q98" s="832">
        <v>16</v>
      </c>
    </row>
    <row r="99" spans="1:17" ht="14.45" customHeight="1" x14ac:dyDescent="0.2">
      <c r="A99" s="821" t="s">
        <v>4216</v>
      </c>
      <c r="B99" s="822" t="s">
        <v>4217</v>
      </c>
      <c r="C99" s="822" t="s">
        <v>3308</v>
      </c>
      <c r="D99" s="822" t="s">
        <v>4340</v>
      </c>
      <c r="E99" s="822" t="s">
        <v>4341</v>
      </c>
      <c r="F99" s="831">
        <v>7</v>
      </c>
      <c r="G99" s="831">
        <v>161</v>
      </c>
      <c r="H99" s="831"/>
      <c r="I99" s="831">
        <v>23</v>
      </c>
      <c r="J99" s="831">
        <v>16</v>
      </c>
      <c r="K99" s="831">
        <v>368</v>
      </c>
      <c r="L99" s="831"/>
      <c r="M99" s="831">
        <v>23</v>
      </c>
      <c r="N99" s="831">
        <v>36</v>
      </c>
      <c r="O99" s="831">
        <v>864</v>
      </c>
      <c r="P99" s="827"/>
      <c r="Q99" s="832">
        <v>24</v>
      </c>
    </row>
    <row r="100" spans="1:17" ht="14.45" customHeight="1" x14ac:dyDescent="0.2">
      <c r="A100" s="821" t="s">
        <v>4216</v>
      </c>
      <c r="B100" s="822" t="s">
        <v>4217</v>
      </c>
      <c r="C100" s="822" t="s">
        <v>3308</v>
      </c>
      <c r="D100" s="822" t="s">
        <v>4342</v>
      </c>
      <c r="E100" s="822" t="s">
        <v>4343</v>
      </c>
      <c r="F100" s="831"/>
      <c r="G100" s="831"/>
      <c r="H100" s="831"/>
      <c r="I100" s="831"/>
      <c r="J100" s="831"/>
      <c r="K100" s="831"/>
      <c r="L100" s="831"/>
      <c r="M100" s="831"/>
      <c r="N100" s="831">
        <v>2</v>
      </c>
      <c r="O100" s="831">
        <v>512</v>
      </c>
      <c r="P100" s="827"/>
      <c r="Q100" s="832">
        <v>256</v>
      </c>
    </row>
    <row r="101" spans="1:17" ht="14.45" customHeight="1" x14ac:dyDescent="0.2">
      <c r="A101" s="821" t="s">
        <v>4216</v>
      </c>
      <c r="B101" s="822" t="s">
        <v>4217</v>
      </c>
      <c r="C101" s="822" t="s">
        <v>3308</v>
      </c>
      <c r="D101" s="822" t="s">
        <v>4344</v>
      </c>
      <c r="E101" s="822" t="s">
        <v>4345</v>
      </c>
      <c r="F101" s="831"/>
      <c r="G101" s="831"/>
      <c r="H101" s="831"/>
      <c r="I101" s="831"/>
      <c r="J101" s="831"/>
      <c r="K101" s="831"/>
      <c r="L101" s="831"/>
      <c r="M101" s="831"/>
      <c r="N101" s="831">
        <v>1</v>
      </c>
      <c r="O101" s="831">
        <v>37</v>
      </c>
      <c r="P101" s="827"/>
      <c r="Q101" s="832">
        <v>37</v>
      </c>
    </row>
    <row r="102" spans="1:17" ht="14.45" customHeight="1" x14ac:dyDescent="0.2">
      <c r="A102" s="821" t="s">
        <v>4216</v>
      </c>
      <c r="B102" s="822" t="s">
        <v>4217</v>
      </c>
      <c r="C102" s="822" t="s">
        <v>3308</v>
      </c>
      <c r="D102" s="822" t="s">
        <v>4346</v>
      </c>
      <c r="E102" s="822" t="s">
        <v>4347</v>
      </c>
      <c r="F102" s="831">
        <v>835</v>
      </c>
      <c r="G102" s="831">
        <v>19205</v>
      </c>
      <c r="H102" s="831"/>
      <c r="I102" s="831">
        <v>23</v>
      </c>
      <c r="J102" s="831">
        <v>961</v>
      </c>
      <c r="K102" s="831">
        <v>22103</v>
      </c>
      <c r="L102" s="831"/>
      <c r="M102" s="831">
        <v>23</v>
      </c>
      <c r="N102" s="831">
        <v>957</v>
      </c>
      <c r="O102" s="831">
        <v>22968</v>
      </c>
      <c r="P102" s="827"/>
      <c r="Q102" s="832">
        <v>24</v>
      </c>
    </row>
    <row r="103" spans="1:17" ht="14.45" customHeight="1" x14ac:dyDescent="0.2">
      <c r="A103" s="821" t="s">
        <v>4216</v>
      </c>
      <c r="B103" s="822" t="s">
        <v>4217</v>
      </c>
      <c r="C103" s="822" t="s">
        <v>3308</v>
      </c>
      <c r="D103" s="822" t="s">
        <v>4348</v>
      </c>
      <c r="E103" s="822" t="s">
        <v>4349</v>
      </c>
      <c r="F103" s="831">
        <v>1</v>
      </c>
      <c r="G103" s="831">
        <v>402</v>
      </c>
      <c r="H103" s="831"/>
      <c r="I103" s="831">
        <v>402</v>
      </c>
      <c r="J103" s="831"/>
      <c r="K103" s="831"/>
      <c r="L103" s="831"/>
      <c r="M103" s="831"/>
      <c r="N103" s="831"/>
      <c r="O103" s="831"/>
      <c r="P103" s="827"/>
      <c r="Q103" s="832"/>
    </row>
    <row r="104" spans="1:17" ht="14.45" customHeight="1" x14ac:dyDescent="0.2">
      <c r="A104" s="821" t="s">
        <v>4216</v>
      </c>
      <c r="B104" s="822" t="s">
        <v>4217</v>
      </c>
      <c r="C104" s="822" t="s">
        <v>3308</v>
      </c>
      <c r="D104" s="822" t="s">
        <v>4350</v>
      </c>
      <c r="E104" s="822" t="s">
        <v>4351</v>
      </c>
      <c r="F104" s="831"/>
      <c r="G104" s="831"/>
      <c r="H104" s="831"/>
      <c r="I104" s="831"/>
      <c r="J104" s="831">
        <v>1</v>
      </c>
      <c r="K104" s="831">
        <v>171</v>
      </c>
      <c r="L104" s="831"/>
      <c r="M104" s="831">
        <v>171</v>
      </c>
      <c r="N104" s="831"/>
      <c r="O104" s="831"/>
      <c r="P104" s="827"/>
      <c r="Q104" s="832"/>
    </row>
    <row r="105" spans="1:17" ht="14.45" customHeight="1" x14ac:dyDescent="0.2">
      <c r="A105" s="821" t="s">
        <v>4216</v>
      </c>
      <c r="B105" s="822" t="s">
        <v>4217</v>
      </c>
      <c r="C105" s="822" t="s">
        <v>3308</v>
      </c>
      <c r="D105" s="822" t="s">
        <v>4352</v>
      </c>
      <c r="E105" s="822" t="s">
        <v>4353</v>
      </c>
      <c r="F105" s="831">
        <v>1</v>
      </c>
      <c r="G105" s="831">
        <v>589</v>
      </c>
      <c r="H105" s="831"/>
      <c r="I105" s="831">
        <v>589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4216</v>
      </c>
      <c r="B106" s="822" t="s">
        <v>4217</v>
      </c>
      <c r="C106" s="822" t="s">
        <v>3308</v>
      </c>
      <c r="D106" s="822" t="s">
        <v>4354</v>
      </c>
      <c r="E106" s="822" t="s">
        <v>4355</v>
      </c>
      <c r="F106" s="831">
        <v>2</v>
      </c>
      <c r="G106" s="831">
        <v>656</v>
      </c>
      <c r="H106" s="831"/>
      <c r="I106" s="831">
        <v>328</v>
      </c>
      <c r="J106" s="831"/>
      <c r="K106" s="831"/>
      <c r="L106" s="831"/>
      <c r="M106" s="831"/>
      <c r="N106" s="831"/>
      <c r="O106" s="831"/>
      <c r="P106" s="827"/>
      <c r="Q106" s="832"/>
    </row>
    <row r="107" spans="1:17" ht="14.45" customHeight="1" x14ac:dyDescent="0.2">
      <c r="A107" s="821" t="s">
        <v>4216</v>
      </c>
      <c r="B107" s="822" t="s">
        <v>4217</v>
      </c>
      <c r="C107" s="822" t="s">
        <v>3308</v>
      </c>
      <c r="D107" s="822" t="s">
        <v>4356</v>
      </c>
      <c r="E107" s="822" t="s">
        <v>4357</v>
      </c>
      <c r="F107" s="831"/>
      <c r="G107" s="831"/>
      <c r="H107" s="831"/>
      <c r="I107" s="831"/>
      <c r="J107" s="831"/>
      <c r="K107" s="831"/>
      <c r="L107" s="831"/>
      <c r="M107" s="831"/>
      <c r="N107" s="831">
        <v>1</v>
      </c>
      <c r="O107" s="831">
        <v>332</v>
      </c>
      <c r="P107" s="827"/>
      <c r="Q107" s="832">
        <v>332</v>
      </c>
    </row>
    <row r="108" spans="1:17" ht="14.45" customHeight="1" x14ac:dyDescent="0.2">
      <c r="A108" s="821" t="s">
        <v>4216</v>
      </c>
      <c r="B108" s="822" t="s">
        <v>4217</v>
      </c>
      <c r="C108" s="822" t="s">
        <v>3308</v>
      </c>
      <c r="D108" s="822" t="s">
        <v>4358</v>
      </c>
      <c r="E108" s="822" t="s">
        <v>4359</v>
      </c>
      <c r="F108" s="831">
        <v>5</v>
      </c>
      <c r="G108" s="831">
        <v>145</v>
      </c>
      <c r="H108" s="831"/>
      <c r="I108" s="831">
        <v>29</v>
      </c>
      <c r="J108" s="831">
        <v>11</v>
      </c>
      <c r="K108" s="831">
        <v>319</v>
      </c>
      <c r="L108" s="831"/>
      <c r="M108" s="831">
        <v>29</v>
      </c>
      <c r="N108" s="831">
        <v>22</v>
      </c>
      <c r="O108" s="831">
        <v>660</v>
      </c>
      <c r="P108" s="827"/>
      <c r="Q108" s="832">
        <v>30</v>
      </c>
    </row>
    <row r="109" spans="1:17" ht="14.45" customHeight="1" x14ac:dyDescent="0.2">
      <c r="A109" s="821" t="s">
        <v>4216</v>
      </c>
      <c r="B109" s="822" t="s">
        <v>4217</v>
      </c>
      <c r="C109" s="822" t="s">
        <v>3308</v>
      </c>
      <c r="D109" s="822" t="s">
        <v>4360</v>
      </c>
      <c r="E109" s="822" t="s">
        <v>4361</v>
      </c>
      <c r="F109" s="831">
        <v>3</v>
      </c>
      <c r="G109" s="831">
        <v>537</v>
      </c>
      <c r="H109" s="831"/>
      <c r="I109" s="831">
        <v>179</v>
      </c>
      <c r="J109" s="831">
        <v>2</v>
      </c>
      <c r="K109" s="831">
        <v>358</v>
      </c>
      <c r="L109" s="831"/>
      <c r="M109" s="831">
        <v>179</v>
      </c>
      <c r="N109" s="831">
        <v>9</v>
      </c>
      <c r="O109" s="831">
        <v>1620</v>
      </c>
      <c r="P109" s="827"/>
      <c r="Q109" s="832">
        <v>180</v>
      </c>
    </row>
    <row r="110" spans="1:17" ht="14.45" customHeight="1" x14ac:dyDescent="0.2">
      <c r="A110" s="821" t="s">
        <v>4216</v>
      </c>
      <c r="B110" s="822" t="s">
        <v>4217</v>
      </c>
      <c r="C110" s="822" t="s">
        <v>3308</v>
      </c>
      <c r="D110" s="822" t="s">
        <v>4362</v>
      </c>
      <c r="E110" s="822" t="s">
        <v>4363</v>
      </c>
      <c r="F110" s="831"/>
      <c r="G110" s="831"/>
      <c r="H110" s="831"/>
      <c r="I110" s="831"/>
      <c r="J110" s="831"/>
      <c r="K110" s="831"/>
      <c r="L110" s="831"/>
      <c r="M110" s="831"/>
      <c r="N110" s="831">
        <v>2</v>
      </c>
      <c r="O110" s="831">
        <v>32</v>
      </c>
      <c r="P110" s="827"/>
      <c r="Q110" s="832">
        <v>16</v>
      </c>
    </row>
    <row r="111" spans="1:17" ht="14.45" customHeight="1" x14ac:dyDescent="0.2">
      <c r="A111" s="821" t="s">
        <v>4216</v>
      </c>
      <c r="B111" s="822" t="s">
        <v>4217</v>
      </c>
      <c r="C111" s="822" t="s">
        <v>3308</v>
      </c>
      <c r="D111" s="822" t="s">
        <v>4364</v>
      </c>
      <c r="E111" s="822" t="s">
        <v>4365</v>
      </c>
      <c r="F111" s="831"/>
      <c r="G111" s="831"/>
      <c r="H111" s="831"/>
      <c r="I111" s="831"/>
      <c r="J111" s="831">
        <v>6</v>
      </c>
      <c r="K111" s="831">
        <v>120</v>
      </c>
      <c r="L111" s="831"/>
      <c r="M111" s="831">
        <v>20</v>
      </c>
      <c r="N111" s="831">
        <v>5</v>
      </c>
      <c r="O111" s="831">
        <v>100</v>
      </c>
      <c r="P111" s="827"/>
      <c r="Q111" s="832">
        <v>20</v>
      </c>
    </row>
    <row r="112" spans="1:17" ht="14.45" customHeight="1" x14ac:dyDescent="0.2">
      <c r="A112" s="821" t="s">
        <v>4216</v>
      </c>
      <c r="B112" s="822" t="s">
        <v>4217</v>
      </c>
      <c r="C112" s="822" t="s">
        <v>3308</v>
      </c>
      <c r="D112" s="822" t="s">
        <v>4366</v>
      </c>
      <c r="E112" s="822" t="s">
        <v>4367</v>
      </c>
      <c r="F112" s="831">
        <v>9</v>
      </c>
      <c r="G112" s="831">
        <v>180</v>
      </c>
      <c r="H112" s="831"/>
      <c r="I112" s="831">
        <v>20</v>
      </c>
      <c r="J112" s="831">
        <v>22</v>
      </c>
      <c r="K112" s="831">
        <v>440</v>
      </c>
      <c r="L112" s="831"/>
      <c r="M112" s="831">
        <v>20</v>
      </c>
      <c r="N112" s="831">
        <v>34</v>
      </c>
      <c r="O112" s="831">
        <v>680</v>
      </c>
      <c r="P112" s="827"/>
      <c r="Q112" s="832">
        <v>20</v>
      </c>
    </row>
    <row r="113" spans="1:17" ht="14.45" customHeight="1" x14ac:dyDescent="0.2">
      <c r="A113" s="821" t="s">
        <v>4216</v>
      </c>
      <c r="B113" s="822" t="s">
        <v>4217</v>
      </c>
      <c r="C113" s="822" t="s">
        <v>3308</v>
      </c>
      <c r="D113" s="822" t="s">
        <v>4368</v>
      </c>
      <c r="E113" s="822" t="s">
        <v>4369</v>
      </c>
      <c r="F113" s="831"/>
      <c r="G113" s="831"/>
      <c r="H113" s="831"/>
      <c r="I113" s="831"/>
      <c r="J113" s="831">
        <v>1</v>
      </c>
      <c r="K113" s="831">
        <v>188</v>
      </c>
      <c r="L113" s="831"/>
      <c r="M113" s="831">
        <v>188</v>
      </c>
      <c r="N113" s="831">
        <v>1</v>
      </c>
      <c r="O113" s="831">
        <v>190</v>
      </c>
      <c r="P113" s="827"/>
      <c r="Q113" s="832">
        <v>190</v>
      </c>
    </row>
    <row r="114" spans="1:17" ht="14.45" customHeight="1" x14ac:dyDescent="0.2">
      <c r="A114" s="821" t="s">
        <v>4216</v>
      </c>
      <c r="B114" s="822" t="s">
        <v>4217</v>
      </c>
      <c r="C114" s="822" t="s">
        <v>3308</v>
      </c>
      <c r="D114" s="822" t="s">
        <v>4370</v>
      </c>
      <c r="E114" s="822" t="s">
        <v>4371</v>
      </c>
      <c r="F114" s="831"/>
      <c r="G114" s="831"/>
      <c r="H114" s="831"/>
      <c r="I114" s="831"/>
      <c r="J114" s="831"/>
      <c r="K114" s="831"/>
      <c r="L114" s="831"/>
      <c r="M114" s="831"/>
      <c r="N114" s="831">
        <v>1</v>
      </c>
      <c r="O114" s="831">
        <v>271</v>
      </c>
      <c r="P114" s="827"/>
      <c r="Q114" s="832">
        <v>271</v>
      </c>
    </row>
    <row r="115" spans="1:17" ht="14.45" customHeight="1" x14ac:dyDescent="0.2">
      <c r="A115" s="821" t="s">
        <v>4216</v>
      </c>
      <c r="B115" s="822" t="s">
        <v>4217</v>
      </c>
      <c r="C115" s="822" t="s">
        <v>3308</v>
      </c>
      <c r="D115" s="822" t="s">
        <v>4372</v>
      </c>
      <c r="E115" s="822" t="s">
        <v>4373</v>
      </c>
      <c r="F115" s="831">
        <v>24</v>
      </c>
      <c r="G115" s="831">
        <v>3912</v>
      </c>
      <c r="H115" s="831"/>
      <c r="I115" s="831">
        <v>163</v>
      </c>
      <c r="J115" s="831">
        <v>8</v>
      </c>
      <c r="K115" s="831">
        <v>1312</v>
      </c>
      <c r="L115" s="831"/>
      <c r="M115" s="831">
        <v>164</v>
      </c>
      <c r="N115" s="831">
        <v>5</v>
      </c>
      <c r="O115" s="831">
        <v>830</v>
      </c>
      <c r="P115" s="827"/>
      <c r="Q115" s="832">
        <v>166</v>
      </c>
    </row>
    <row r="116" spans="1:17" ht="14.45" customHeight="1" x14ac:dyDescent="0.2">
      <c r="A116" s="821" t="s">
        <v>4216</v>
      </c>
      <c r="B116" s="822" t="s">
        <v>4217</v>
      </c>
      <c r="C116" s="822" t="s">
        <v>3308</v>
      </c>
      <c r="D116" s="822" t="s">
        <v>4374</v>
      </c>
      <c r="E116" s="822" t="s">
        <v>4375</v>
      </c>
      <c r="F116" s="831"/>
      <c r="G116" s="831"/>
      <c r="H116" s="831"/>
      <c r="I116" s="831"/>
      <c r="J116" s="831">
        <v>1</v>
      </c>
      <c r="K116" s="831">
        <v>174</v>
      </c>
      <c r="L116" s="831"/>
      <c r="M116" s="831">
        <v>174</v>
      </c>
      <c r="N116" s="831"/>
      <c r="O116" s="831"/>
      <c r="P116" s="827"/>
      <c r="Q116" s="832"/>
    </row>
    <row r="117" spans="1:17" ht="14.45" customHeight="1" x14ac:dyDescent="0.2">
      <c r="A117" s="821" t="s">
        <v>4216</v>
      </c>
      <c r="B117" s="822" t="s">
        <v>4217</v>
      </c>
      <c r="C117" s="822" t="s">
        <v>3308</v>
      </c>
      <c r="D117" s="822" t="s">
        <v>4376</v>
      </c>
      <c r="E117" s="822" t="s">
        <v>4377</v>
      </c>
      <c r="F117" s="831"/>
      <c r="G117" s="831"/>
      <c r="H117" s="831"/>
      <c r="I117" s="831"/>
      <c r="J117" s="831"/>
      <c r="K117" s="831"/>
      <c r="L117" s="831"/>
      <c r="M117" s="831"/>
      <c r="N117" s="831">
        <v>1</v>
      </c>
      <c r="O117" s="831">
        <v>85</v>
      </c>
      <c r="P117" s="827"/>
      <c r="Q117" s="832">
        <v>85</v>
      </c>
    </row>
    <row r="118" spans="1:17" ht="14.45" customHeight="1" x14ac:dyDescent="0.2">
      <c r="A118" s="821" t="s">
        <v>4216</v>
      </c>
      <c r="B118" s="822" t="s">
        <v>4217</v>
      </c>
      <c r="C118" s="822" t="s">
        <v>3308</v>
      </c>
      <c r="D118" s="822" t="s">
        <v>4378</v>
      </c>
      <c r="E118" s="822" t="s">
        <v>4379</v>
      </c>
      <c r="F118" s="831"/>
      <c r="G118" s="831"/>
      <c r="H118" s="831"/>
      <c r="I118" s="831"/>
      <c r="J118" s="831">
        <v>1</v>
      </c>
      <c r="K118" s="831">
        <v>79</v>
      </c>
      <c r="L118" s="831"/>
      <c r="M118" s="831">
        <v>79</v>
      </c>
      <c r="N118" s="831">
        <v>1</v>
      </c>
      <c r="O118" s="831">
        <v>80</v>
      </c>
      <c r="P118" s="827"/>
      <c r="Q118" s="832">
        <v>80</v>
      </c>
    </row>
    <row r="119" spans="1:17" ht="14.45" customHeight="1" x14ac:dyDescent="0.2">
      <c r="A119" s="821" t="s">
        <v>4216</v>
      </c>
      <c r="B119" s="822" t="s">
        <v>4217</v>
      </c>
      <c r="C119" s="822" t="s">
        <v>3308</v>
      </c>
      <c r="D119" s="822" t="s">
        <v>4380</v>
      </c>
      <c r="E119" s="822" t="s">
        <v>4381</v>
      </c>
      <c r="F119" s="831"/>
      <c r="G119" s="831"/>
      <c r="H119" s="831"/>
      <c r="I119" s="831"/>
      <c r="J119" s="831">
        <v>1</v>
      </c>
      <c r="K119" s="831">
        <v>303</v>
      </c>
      <c r="L119" s="831"/>
      <c r="M119" s="831">
        <v>303</v>
      </c>
      <c r="N119" s="831">
        <v>2</v>
      </c>
      <c r="O119" s="831">
        <v>610</v>
      </c>
      <c r="P119" s="827"/>
      <c r="Q119" s="832">
        <v>305</v>
      </c>
    </row>
    <row r="120" spans="1:17" ht="14.45" customHeight="1" x14ac:dyDescent="0.2">
      <c r="A120" s="821" t="s">
        <v>4216</v>
      </c>
      <c r="B120" s="822" t="s">
        <v>4217</v>
      </c>
      <c r="C120" s="822" t="s">
        <v>3308</v>
      </c>
      <c r="D120" s="822" t="s">
        <v>4382</v>
      </c>
      <c r="E120" s="822" t="s">
        <v>4383</v>
      </c>
      <c r="F120" s="831">
        <v>1</v>
      </c>
      <c r="G120" s="831">
        <v>22</v>
      </c>
      <c r="H120" s="831"/>
      <c r="I120" s="831">
        <v>22</v>
      </c>
      <c r="J120" s="831"/>
      <c r="K120" s="831"/>
      <c r="L120" s="831"/>
      <c r="M120" s="831"/>
      <c r="N120" s="831">
        <v>4</v>
      </c>
      <c r="O120" s="831">
        <v>92</v>
      </c>
      <c r="P120" s="827"/>
      <c r="Q120" s="832">
        <v>23</v>
      </c>
    </row>
    <row r="121" spans="1:17" ht="14.45" customHeight="1" x14ac:dyDescent="0.2">
      <c r="A121" s="821" t="s">
        <v>4216</v>
      </c>
      <c r="B121" s="822" t="s">
        <v>4217</v>
      </c>
      <c r="C121" s="822" t="s">
        <v>3308</v>
      </c>
      <c r="D121" s="822" t="s">
        <v>4384</v>
      </c>
      <c r="E121" s="822" t="s">
        <v>4385</v>
      </c>
      <c r="F121" s="831">
        <v>9</v>
      </c>
      <c r="G121" s="831">
        <v>198</v>
      </c>
      <c r="H121" s="831"/>
      <c r="I121" s="831">
        <v>22</v>
      </c>
      <c r="J121" s="831">
        <v>16</v>
      </c>
      <c r="K121" s="831">
        <v>352</v>
      </c>
      <c r="L121" s="831"/>
      <c r="M121" s="831">
        <v>22</v>
      </c>
      <c r="N121" s="831">
        <v>34</v>
      </c>
      <c r="O121" s="831">
        <v>782</v>
      </c>
      <c r="P121" s="827"/>
      <c r="Q121" s="832">
        <v>23</v>
      </c>
    </row>
    <row r="122" spans="1:17" ht="14.45" customHeight="1" x14ac:dyDescent="0.2">
      <c r="A122" s="821" t="s">
        <v>4216</v>
      </c>
      <c r="B122" s="822" t="s">
        <v>4217</v>
      </c>
      <c r="C122" s="822" t="s">
        <v>3308</v>
      </c>
      <c r="D122" s="822" t="s">
        <v>4386</v>
      </c>
      <c r="E122" s="822" t="s">
        <v>4387</v>
      </c>
      <c r="F122" s="831"/>
      <c r="G122" s="831"/>
      <c r="H122" s="831"/>
      <c r="I122" s="831"/>
      <c r="J122" s="831"/>
      <c r="K122" s="831"/>
      <c r="L122" s="831"/>
      <c r="M122" s="831"/>
      <c r="N122" s="831">
        <v>2</v>
      </c>
      <c r="O122" s="831">
        <v>992</v>
      </c>
      <c r="P122" s="827"/>
      <c r="Q122" s="832">
        <v>496</v>
      </c>
    </row>
    <row r="123" spans="1:17" ht="14.45" customHeight="1" x14ac:dyDescent="0.2">
      <c r="A123" s="821" t="s">
        <v>4216</v>
      </c>
      <c r="B123" s="822" t="s">
        <v>4217</v>
      </c>
      <c r="C123" s="822" t="s">
        <v>3308</v>
      </c>
      <c r="D123" s="822" t="s">
        <v>4388</v>
      </c>
      <c r="E123" s="822" t="s">
        <v>4389</v>
      </c>
      <c r="F123" s="831">
        <v>2</v>
      </c>
      <c r="G123" s="831">
        <v>336</v>
      </c>
      <c r="H123" s="831"/>
      <c r="I123" s="831">
        <v>168</v>
      </c>
      <c r="J123" s="831">
        <v>13</v>
      </c>
      <c r="K123" s="831">
        <v>2184</v>
      </c>
      <c r="L123" s="831"/>
      <c r="M123" s="831">
        <v>168</v>
      </c>
      <c r="N123" s="831">
        <v>7</v>
      </c>
      <c r="O123" s="831">
        <v>1183</v>
      </c>
      <c r="P123" s="827"/>
      <c r="Q123" s="832">
        <v>169</v>
      </c>
    </row>
    <row r="124" spans="1:17" ht="14.45" customHeight="1" x14ac:dyDescent="0.2">
      <c r="A124" s="821" t="s">
        <v>4216</v>
      </c>
      <c r="B124" s="822" t="s">
        <v>4217</v>
      </c>
      <c r="C124" s="822" t="s">
        <v>3308</v>
      </c>
      <c r="D124" s="822" t="s">
        <v>4390</v>
      </c>
      <c r="E124" s="822" t="s">
        <v>4391</v>
      </c>
      <c r="F124" s="831"/>
      <c r="G124" s="831"/>
      <c r="H124" s="831"/>
      <c r="I124" s="831"/>
      <c r="J124" s="831"/>
      <c r="K124" s="831"/>
      <c r="L124" s="831"/>
      <c r="M124" s="831"/>
      <c r="N124" s="831">
        <v>4</v>
      </c>
      <c r="O124" s="831">
        <v>512</v>
      </c>
      <c r="P124" s="827"/>
      <c r="Q124" s="832">
        <v>128</v>
      </c>
    </row>
    <row r="125" spans="1:17" ht="14.45" customHeight="1" x14ac:dyDescent="0.2">
      <c r="A125" s="821" t="s">
        <v>4216</v>
      </c>
      <c r="B125" s="822" t="s">
        <v>4217</v>
      </c>
      <c r="C125" s="822" t="s">
        <v>3308</v>
      </c>
      <c r="D125" s="822" t="s">
        <v>4392</v>
      </c>
      <c r="E125" s="822" t="s">
        <v>4393</v>
      </c>
      <c r="F125" s="831">
        <v>2</v>
      </c>
      <c r="G125" s="831">
        <v>46</v>
      </c>
      <c r="H125" s="831"/>
      <c r="I125" s="831">
        <v>23</v>
      </c>
      <c r="J125" s="831">
        <v>3</v>
      </c>
      <c r="K125" s="831">
        <v>69</v>
      </c>
      <c r="L125" s="831"/>
      <c r="M125" s="831">
        <v>23</v>
      </c>
      <c r="N125" s="831">
        <v>4</v>
      </c>
      <c r="O125" s="831">
        <v>96</v>
      </c>
      <c r="P125" s="827"/>
      <c r="Q125" s="832">
        <v>24</v>
      </c>
    </row>
    <row r="126" spans="1:17" ht="14.45" customHeight="1" x14ac:dyDescent="0.2">
      <c r="A126" s="821" t="s">
        <v>4216</v>
      </c>
      <c r="B126" s="822" t="s">
        <v>4217</v>
      </c>
      <c r="C126" s="822" t="s">
        <v>3308</v>
      </c>
      <c r="D126" s="822" t="s">
        <v>4394</v>
      </c>
      <c r="E126" s="822" t="s">
        <v>4395</v>
      </c>
      <c r="F126" s="831">
        <v>2</v>
      </c>
      <c r="G126" s="831">
        <v>268</v>
      </c>
      <c r="H126" s="831"/>
      <c r="I126" s="831">
        <v>134</v>
      </c>
      <c r="J126" s="831"/>
      <c r="K126" s="831"/>
      <c r="L126" s="831"/>
      <c r="M126" s="831"/>
      <c r="N126" s="831"/>
      <c r="O126" s="831"/>
      <c r="P126" s="827"/>
      <c r="Q126" s="832"/>
    </row>
    <row r="127" spans="1:17" ht="14.45" customHeight="1" x14ac:dyDescent="0.2">
      <c r="A127" s="821" t="s">
        <v>4216</v>
      </c>
      <c r="B127" s="822" t="s">
        <v>4217</v>
      </c>
      <c r="C127" s="822" t="s">
        <v>3308</v>
      </c>
      <c r="D127" s="822" t="s">
        <v>4396</v>
      </c>
      <c r="E127" s="822" t="s">
        <v>4397</v>
      </c>
      <c r="F127" s="831"/>
      <c r="G127" s="831"/>
      <c r="H127" s="831"/>
      <c r="I127" s="831"/>
      <c r="J127" s="831"/>
      <c r="K127" s="831"/>
      <c r="L127" s="831"/>
      <c r="M127" s="831"/>
      <c r="N127" s="831">
        <v>1</v>
      </c>
      <c r="O127" s="831">
        <v>654</v>
      </c>
      <c r="P127" s="827"/>
      <c r="Q127" s="832">
        <v>654</v>
      </c>
    </row>
    <row r="128" spans="1:17" ht="14.45" customHeight="1" x14ac:dyDescent="0.2">
      <c r="A128" s="821" t="s">
        <v>4216</v>
      </c>
      <c r="B128" s="822" t="s">
        <v>4217</v>
      </c>
      <c r="C128" s="822" t="s">
        <v>3308</v>
      </c>
      <c r="D128" s="822" t="s">
        <v>4398</v>
      </c>
      <c r="E128" s="822" t="s">
        <v>4399</v>
      </c>
      <c r="F128" s="831">
        <v>6</v>
      </c>
      <c r="G128" s="831">
        <v>1776</v>
      </c>
      <c r="H128" s="831"/>
      <c r="I128" s="831">
        <v>296</v>
      </c>
      <c r="J128" s="831">
        <v>8</v>
      </c>
      <c r="K128" s="831">
        <v>2368</v>
      </c>
      <c r="L128" s="831"/>
      <c r="M128" s="831">
        <v>296</v>
      </c>
      <c r="N128" s="831">
        <v>12</v>
      </c>
      <c r="O128" s="831">
        <v>3588</v>
      </c>
      <c r="P128" s="827"/>
      <c r="Q128" s="832">
        <v>299</v>
      </c>
    </row>
    <row r="129" spans="1:17" ht="14.45" customHeight="1" x14ac:dyDescent="0.2">
      <c r="A129" s="821" t="s">
        <v>4216</v>
      </c>
      <c r="B129" s="822" t="s">
        <v>4217</v>
      </c>
      <c r="C129" s="822" t="s">
        <v>3308</v>
      </c>
      <c r="D129" s="822" t="s">
        <v>4400</v>
      </c>
      <c r="E129" s="822" t="s">
        <v>4401</v>
      </c>
      <c r="F129" s="831"/>
      <c r="G129" s="831"/>
      <c r="H129" s="831"/>
      <c r="I129" s="831"/>
      <c r="J129" s="831"/>
      <c r="K129" s="831"/>
      <c r="L129" s="831"/>
      <c r="M129" s="831"/>
      <c r="N129" s="831">
        <v>1</v>
      </c>
      <c r="O129" s="831">
        <v>29</v>
      </c>
      <c r="P129" s="827"/>
      <c r="Q129" s="832">
        <v>29</v>
      </c>
    </row>
    <row r="130" spans="1:17" ht="14.45" customHeight="1" x14ac:dyDescent="0.2">
      <c r="A130" s="821" t="s">
        <v>4216</v>
      </c>
      <c r="B130" s="822" t="s">
        <v>4217</v>
      </c>
      <c r="C130" s="822" t="s">
        <v>3308</v>
      </c>
      <c r="D130" s="822" t="s">
        <v>4402</v>
      </c>
      <c r="E130" s="822" t="s">
        <v>4403</v>
      </c>
      <c r="F130" s="831">
        <v>3</v>
      </c>
      <c r="G130" s="831">
        <v>135</v>
      </c>
      <c r="H130" s="831"/>
      <c r="I130" s="831">
        <v>45</v>
      </c>
      <c r="J130" s="831">
        <v>3</v>
      </c>
      <c r="K130" s="831">
        <v>135</v>
      </c>
      <c r="L130" s="831"/>
      <c r="M130" s="831">
        <v>45</v>
      </c>
      <c r="N130" s="831">
        <v>6</v>
      </c>
      <c r="O130" s="831">
        <v>276</v>
      </c>
      <c r="P130" s="827"/>
      <c r="Q130" s="832">
        <v>46</v>
      </c>
    </row>
    <row r="131" spans="1:17" ht="14.45" customHeight="1" x14ac:dyDescent="0.2">
      <c r="A131" s="821" t="s">
        <v>4216</v>
      </c>
      <c r="B131" s="822" t="s">
        <v>4217</v>
      </c>
      <c r="C131" s="822" t="s">
        <v>3308</v>
      </c>
      <c r="D131" s="822" t="s">
        <v>4404</v>
      </c>
      <c r="E131" s="822" t="s">
        <v>4405</v>
      </c>
      <c r="F131" s="831">
        <v>17</v>
      </c>
      <c r="G131" s="831">
        <v>782</v>
      </c>
      <c r="H131" s="831"/>
      <c r="I131" s="831">
        <v>46</v>
      </c>
      <c r="J131" s="831">
        <v>45</v>
      </c>
      <c r="K131" s="831">
        <v>2070</v>
      </c>
      <c r="L131" s="831"/>
      <c r="M131" s="831">
        <v>46</v>
      </c>
      <c r="N131" s="831">
        <v>68</v>
      </c>
      <c r="O131" s="831">
        <v>3196</v>
      </c>
      <c r="P131" s="827"/>
      <c r="Q131" s="832">
        <v>47</v>
      </c>
    </row>
    <row r="132" spans="1:17" ht="14.45" customHeight="1" x14ac:dyDescent="0.2">
      <c r="A132" s="821" t="s">
        <v>4216</v>
      </c>
      <c r="B132" s="822" t="s">
        <v>4217</v>
      </c>
      <c r="C132" s="822" t="s">
        <v>3308</v>
      </c>
      <c r="D132" s="822" t="s">
        <v>4406</v>
      </c>
      <c r="E132" s="822" t="s">
        <v>4407</v>
      </c>
      <c r="F132" s="831"/>
      <c r="G132" s="831"/>
      <c r="H132" s="831"/>
      <c r="I132" s="831"/>
      <c r="J132" s="831">
        <v>1</v>
      </c>
      <c r="K132" s="831">
        <v>310</v>
      </c>
      <c r="L132" s="831"/>
      <c r="M132" s="831">
        <v>310</v>
      </c>
      <c r="N132" s="831">
        <v>3</v>
      </c>
      <c r="O132" s="831">
        <v>1272</v>
      </c>
      <c r="P132" s="827"/>
      <c r="Q132" s="832">
        <v>424</v>
      </c>
    </row>
    <row r="133" spans="1:17" ht="14.45" customHeight="1" x14ac:dyDescent="0.2">
      <c r="A133" s="821" t="s">
        <v>4216</v>
      </c>
      <c r="B133" s="822" t="s">
        <v>4217</v>
      </c>
      <c r="C133" s="822" t="s">
        <v>3308</v>
      </c>
      <c r="D133" s="822" t="s">
        <v>4408</v>
      </c>
      <c r="E133" s="822" t="s">
        <v>4409</v>
      </c>
      <c r="F133" s="831">
        <v>4</v>
      </c>
      <c r="G133" s="831">
        <v>124</v>
      </c>
      <c r="H133" s="831"/>
      <c r="I133" s="831">
        <v>31</v>
      </c>
      <c r="J133" s="831">
        <v>3</v>
      </c>
      <c r="K133" s="831">
        <v>96</v>
      </c>
      <c r="L133" s="831"/>
      <c r="M133" s="831">
        <v>32</v>
      </c>
      <c r="N133" s="831">
        <v>13</v>
      </c>
      <c r="O133" s="831">
        <v>416</v>
      </c>
      <c r="P133" s="827"/>
      <c r="Q133" s="832">
        <v>32</v>
      </c>
    </row>
    <row r="134" spans="1:17" ht="14.45" customHeight="1" x14ac:dyDescent="0.2">
      <c r="A134" s="821" t="s">
        <v>4216</v>
      </c>
      <c r="B134" s="822" t="s">
        <v>4217</v>
      </c>
      <c r="C134" s="822" t="s">
        <v>3308</v>
      </c>
      <c r="D134" s="822" t="s">
        <v>4410</v>
      </c>
      <c r="E134" s="822" t="s">
        <v>4411</v>
      </c>
      <c r="F134" s="831">
        <v>1</v>
      </c>
      <c r="G134" s="831">
        <v>26</v>
      </c>
      <c r="H134" s="831"/>
      <c r="I134" s="831">
        <v>26</v>
      </c>
      <c r="J134" s="831"/>
      <c r="K134" s="831"/>
      <c r="L134" s="831"/>
      <c r="M134" s="831"/>
      <c r="N134" s="831"/>
      <c r="O134" s="831"/>
      <c r="P134" s="827"/>
      <c r="Q134" s="832"/>
    </row>
    <row r="135" spans="1:17" ht="14.45" customHeight="1" x14ac:dyDescent="0.2">
      <c r="A135" s="821" t="s">
        <v>4216</v>
      </c>
      <c r="B135" s="822" t="s">
        <v>4217</v>
      </c>
      <c r="C135" s="822" t="s">
        <v>3308</v>
      </c>
      <c r="D135" s="822" t="s">
        <v>4412</v>
      </c>
      <c r="E135" s="822" t="s">
        <v>4413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357</v>
      </c>
      <c r="P135" s="827"/>
      <c r="Q135" s="832">
        <v>357</v>
      </c>
    </row>
    <row r="136" spans="1:17" ht="14.45" customHeight="1" x14ac:dyDescent="0.2">
      <c r="A136" s="821" t="s">
        <v>4216</v>
      </c>
      <c r="B136" s="822" t="s">
        <v>4217</v>
      </c>
      <c r="C136" s="822" t="s">
        <v>3308</v>
      </c>
      <c r="D136" s="822" t="s">
        <v>4414</v>
      </c>
      <c r="E136" s="822" t="s">
        <v>4415</v>
      </c>
      <c r="F136" s="831"/>
      <c r="G136" s="831"/>
      <c r="H136" s="831"/>
      <c r="I136" s="831"/>
      <c r="J136" s="831"/>
      <c r="K136" s="831"/>
      <c r="L136" s="831"/>
      <c r="M136" s="831"/>
      <c r="N136" s="831">
        <v>1</v>
      </c>
      <c r="O136" s="831">
        <v>137</v>
      </c>
      <c r="P136" s="827"/>
      <c r="Q136" s="832">
        <v>137</v>
      </c>
    </row>
    <row r="137" spans="1:17" ht="14.45" customHeight="1" x14ac:dyDescent="0.2">
      <c r="A137" s="821" t="s">
        <v>4216</v>
      </c>
      <c r="B137" s="822" t="s">
        <v>4217</v>
      </c>
      <c r="C137" s="822" t="s">
        <v>3308</v>
      </c>
      <c r="D137" s="822" t="s">
        <v>4416</v>
      </c>
      <c r="E137" s="822" t="s">
        <v>4417</v>
      </c>
      <c r="F137" s="831">
        <v>1</v>
      </c>
      <c r="G137" s="831">
        <v>190</v>
      </c>
      <c r="H137" s="831"/>
      <c r="I137" s="831">
        <v>190</v>
      </c>
      <c r="J137" s="831"/>
      <c r="K137" s="831"/>
      <c r="L137" s="831"/>
      <c r="M137" s="831"/>
      <c r="N137" s="831"/>
      <c r="O137" s="831"/>
      <c r="P137" s="827"/>
      <c r="Q137" s="832"/>
    </row>
    <row r="138" spans="1:17" ht="14.45" customHeight="1" x14ac:dyDescent="0.2">
      <c r="A138" s="821" t="s">
        <v>4216</v>
      </c>
      <c r="B138" s="822" t="s">
        <v>4217</v>
      </c>
      <c r="C138" s="822" t="s">
        <v>3308</v>
      </c>
      <c r="D138" s="822" t="s">
        <v>4418</v>
      </c>
      <c r="E138" s="822" t="s">
        <v>4419</v>
      </c>
      <c r="F138" s="831">
        <v>5</v>
      </c>
      <c r="G138" s="831">
        <v>665</v>
      </c>
      <c r="H138" s="831"/>
      <c r="I138" s="831">
        <v>133</v>
      </c>
      <c r="J138" s="831">
        <v>6</v>
      </c>
      <c r="K138" s="831">
        <v>798</v>
      </c>
      <c r="L138" s="831"/>
      <c r="M138" s="831">
        <v>133</v>
      </c>
      <c r="N138" s="831">
        <v>6</v>
      </c>
      <c r="O138" s="831">
        <v>804</v>
      </c>
      <c r="P138" s="827"/>
      <c r="Q138" s="832">
        <v>134</v>
      </c>
    </row>
    <row r="139" spans="1:17" ht="14.45" customHeight="1" x14ac:dyDescent="0.2">
      <c r="A139" s="821" t="s">
        <v>4216</v>
      </c>
      <c r="B139" s="822" t="s">
        <v>4217</v>
      </c>
      <c r="C139" s="822" t="s">
        <v>3308</v>
      </c>
      <c r="D139" s="822" t="s">
        <v>4420</v>
      </c>
      <c r="E139" s="822" t="s">
        <v>4421</v>
      </c>
      <c r="F139" s="831">
        <v>240</v>
      </c>
      <c r="G139" s="831">
        <v>8880</v>
      </c>
      <c r="H139" s="831"/>
      <c r="I139" s="831">
        <v>37</v>
      </c>
      <c r="J139" s="831">
        <v>224</v>
      </c>
      <c r="K139" s="831">
        <v>8288</v>
      </c>
      <c r="L139" s="831"/>
      <c r="M139" s="831">
        <v>37</v>
      </c>
      <c r="N139" s="831">
        <v>232</v>
      </c>
      <c r="O139" s="831">
        <v>8816</v>
      </c>
      <c r="P139" s="827"/>
      <c r="Q139" s="832">
        <v>38</v>
      </c>
    </row>
    <row r="140" spans="1:17" ht="14.45" customHeight="1" x14ac:dyDescent="0.2">
      <c r="A140" s="821" t="s">
        <v>4216</v>
      </c>
      <c r="B140" s="822" t="s">
        <v>4217</v>
      </c>
      <c r="C140" s="822" t="s">
        <v>3308</v>
      </c>
      <c r="D140" s="822" t="s">
        <v>4422</v>
      </c>
      <c r="E140" s="822" t="s">
        <v>4423</v>
      </c>
      <c r="F140" s="831"/>
      <c r="G140" s="831"/>
      <c r="H140" s="831"/>
      <c r="I140" s="831"/>
      <c r="J140" s="831"/>
      <c r="K140" s="831"/>
      <c r="L140" s="831"/>
      <c r="M140" s="831"/>
      <c r="N140" s="831">
        <v>1</v>
      </c>
      <c r="O140" s="831">
        <v>172</v>
      </c>
      <c r="P140" s="827"/>
      <c r="Q140" s="832">
        <v>172</v>
      </c>
    </row>
    <row r="141" spans="1:17" ht="14.45" customHeight="1" x14ac:dyDescent="0.2">
      <c r="A141" s="821" t="s">
        <v>4216</v>
      </c>
      <c r="B141" s="822" t="s">
        <v>4217</v>
      </c>
      <c r="C141" s="822" t="s">
        <v>3308</v>
      </c>
      <c r="D141" s="822" t="s">
        <v>4424</v>
      </c>
      <c r="E141" s="822" t="s">
        <v>4425</v>
      </c>
      <c r="F141" s="831">
        <v>1</v>
      </c>
      <c r="G141" s="831">
        <v>94</v>
      </c>
      <c r="H141" s="831"/>
      <c r="I141" s="831">
        <v>94</v>
      </c>
      <c r="J141" s="831">
        <v>3</v>
      </c>
      <c r="K141" s="831">
        <v>282</v>
      </c>
      <c r="L141" s="831"/>
      <c r="M141" s="831">
        <v>94</v>
      </c>
      <c r="N141" s="831">
        <v>5</v>
      </c>
      <c r="O141" s="831">
        <v>485</v>
      </c>
      <c r="P141" s="827"/>
      <c r="Q141" s="832">
        <v>97</v>
      </c>
    </row>
    <row r="142" spans="1:17" ht="14.45" customHeight="1" x14ac:dyDescent="0.2">
      <c r="A142" s="821" t="s">
        <v>4216</v>
      </c>
      <c r="B142" s="822" t="s">
        <v>4217</v>
      </c>
      <c r="C142" s="822" t="s">
        <v>3308</v>
      </c>
      <c r="D142" s="822" t="s">
        <v>4426</v>
      </c>
      <c r="E142" s="822" t="s">
        <v>4427</v>
      </c>
      <c r="F142" s="831">
        <v>1</v>
      </c>
      <c r="G142" s="831">
        <v>94</v>
      </c>
      <c r="H142" s="831"/>
      <c r="I142" s="831">
        <v>94</v>
      </c>
      <c r="J142" s="831"/>
      <c r="K142" s="831"/>
      <c r="L142" s="831"/>
      <c r="M142" s="831"/>
      <c r="N142" s="831"/>
      <c r="O142" s="831"/>
      <c r="P142" s="827"/>
      <c r="Q142" s="832"/>
    </row>
    <row r="143" spans="1:17" ht="14.45" customHeight="1" x14ac:dyDescent="0.2">
      <c r="A143" s="821" t="s">
        <v>4216</v>
      </c>
      <c r="B143" s="822" t="s">
        <v>4217</v>
      </c>
      <c r="C143" s="822" t="s">
        <v>3308</v>
      </c>
      <c r="D143" s="822" t="s">
        <v>4428</v>
      </c>
      <c r="E143" s="822" t="s">
        <v>4429</v>
      </c>
      <c r="F143" s="831"/>
      <c r="G143" s="831"/>
      <c r="H143" s="831"/>
      <c r="I143" s="831"/>
      <c r="J143" s="831"/>
      <c r="K143" s="831"/>
      <c r="L143" s="831"/>
      <c r="M143" s="831"/>
      <c r="N143" s="831">
        <v>1</v>
      </c>
      <c r="O143" s="831">
        <v>105</v>
      </c>
      <c r="P143" s="827"/>
      <c r="Q143" s="832">
        <v>105</v>
      </c>
    </row>
    <row r="144" spans="1:17" ht="14.45" customHeight="1" x14ac:dyDescent="0.2">
      <c r="A144" s="821" t="s">
        <v>4216</v>
      </c>
      <c r="B144" s="822" t="s">
        <v>4217</v>
      </c>
      <c r="C144" s="822" t="s">
        <v>3308</v>
      </c>
      <c r="D144" s="822" t="s">
        <v>4430</v>
      </c>
      <c r="E144" s="822" t="s">
        <v>4431</v>
      </c>
      <c r="F144" s="831"/>
      <c r="G144" s="831"/>
      <c r="H144" s="831"/>
      <c r="I144" s="831"/>
      <c r="J144" s="831"/>
      <c r="K144" s="831"/>
      <c r="L144" s="831"/>
      <c r="M144" s="831"/>
      <c r="N144" s="831">
        <v>3</v>
      </c>
      <c r="O144" s="831">
        <v>1608</v>
      </c>
      <c r="P144" s="827"/>
      <c r="Q144" s="832">
        <v>536</v>
      </c>
    </row>
    <row r="145" spans="1:17" ht="14.45" customHeight="1" x14ac:dyDescent="0.2">
      <c r="A145" s="821" t="s">
        <v>4432</v>
      </c>
      <c r="B145" s="822" t="s">
        <v>3978</v>
      </c>
      <c r="C145" s="822" t="s">
        <v>3312</v>
      </c>
      <c r="D145" s="822" t="s">
        <v>4433</v>
      </c>
      <c r="E145" s="822" t="s">
        <v>4434</v>
      </c>
      <c r="F145" s="831">
        <v>0.33</v>
      </c>
      <c r="G145" s="831">
        <v>1604.83</v>
      </c>
      <c r="H145" s="831"/>
      <c r="I145" s="831">
        <v>4863.121212121212</v>
      </c>
      <c r="J145" s="831">
        <v>0.1</v>
      </c>
      <c r="K145" s="831">
        <v>413.7</v>
      </c>
      <c r="L145" s="831"/>
      <c r="M145" s="831">
        <v>4137</v>
      </c>
      <c r="N145" s="831">
        <v>0.2</v>
      </c>
      <c r="O145" s="831">
        <v>972.62</v>
      </c>
      <c r="P145" s="827"/>
      <c r="Q145" s="832">
        <v>4863.0999999999995</v>
      </c>
    </row>
    <row r="146" spans="1:17" ht="14.45" customHeight="1" x14ac:dyDescent="0.2">
      <c r="A146" s="821" t="s">
        <v>4432</v>
      </c>
      <c r="B146" s="822" t="s">
        <v>3978</v>
      </c>
      <c r="C146" s="822" t="s">
        <v>3312</v>
      </c>
      <c r="D146" s="822" t="s">
        <v>4435</v>
      </c>
      <c r="E146" s="822" t="s">
        <v>4434</v>
      </c>
      <c r="F146" s="831">
        <v>2.02</v>
      </c>
      <c r="G146" s="831">
        <v>17673.38</v>
      </c>
      <c r="H146" s="831"/>
      <c r="I146" s="831">
        <v>8749.198019801981</v>
      </c>
      <c r="J146" s="831">
        <v>1.6100000000000003</v>
      </c>
      <c r="K146" s="831">
        <v>13939.56</v>
      </c>
      <c r="L146" s="831"/>
      <c r="M146" s="831">
        <v>8658.1118012422339</v>
      </c>
      <c r="N146" s="831">
        <v>3.5699999999999994</v>
      </c>
      <c r="O146" s="831">
        <v>31234.640000000003</v>
      </c>
      <c r="P146" s="827"/>
      <c r="Q146" s="832">
        <v>8749.1988795518228</v>
      </c>
    </row>
    <row r="147" spans="1:17" ht="14.45" customHeight="1" x14ac:dyDescent="0.2">
      <c r="A147" s="821" t="s">
        <v>4432</v>
      </c>
      <c r="B147" s="822" t="s">
        <v>3978</v>
      </c>
      <c r="C147" s="822" t="s">
        <v>3312</v>
      </c>
      <c r="D147" s="822" t="s">
        <v>4436</v>
      </c>
      <c r="E147" s="822" t="s">
        <v>4437</v>
      </c>
      <c r="F147" s="831">
        <v>15.5</v>
      </c>
      <c r="G147" s="831">
        <v>8013.5</v>
      </c>
      <c r="H147" s="831"/>
      <c r="I147" s="831">
        <v>517</v>
      </c>
      <c r="J147" s="831">
        <v>15.7</v>
      </c>
      <c r="K147" s="831">
        <v>8116.9</v>
      </c>
      <c r="L147" s="831"/>
      <c r="M147" s="831">
        <v>517</v>
      </c>
      <c r="N147" s="831">
        <v>13</v>
      </c>
      <c r="O147" s="831">
        <v>6721</v>
      </c>
      <c r="P147" s="827"/>
      <c r="Q147" s="832">
        <v>517</v>
      </c>
    </row>
    <row r="148" spans="1:17" ht="14.45" customHeight="1" x14ac:dyDescent="0.2">
      <c r="A148" s="821" t="s">
        <v>4432</v>
      </c>
      <c r="B148" s="822" t="s">
        <v>3978</v>
      </c>
      <c r="C148" s="822" t="s">
        <v>3312</v>
      </c>
      <c r="D148" s="822" t="s">
        <v>4438</v>
      </c>
      <c r="E148" s="822" t="s">
        <v>4439</v>
      </c>
      <c r="F148" s="831">
        <v>0.05</v>
      </c>
      <c r="G148" s="831">
        <v>35.94</v>
      </c>
      <c r="H148" s="831"/>
      <c r="I148" s="831">
        <v>718.8</v>
      </c>
      <c r="J148" s="831"/>
      <c r="K148" s="831"/>
      <c r="L148" s="831"/>
      <c r="M148" s="831"/>
      <c r="N148" s="831"/>
      <c r="O148" s="831"/>
      <c r="P148" s="827"/>
      <c r="Q148" s="832"/>
    </row>
    <row r="149" spans="1:17" ht="14.45" customHeight="1" x14ac:dyDescent="0.2">
      <c r="A149" s="821" t="s">
        <v>4432</v>
      </c>
      <c r="B149" s="822" t="s">
        <v>3978</v>
      </c>
      <c r="C149" s="822" t="s">
        <v>3312</v>
      </c>
      <c r="D149" s="822" t="s">
        <v>4440</v>
      </c>
      <c r="E149" s="822" t="s">
        <v>4441</v>
      </c>
      <c r="F149" s="831">
        <v>10.65</v>
      </c>
      <c r="G149" s="831">
        <v>6981.3400000000011</v>
      </c>
      <c r="H149" s="831"/>
      <c r="I149" s="831">
        <v>655.52488262910811</v>
      </c>
      <c r="J149" s="831">
        <v>6.7199999999999989</v>
      </c>
      <c r="K149" s="831">
        <v>4401.84</v>
      </c>
      <c r="L149" s="831"/>
      <c r="M149" s="831">
        <v>655.03571428571445</v>
      </c>
      <c r="N149" s="831">
        <v>5.8999999999999995</v>
      </c>
      <c r="O149" s="831">
        <v>3867.58</v>
      </c>
      <c r="P149" s="827"/>
      <c r="Q149" s="832">
        <v>655.52203389830515</v>
      </c>
    </row>
    <row r="150" spans="1:17" ht="14.45" customHeight="1" x14ac:dyDescent="0.2">
      <c r="A150" s="821" t="s">
        <v>4432</v>
      </c>
      <c r="B150" s="822" t="s">
        <v>3978</v>
      </c>
      <c r="C150" s="822" t="s">
        <v>3312</v>
      </c>
      <c r="D150" s="822" t="s">
        <v>4442</v>
      </c>
      <c r="E150" s="822" t="s">
        <v>4441</v>
      </c>
      <c r="F150" s="831">
        <v>0.03</v>
      </c>
      <c r="G150" s="831">
        <v>386.74</v>
      </c>
      <c r="H150" s="831"/>
      <c r="I150" s="831">
        <v>12891.333333333334</v>
      </c>
      <c r="J150" s="831">
        <v>0.55000000000000016</v>
      </c>
      <c r="K150" s="831">
        <v>7067.1</v>
      </c>
      <c r="L150" s="831"/>
      <c r="M150" s="831">
        <v>12849.272727272724</v>
      </c>
      <c r="N150" s="831">
        <v>0.78000000000000025</v>
      </c>
      <c r="O150" s="831">
        <v>9899.2300000000014</v>
      </c>
      <c r="P150" s="827"/>
      <c r="Q150" s="832">
        <v>12691.32051282051</v>
      </c>
    </row>
    <row r="151" spans="1:17" ht="14.45" customHeight="1" x14ac:dyDescent="0.2">
      <c r="A151" s="821" t="s">
        <v>4432</v>
      </c>
      <c r="B151" s="822" t="s">
        <v>3978</v>
      </c>
      <c r="C151" s="822" t="s">
        <v>3312</v>
      </c>
      <c r="D151" s="822" t="s">
        <v>4443</v>
      </c>
      <c r="E151" s="822" t="s">
        <v>4441</v>
      </c>
      <c r="F151" s="831">
        <v>0.3</v>
      </c>
      <c r="G151" s="831">
        <v>491.84</v>
      </c>
      <c r="H151" s="831"/>
      <c r="I151" s="831">
        <v>1639.4666666666667</v>
      </c>
      <c r="J151" s="831">
        <v>0.65</v>
      </c>
      <c r="K151" s="831">
        <v>1065.6500000000001</v>
      </c>
      <c r="L151" s="831"/>
      <c r="M151" s="831">
        <v>1639.4615384615386</v>
      </c>
      <c r="N151" s="831">
        <v>0.1</v>
      </c>
      <c r="O151" s="831">
        <v>163.95</v>
      </c>
      <c r="P151" s="827"/>
      <c r="Q151" s="832">
        <v>1639.4999999999998</v>
      </c>
    </row>
    <row r="152" spans="1:17" ht="14.45" customHeight="1" x14ac:dyDescent="0.2">
      <c r="A152" s="821" t="s">
        <v>4432</v>
      </c>
      <c r="B152" s="822" t="s">
        <v>3978</v>
      </c>
      <c r="C152" s="822" t="s">
        <v>3312</v>
      </c>
      <c r="D152" s="822" t="s">
        <v>4444</v>
      </c>
      <c r="E152" s="822" t="s">
        <v>4445</v>
      </c>
      <c r="F152" s="831">
        <v>2.33</v>
      </c>
      <c r="G152" s="831">
        <v>3393.83</v>
      </c>
      <c r="H152" s="831"/>
      <c r="I152" s="831">
        <v>1456.5793991416308</v>
      </c>
      <c r="J152" s="831">
        <v>2.5</v>
      </c>
      <c r="K152" s="831">
        <v>3650.1899999999996</v>
      </c>
      <c r="L152" s="831"/>
      <c r="M152" s="831">
        <v>1460.0759999999998</v>
      </c>
      <c r="N152" s="831">
        <v>2.99</v>
      </c>
      <c r="O152" s="831">
        <v>4355.17</v>
      </c>
      <c r="P152" s="827"/>
      <c r="Q152" s="832">
        <v>1456.5785953177258</v>
      </c>
    </row>
    <row r="153" spans="1:17" ht="14.45" customHeight="1" x14ac:dyDescent="0.2">
      <c r="A153" s="821" t="s">
        <v>4432</v>
      </c>
      <c r="B153" s="822" t="s">
        <v>3978</v>
      </c>
      <c r="C153" s="822" t="s">
        <v>3312</v>
      </c>
      <c r="D153" s="822" t="s">
        <v>4446</v>
      </c>
      <c r="E153" s="822" t="s">
        <v>4445</v>
      </c>
      <c r="F153" s="831">
        <v>3.4700000000000006</v>
      </c>
      <c r="G153" s="831">
        <v>15833.02</v>
      </c>
      <c r="H153" s="831"/>
      <c r="I153" s="831">
        <v>4562.8299711815553</v>
      </c>
      <c r="J153" s="831">
        <v>3.0000000000000004</v>
      </c>
      <c r="K153" s="831">
        <v>10923.09</v>
      </c>
      <c r="L153" s="831"/>
      <c r="M153" s="831">
        <v>3641.0299999999993</v>
      </c>
      <c r="N153" s="831">
        <v>4.8000000000000016</v>
      </c>
      <c r="O153" s="831">
        <v>17476.800000000003</v>
      </c>
      <c r="P153" s="827"/>
      <c r="Q153" s="832">
        <v>3640.9999999999995</v>
      </c>
    </row>
    <row r="154" spans="1:17" ht="14.45" customHeight="1" x14ac:dyDescent="0.2">
      <c r="A154" s="821" t="s">
        <v>4432</v>
      </c>
      <c r="B154" s="822" t="s">
        <v>3978</v>
      </c>
      <c r="C154" s="822" t="s">
        <v>3312</v>
      </c>
      <c r="D154" s="822" t="s">
        <v>4447</v>
      </c>
      <c r="E154" s="822" t="s">
        <v>4441</v>
      </c>
      <c r="F154" s="831"/>
      <c r="G154" s="831"/>
      <c r="H154" s="831"/>
      <c r="I154" s="831"/>
      <c r="J154" s="831">
        <v>0.1</v>
      </c>
      <c r="K154" s="831">
        <v>53.23</v>
      </c>
      <c r="L154" s="831"/>
      <c r="M154" s="831">
        <v>532.29999999999995</v>
      </c>
      <c r="N154" s="831"/>
      <c r="O154" s="831"/>
      <c r="P154" s="827"/>
      <c r="Q154" s="832"/>
    </row>
    <row r="155" spans="1:17" ht="14.45" customHeight="1" x14ac:dyDescent="0.2">
      <c r="A155" s="821" t="s">
        <v>4432</v>
      </c>
      <c r="B155" s="822" t="s">
        <v>3978</v>
      </c>
      <c r="C155" s="822" t="s">
        <v>3312</v>
      </c>
      <c r="D155" s="822" t="s">
        <v>4448</v>
      </c>
      <c r="E155" s="822" t="s">
        <v>4441</v>
      </c>
      <c r="F155" s="831">
        <v>0.13</v>
      </c>
      <c r="G155" s="831">
        <v>425.87</v>
      </c>
      <c r="H155" s="831"/>
      <c r="I155" s="831">
        <v>3275.9230769230767</v>
      </c>
      <c r="J155" s="831"/>
      <c r="K155" s="831"/>
      <c r="L155" s="831"/>
      <c r="M155" s="831"/>
      <c r="N155" s="831"/>
      <c r="O155" s="831"/>
      <c r="P155" s="827"/>
      <c r="Q155" s="832"/>
    </row>
    <row r="156" spans="1:17" ht="14.45" customHeight="1" x14ac:dyDescent="0.2">
      <c r="A156" s="821" t="s">
        <v>4432</v>
      </c>
      <c r="B156" s="822" t="s">
        <v>3978</v>
      </c>
      <c r="C156" s="822" t="s">
        <v>3456</v>
      </c>
      <c r="D156" s="822" t="s">
        <v>4449</v>
      </c>
      <c r="E156" s="822" t="s">
        <v>4450</v>
      </c>
      <c r="F156" s="831">
        <v>2</v>
      </c>
      <c r="G156" s="831">
        <v>1944.64</v>
      </c>
      <c r="H156" s="831"/>
      <c r="I156" s="831">
        <v>972.32</v>
      </c>
      <c r="J156" s="831">
        <v>1</v>
      </c>
      <c r="K156" s="831">
        <v>715.5</v>
      </c>
      <c r="L156" s="831"/>
      <c r="M156" s="831">
        <v>715.5</v>
      </c>
      <c r="N156" s="831">
        <v>3</v>
      </c>
      <c r="O156" s="831">
        <v>2147.73</v>
      </c>
      <c r="P156" s="827"/>
      <c r="Q156" s="832">
        <v>715.91</v>
      </c>
    </row>
    <row r="157" spans="1:17" ht="14.45" customHeight="1" x14ac:dyDescent="0.2">
      <c r="A157" s="821" t="s">
        <v>4432</v>
      </c>
      <c r="B157" s="822" t="s">
        <v>3978</v>
      </c>
      <c r="C157" s="822" t="s">
        <v>3456</v>
      </c>
      <c r="D157" s="822" t="s">
        <v>4451</v>
      </c>
      <c r="E157" s="822" t="s">
        <v>4450</v>
      </c>
      <c r="F157" s="831"/>
      <c r="G157" s="831"/>
      <c r="H157" s="831"/>
      <c r="I157" s="831"/>
      <c r="J157" s="831"/>
      <c r="K157" s="831"/>
      <c r="L157" s="831"/>
      <c r="M157" s="831"/>
      <c r="N157" s="831">
        <v>1</v>
      </c>
      <c r="O157" s="831">
        <v>1408.42</v>
      </c>
      <c r="P157" s="827"/>
      <c r="Q157" s="832">
        <v>1408.42</v>
      </c>
    </row>
    <row r="158" spans="1:17" ht="14.45" customHeight="1" x14ac:dyDescent="0.2">
      <c r="A158" s="821" t="s">
        <v>4432</v>
      </c>
      <c r="B158" s="822" t="s">
        <v>3978</v>
      </c>
      <c r="C158" s="822" t="s">
        <v>3456</v>
      </c>
      <c r="D158" s="822" t="s">
        <v>4452</v>
      </c>
      <c r="E158" s="822" t="s">
        <v>4450</v>
      </c>
      <c r="F158" s="831">
        <v>1</v>
      </c>
      <c r="G158" s="831">
        <v>907.5</v>
      </c>
      <c r="H158" s="831"/>
      <c r="I158" s="831">
        <v>907.5</v>
      </c>
      <c r="J158" s="831">
        <v>1</v>
      </c>
      <c r="K158" s="831">
        <v>907.5</v>
      </c>
      <c r="L158" s="831"/>
      <c r="M158" s="831">
        <v>907.5</v>
      </c>
      <c r="N158" s="831">
        <v>4</v>
      </c>
      <c r="O158" s="831">
        <v>3630</v>
      </c>
      <c r="P158" s="827"/>
      <c r="Q158" s="832">
        <v>907.5</v>
      </c>
    </row>
    <row r="159" spans="1:17" ht="14.45" customHeight="1" x14ac:dyDescent="0.2">
      <c r="A159" s="821" t="s">
        <v>4432</v>
      </c>
      <c r="B159" s="822" t="s">
        <v>3978</v>
      </c>
      <c r="C159" s="822" t="s">
        <v>3456</v>
      </c>
      <c r="D159" s="822" t="s">
        <v>4453</v>
      </c>
      <c r="E159" s="822" t="s">
        <v>4450</v>
      </c>
      <c r="F159" s="831">
        <v>10</v>
      </c>
      <c r="G159" s="831">
        <v>13108.3</v>
      </c>
      <c r="H159" s="831"/>
      <c r="I159" s="831">
        <v>1310.83</v>
      </c>
      <c r="J159" s="831">
        <v>8</v>
      </c>
      <c r="K159" s="831">
        <v>10484.870000000001</v>
      </c>
      <c r="L159" s="831"/>
      <c r="M159" s="831">
        <v>1310.6087500000001</v>
      </c>
      <c r="N159" s="831">
        <v>18</v>
      </c>
      <c r="O159" s="831">
        <v>23594.94</v>
      </c>
      <c r="P159" s="827"/>
      <c r="Q159" s="832">
        <v>1310.83</v>
      </c>
    </row>
    <row r="160" spans="1:17" ht="14.45" customHeight="1" x14ac:dyDescent="0.2">
      <c r="A160" s="821" t="s">
        <v>4432</v>
      </c>
      <c r="B160" s="822" t="s">
        <v>3978</v>
      </c>
      <c r="C160" s="822" t="s">
        <v>3456</v>
      </c>
      <c r="D160" s="822" t="s">
        <v>4454</v>
      </c>
      <c r="E160" s="822" t="s">
        <v>4455</v>
      </c>
      <c r="F160" s="831">
        <v>13</v>
      </c>
      <c r="G160" s="831">
        <v>12208.82</v>
      </c>
      <c r="H160" s="831"/>
      <c r="I160" s="831">
        <v>939.14</v>
      </c>
      <c r="J160" s="831">
        <v>7</v>
      </c>
      <c r="K160" s="831">
        <v>3784.6</v>
      </c>
      <c r="L160" s="831"/>
      <c r="M160" s="831">
        <v>540.65714285714284</v>
      </c>
      <c r="N160" s="831">
        <v>21</v>
      </c>
      <c r="O160" s="831">
        <v>11265.24</v>
      </c>
      <c r="P160" s="827"/>
      <c r="Q160" s="832">
        <v>536.43999999999994</v>
      </c>
    </row>
    <row r="161" spans="1:17" ht="14.45" customHeight="1" x14ac:dyDescent="0.2">
      <c r="A161" s="821" t="s">
        <v>4432</v>
      </c>
      <c r="B161" s="822" t="s">
        <v>3978</v>
      </c>
      <c r="C161" s="822" t="s">
        <v>3456</v>
      </c>
      <c r="D161" s="822" t="s">
        <v>4456</v>
      </c>
      <c r="E161" s="822" t="s">
        <v>4455</v>
      </c>
      <c r="F161" s="831"/>
      <c r="G161" s="831"/>
      <c r="H161" s="831"/>
      <c r="I161" s="831"/>
      <c r="J161" s="831">
        <v>1</v>
      </c>
      <c r="K161" s="831">
        <v>948.05</v>
      </c>
      <c r="L161" s="831"/>
      <c r="M161" s="831">
        <v>948.05</v>
      </c>
      <c r="N161" s="831"/>
      <c r="O161" s="831"/>
      <c r="P161" s="827"/>
      <c r="Q161" s="832"/>
    </row>
    <row r="162" spans="1:17" ht="14.45" customHeight="1" x14ac:dyDescent="0.2">
      <c r="A162" s="821" t="s">
        <v>4432</v>
      </c>
      <c r="B162" s="822" t="s">
        <v>3978</v>
      </c>
      <c r="C162" s="822" t="s">
        <v>3456</v>
      </c>
      <c r="D162" s="822" t="s">
        <v>4457</v>
      </c>
      <c r="E162" s="822" t="s">
        <v>4458</v>
      </c>
      <c r="F162" s="831">
        <v>8</v>
      </c>
      <c r="G162" s="831">
        <v>95344.800000000017</v>
      </c>
      <c r="H162" s="831"/>
      <c r="I162" s="831">
        <v>11918.100000000002</v>
      </c>
      <c r="J162" s="831">
        <v>6</v>
      </c>
      <c r="K162" s="831">
        <v>71508.600000000006</v>
      </c>
      <c r="L162" s="831"/>
      <c r="M162" s="831">
        <v>11918.1</v>
      </c>
      <c r="N162" s="831">
        <v>15</v>
      </c>
      <c r="O162" s="831">
        <v>178771.5</v>
      </c>
      <c r="P162" s="827"/>
      <c r="Q162" s="832">
        <v>11918.1</v>
      </c>
    </row>
    <row r="163" spans="1:17" ht="14.45" customHeight="1" x14ac:dyDescent="0.2">
      <c r="A163" s="821" t="s">
        <v>4432</v>
      </c>
      <c r="B163" s="822" t="s">
        <v>3978</v>
      </c>
      <c r="C163" s="822" t="s">
        <v>3456</v>
      </c>
      <c r="D163" s="822" t="s">
        <v>4459</v>
      </c>
      <c r="E163" s="822" t="s">
        <v>4460</v>
      </c>
      <c r="F163" s="831">
        <v>5</v>
      </c>
      <c r="G163" s="831">
        <v>40126.080000000002</v>
      </c>
      <c r="H163" s="831"/>
      <c r="I163" s="831">
        <v>8025.2160000000003</v>
      </c>
      <c r="J163" s="831">
        <v>6</v>
      </c>
      <c r="K163" s="831">
        <v>49762.91</v>
      </c>
      <c r="L163" s="831"/>
      <c r="M163" s="831">
        <v>8293.8183333333345</v>
      </c>
      <c r="N163" s="831">
        <v>24</v>
      </c>
      <c r="O163" s="831">
        <v>198949.28000000003</v>
      </c>
      <c r="P163" s="827"/>
      <c r="Q163" s="832">
        <v>8289.5533333333351</v>
      </c>
    </row>
    <row r="164" spans="1:17" ht="14.45" customHeight="1" x14ac:dyDescent="0.2">
      <c r="A164" s="821" t="s">
        <v>4432</v>
      </c>
      <c r="B164" s="822" t="s">
        <v>3978</v>
      </c>
      <c r="C164" s="822" t="s">
        <v>3456</v>
      </c>
      <c r="D164" s="822" t="s">
        <v>4461</v>
      </c>
      <c r="E164" s="822" t="s">
        <v>4462</v>
      </c>
      <c r="F164" s="831"/>
      <c r="G164" s="831"/>
      <c r="H164" s="831"/>
      <c r="I164" s="831"/>
      <c r="J164" s="831">
        <v>1</v>
      </c>
      <c r="K164" s="831">
        <v>1569.37</v>
      </c>
      <c r="L164" s="831"/>
      <c r="M164" s="831">
        <v>1569.37</v>
      </c>
      <c r="N164" s="831">
        <v>1</v>
      </c>
      <c r="O164" s="831">
        <v>1569.37</v>
      </c>
      <c r="P164" s="827"/>
      <c r="Q164" s="832">
        <v>1569.37</v>
      </c>
    </row>
    <row r="165" spans="1:17" ht="14.45" customHeight="1" x14ac:dyDescent="0.2">
      <c r="A165" s="821" t="s">
        <v>4432</v>
      </c>
      <c r="B165" s="822" t="s">
        <v>3978</v>
      </c>
      <c r="C165" s="822" t="s">
        <v>3456</v>
      </c>
      <c r="D165" s="822" t="s">
        <v>4463</v>
      </c>
      <c r="E165" s="822" t="s">
        <v>4464</v>
      </c>
      <c r="F165" s="831">
        <v>6</v>
      </c>
      <c r="G165" s="831">
        <v>5372.4</v>
      </c>
      <c r="H165" s="831"/>
      <c r="I165" s="831">
        <v>895.4</v>
      </c>
      <c r="J165" s="831"/>
      <c r="K165" s="831"/>
      <c r="L165" s="831"/>
      <c r="M165" s="831"/>
      <c r="N165" s="831">
        <v>2</v>
      </c>
      <c r="O165" s="831">
        <v>1355.2</v>
      </c>
      <c r="P165" s="827"/>
      <c r="Q165" s="832">
        <v>677.6</v>
      </c>
    </row>
    <row r="166" spans="1:17" ht="14.45" customHeight="1" x14ac:dyDescent="0.2">
      <c r="A166" s="821" t="s">
        <v>4432</v>
      </c>
      <c r="B166" s="822" t="s">
        <v>3978</v>
      </c>
      <c r="C166" s="822" t="s">
        <v>3456</v>
      </c>
      <c r="D166" s="822" t="s">
        <v>4465</v>
      </c>
      <c r="E166" s="822" t="s">
        <v>4466</v>
      </c>
      <c r="F166" s="831">
        <v>2</v>
      </c>
      <c r="G166" s="831">
        <v>5589.34</v>
      </c>
      <c r="H166" s="831"/>
      <c r="I166" s="831">
        <v>2794.67</v>
      </c>
      <c r="J166" s="831">
        <v>3</v>
      </c>
      <c r="K166" s="831">
        <v>9289.7799999999988</v>
      </c>
      <c r="L166" s="831"/>
      <c r="M166" s="831">
        <v>3096.5933333333328</v>
      </c>
      <c r="N166" s="831">
        <v>6</v>
      </c>
      <c r="O166" s="831">
        <v>18328.900000000001</v>
      </c>
      <c r="P166" s="827"/>
      <c r="Q166" s="832">
        <v>3054.8166666666671</v>
      </c>
    </row>
    <row r="167" spans="1:17" ht="14.45" customHeight="1" x14ac:dyDescent="0.2">
      <c r="A167" s="821" t="s">
        <v>4432</v>
      </c>
      <c r="B167" s="822" t="s">
        <v>3978</v>
      </c>
      <c r="C167" s="822" t="s">
        <v>3456</v>
      </c>
      <c r="D167" s="822" t="s">
        <v>4467</v>
      </c>
      <c r="E167" s="822" t="s">
        <v>4468</v>
      </c>
      <c r="F167" s="831">
        <v>13</v>
      </c>
      <c r="G167" s="831">
        <v>10805.080000000002</v>
      </c>
      <c r="H167" s="831"/>
      <c r="I167" s="831">
        <v>831.16000000000008</v>
      </c>
      <c r="J167" s="831">
        <v>9</v>
      </c>
      <c r="K167" s="831">
        <v>6184.4400000000005</v>
      </c>
      <c r="L167" s="831"/>
      <c r="M167" s="831">
        <v>687.16000000000008</v>
      </c>
      <c r="N167" s="831">
        <v>22</v>
      </c>
      <c r="O167" s="831">
        <v>15108.93</v>
      </c>
      <c r="P167" s="827"/>
      <c r="Q167" s="832">
        <v>686.76954545454544</v>
      </c>
    </row>
    <row r="168" spans="1:17" ht="14.45" customHeight="1" x14ac:dyDescent="0.2">
      <c r="A168" s="821" t="s">
        <v>4432</v>
      </c>
      <c r="B168" s="822" t="s">
        <v>3978</v>
      </c>
      <c r="C168" s="822" t="s">
        <v>3456</v>
      </c>
      <c r="D168" s="822" t="s">
        <v>4469</v>
      </c>
      <c r="E168" s="822" t="s">
        <v>4470</v>
      </c>
      <c r="F168" s="831">
        <v>18</v>
      </c>
      <c r="G168" s="831">
        <v>341084.1</v>
      </c>
      <c r="H168" s="831"/>
      <c r="I168" s="831">
        <v>18949.116666666665</v>
      </c>
      <c r="J168" s="831">
        <v>17</v>
      </c>
      <c r="K168" s="831">
        <v>201770.53000000003</v>
      </c>
      <c r="L168" s="831"/>
      <c r="M168" s="831">
        <v>11868.854705882355</v>
      </c>
      <c r="N168" s="831">
        <v>7</v>
      </c>
      <c r="O168" s="831">
        <v>51085.37</v>
      </c>
      <c r="P168" s="827"/>
      <c r="Q168" s="832">
        <v>7297.9100000000008</v>
      </c>
    </row>
    <row r="169" spans="1:17" ht="14.45" customHeight="1" x14ac:dyDescent="0.2">
      <c r="A169" s="821" t="s">
        <v>4432</v>
      </c>
      <c r="B169" s="822" t="s">
        <v>3978</v>
      </c>
      <c r="C169" s="822" t="s">
        <v>3456</v>
      </c>
      <c r="D169" s="822" t="s">
        <v>4471</v>
      </c>
      <c r="E169" s="822" t="s">
        <v>4472</v>
      </c>
      <c r="F169" s="831"/>
      <c r="G169" s="831"/>
      <c r="H169" s="831"/>
      <c r="I169" s="831"/>
      <c r="J169" s="831"/>
      <c r="K169" s="831"/>
      <c r="L169" s="831"/>
      <c r="M169" s="831"/>
      <c r="N169" s="831">
        <v>3</v>
      </c>
      <c r="O169" s="831">
        <v>9376.56</v>
      </c>
      <c r="P169" s="827"/>
      <c r="Q169" s="832">
        <v>3125.52</v>
      </c>
    </row>
    <row r="170" spans="1:17" ht="14.45" customHeight="1" x14ac:dyDescent="0.2">
      <c r="A170" s="821" t="s">
        <v>4432</v>
      </c>
      <c r="B170" s="822" t="s">
        <v>3978</v>
      </c>
      <c r="C170" s="822" t="s">
        <v>3456</v>
      </c>
      <c r="D170" s="822" t="s">
        <v>4473</v>
      </c>
      <c r="E170" s="822" t="s">
        <v>4474</v>
      </c>
      <c r="F170" s="831">
        <v>34</v>
      </c>
      <c r="G170" s="831">
        <v>511937.8</v>
      </c>
      <c r="H170" s="831"/>
      <c r="I170" s="831">
        <v>15056.994117647058</v>
      </c>
      <c r="J170" s="831">
        <v>22</v>
      </c>
      <c r="K170" s="831">
        <v>327385.60000000003</v>
      </c>
      <c r="L170" s="831"/>
      <c r="M170" s="831">
        <v>14881.163636363637</v>
      </c>
      <c r="N170" s="831">
        <v>55</v>
      </c>
      <c r="O170" s="831">
        <v>765330.10000000009</v>
      </c>
      <c r="P170" s="827"/>
      <c r="Q170" s="832">
        <v>13915.092727272729</v>
      </c>
    </row>
    <row r="171" spans="1:17" ht="14.45" customHeight="1" x14ac:dyDescent="0.2">
      <c r="A171" s="821" t="s">
        <v>4432</v>
      </c>
      <c r="B171" s="822" t="s">
        <v>3978</v>
      </c>
      <c r="C171" s="822" t="s">
        <v>3456</v>
      </c>
      <c r="D171" s="822" t="s">
        <v>4475</v>
      </c>
      <c r="E171" s="822" t="s">
        <v>4476</v>
      </c>
      <c r="F171" s="831">
        <v>10</v>
      </c>
      <c r="G171" s="831">
        <v>122942.59999999999</v>
      </c>
      <c r="H171" s="831"/>
      <c r="I171" s="831">
        <v>12294.259999999998</v>
      </c>
      <c r="J171" s="831"/>
      <c r="K171" s="831"/>
      <c r="L171" s="831"/>
      <c r="M171" s="831"/>
      <c r="N171" s="831">
        <v>1</v>
      </c>
      <c r="O171" s="831">
        <v>12294.26</v>
      </c>
      <c r="P171" s="827"/>
      <c r="Q171" s="832">
        <v>12294.26</v>
      </c>
    </row>
    <row r="172" spans="1:17" ht="14.45" customHeight="1" x14ac:dyDescent="0.2">
      <c r="A172" s="821" t="s">
        <v>4432</v>
      </c>
      <c r="B172" s="822" t="s">
        <v>3978</v>
      </c>
      <c r="C172" s="822" t="s">
        <v>3456</v>
      </c>
      <c r="D172" s="822" t="s">
        <v>4477</v>
      </c>
      <c r="E172" s="822" t="s">
        <v>4478</v>
      </c>
      <c r="F172" s="831">
        <v>3</v>
      </c>
      <c r="G172" s="831">
        <v>104880</v>
      </c>
      <c r="H172" s="831"/>
      <c r="I172" s="831">
        <v>34960</v>
      </c>
      <c r="J172" s="831">
        <v>4</v>
      </c>
      <c r="K172" s="831">
        <v>118837.5</v>
      </c>
      <c r="L172" s="831"/>
      <c r="M172" s="831">
        <v>29709.375</v>
      </c>
      <c r="N172" s="831">
        <v>5</v>
      </c>
      <c r="O172" s="831">
        <v>148522.5</v>
      </c>
      <c r="P172" s="827"/>
      <c r="Q172" s="832">
        <v>29704.5</v>
      </c>
    </row>
    <row r="173" spans="1:17" ht="14.45" customHeight="1" x14ac:dyDescent="0.2">
      <c r="A173" s="821" t="s">
        <v>4432</v>
      </c>
      <c r="B173" s="822" t="s">
        <v>3978</v>
      </c>
      <c r="C173" s="822" t="s">
        <v>3456</v>
      </c>
      <c r="D173" s="822" t="s">
        <v>4479</v>
      </c>
      <c r="E173" s="822" t="s">
        <v>4480</v>
      </c>
      <c r="F173" s="831"/>
      <c r="G173" s="831"/>
      <c r="H173" s="831"/>
      <c r="I173" s="831"/>
      <c r="J173" s="831"/>
      <c r="K173" s="831"/>
      <c r="L173" s="831"/>
      <c r="M173" s="831"/>
      <c r="N173" s="831">
        <v>2</v>
      </c>
      <c r="O173" s="831">
        <v>28521.8</v>
      </c>
      <c r="P173" s="827"/>
      <c r="Q173" s="832">
        <v>14260.9</v>
      </c>
    </row>
    <row r="174" spans="1:17" ht="14.45" customHeight="1" x14ac:dyDescent="0.2">
      <c r="A174" s="821" t="s">
        <v>4432</v>
      </c>
      <c r="B174" s="822" t="s">
        <v>3978</v>
      </c>
      <c r="C174" s="822" t="s">
        <v>3456</v>
      </c>
      <c r="D174" s="822" t="s">
        <v>4481</v>
      </c>
      <c r="E174" s="822" t="s">
        <v>4482</v>
      </c>
      <c r="F174" s="831">
        <v>16</v>
      </c>
      <c r="G174" s="831">
        <v>56100.999999999993</v>
      </c>
      <c r="H174" s="831"/>
      <c r="I174" s="831">
        <v>3506.3124999999995</v>
      </c>
      <c r="J174" s="831">
        <v>9</v>
      </c>
      <c r="K174" s="831">
        <v>31532.57</v>
      </c>
      <c r="L174" s="831"/>
      <c r="M174" s="831">
        <v>3503.6188888888887</v>
      </c>
      <c r="N174" s="831">
        <v>25</v>
      </c>
      <c r="O174" s="831">
        <v>87700.250000000015</v>
      </c>
      <c r="P174" s="827"/>
      <c r="Q174" s="832">
        <v>3508.0100000000007</v>
      </c>
    </row>
    <row r="175" spans="1:17" ht="14.45" customHeight="1" x14ac:dyDescent="0.2">
      <c r="A175" s="821" t="s">
        <v>4432</v>
      </c>
      <c r="B175" s="822" t="s">
        <v>3978</v>
      </c>
      <c r="C175" s="822" t="s">
        <v>3456</v>
      </c>
      <c r="D175" s="822" t="s">
        <v>4483</v>
      </c>
      <c r="E175" s="822" t="s">
        <v>4484</v>
      </c>
      <c r="F175" s="831"/>
      <c r="G175" s="831"/>
      <c r="H175" s="831"/>
      <c r="I175" s="831"/>
      <c r="J175" s="831">
        <v>1</v>
      </c>
      <c r="K175" s="831">
        <v>1726.4</v>
      </c>
      <c r="L175" s="831"/>
      <c r="M175" s="831">
        <v>1726.4</v>
      </c>
      <c r="N175" s="831">
        <v>2</v>
      </c>
      <c r="O175" s="831">
        <v>3452.8</v>
      </c>
      <c r="P175" s="827"/>
      <c r="Q175" s="832">
        <v>1726.4</v>
      </c>
    </row>
    <row r="176" spans="1:17" ht="14.45" customHeight="1" x14ac:dyDescent="0.2">
      <c r="A176" s="821" t="s">
        <v>4432</v>
      </c>
      <c r="B176" s="822" t="s">
        <v>3978</v>
      </c>
      <c r="C176" s="822" t="s">
        <v>3456</v>
      </c>
      <c r="D176" s="822" t="s">
        <v>4485</v>
      </c>
      <c r="E176" s="822" t="s">
        <v>4486</v>
      </c>
      <c r="F176" s="831">
        <v>2</v>
      </c>
      <c r="G176" s="831">
        <v>135847.20000000001</v>
      </c>
      <c r="H176" s="831"/>
      <c r="I176" s="831">
        <v>67923.600000000006</v>
      </c>
      <c r="J176" s="831"/>
      <c r="K176" s="831"/>
      <c r="L176" s="831"/>
      <c r="M176" s="831"/>
      <c r="N176" s="831"/>
      <c r="O176" s="831"/>
      <c r="P176" s="827"/>
      <c r="Q176" s="832"/>
    </row>
    <row r="177" spans="1:17" ht="14.45" customHeight="1" x14ac:dyDescent="0.2">
      <c r="A177" s="821" t="s">
        <v>4432</v>
      </c>
      <c r="B177" s="822" t="s">
        <v>3978</v>
      </c>
      <c r="C177" s="822" t="s">
        <v>3456</v>
      </c>
      <c r="D177" s="822" t="s">
        <v>4487</v>
      </c>
      <c r="E177" s="822" t="s">
        <v>4488</v>
      </c>
      <c r="F177" s="831">
        <v>13</v>
      </c>
      <c r="G177" s="831">
        <v>43643.6</v>
      </c>
      <c r="H177" s="831"/>
      <c r="I177" s="831">
        <v>3357.2</v>
      </c>
      <c r="J177" s="831">
        <v>6</v>
      </c>
      <c r="K177" s="831">
        <v>20143.22</v>
      </c>
      <c r="L177" s="831"/>
      <c r="M177" s="831">
        <v>3357.2033333333334</v>
      </c>
      <c r="N177" s="831">
        <v>17</v>
      </c>
      <c r="O177" s="831">
        <v>57072.57</v>
      </c>
      <c r="P177" s="827"/>
      <c r="Q177" s="832">
        <v>3357.21</v>
      </c>
    </row>
    <row r="178" spans="1:17" ht="14.45" customHeight="1" x14ac:dyDescent="0.2">
      <c r="A178" s="821" t="s">
        <v>4432</v>
      </c>
      <c r="B178" s="822" t="s">
        <v>3978</v>
      </c>
      <c r="C178" s="822" t="s">
        <v>3456</v>
      </c>
      <c r="D178" s="822" t="s">
        <v>4489</v>
      </c>
      <c r="E178" s="822" t="s">
        <v>4490</v>
      </c>
      <c r="F178" s="831">
        <v>3</v>
      </c>
      <c r="G178" s="831">
        <v>1142.58</v>
      </c>
      <c r="H178" s="831"/>
      <c r="I178" s="831">
        <v>380.85999999999996</v>
      </c>
      <c r="J178" s="831"/>
      <c r="K178" s="831"/>
      <c r="L178" s="831"/>
      <c r="M178" s="831"/>
      <c r="N178" s="831"/>
      <c r="O178" s="831"/>
      <c r="P178" s="827"/>
      <c r="Q178" s="832"/>
    </row>
    <row r="179" spans="1:17" ht="14.45" customHeight="1" x14ac:dyDescent="0.2">
      <c r="A179" s="821" t="s">
        <v>4432</v>
      </c>
      <c r="B179" s="822" t="s">
        <v>3978</v>
      </c>
      <c r="C179" s="822" t="s">
        <v>3456</v>
      </c>
      <c r="D179" s="822" t="s">
        <v>4491</v>
      </c>
      <c r="E179" s="822" t="s">
        <v>4492</v>
      </c>
      <c r="F179" s="831">
        <v>1</v>
      </c>
      <c r="G179" s="831">
        <v>15675</v>
      </c>
      <c r="H179" s="831"/>
      <c r="I179" s="831">
        <v>15675</v>
      </c>
      <c r="J179" s="831"/>
      <c r="K179" s="831"/>
      <c r="L179" s="831"/>
      <c r="M179" s="831"/>
      <c r="N179" s="831"/>
      <c r="O179" s="831"/>
      <c r="P179" s="827"/>
      <c r="Q179" s="832"/>
    </row>
    <row r="180" spans="1:17" ht="14.45" customHeight="1" x14ac:dyDescent="0.2">
      <c r="A180" s="821" t="s">
        <v>4432</v>
      </c>
      <c r="B180" s="822" t="s">
        <v>3978</v>
      </c>
      <c r="C180" s="822" t="s">
        <v>3456</v>
      </c>
      <c r="D180" s="822" t="s">
        <v>4493</v>
      </c>
      <c r="E180" s="822" t="s">
        <v>4494</v>
      </c>
      <c r="F180" s="831">
        <v>6</v>
      </c>
      <c r="G180" s="831">
        <v>109624.32000000001</v>
      </c>
      <c r="H180" s="831"/>
      <c r="I180" s="831">
        <v>18270.72</v>
      </c>
      <c r="J180" s="831">
        <v>6</v>
      </c>
      <c r="K180" s="831">
        <v>59021.34</v>
      </c>
      <c r="L180" s="831"/>
      <c r="M180" s="831">
        <v>9836.89</v>
      </c>
      <c r="N180" s="831">
        <v>2</v>
      </c>
      <c r="O180" s="831">
        <v>19113.449999999997</v>
      </c>
      <c r="P180" s="827"/>
      <c r="Q180" s="832">
        <v>9556.7249999999985</v>
      </c>
    </row>
    <row r="181" spans="1:17" ht="14.45" customHeight="1" x14ac:dyDescent="0.2">
      <c r="A181" s="821" t="s">
        <v>4432</v>
      </c>
      <c r="B181" s="822" t="s">
        <v>3978</v>
      </c>
      <c r="C181" s="822" t="s">
        <v>3456</v>
      </c>
      <c r="D181" s="822" t="s">
        <v>4495</v>
      </c>
      <c r="E181" s="822" t="s">
        <v>4496</v>
      </c>
      <c r="F181" s="831"/>
      <c r="G181" s="831"/>
      <c r="H181" s="831"/>
      <c r="I181" s="831"/>
      <c r="J181" s="831">
        <v>1</v>
      </c>
      <c r="K181" s="831">
        <v>9922</v>
      </c>
      <c r="L181" s="831"/>
      <c r="M181" s="831">
        <v>9922</v>
      </c>
      <c r="N181" s="831">
        <v>2</v>
      </c>
      <c r="O181" s="831">
        <v>14883</v>
      </c>
      <c r="P181" s="827"/>
      <c r="Q181" s="832">
        <v>7441.5</v>
      </c>
    </row>
    <row r="182" spans="1:17" ht="14.45" customHeight="1" x14ac:dyDescent="0.2">
      <c r="A182" s="821" t="s">
        <v>4432</v>
      </c>
      <c r="B182" s="822" t="s">
        <v>3978</v>
      </c>
      <c r="C182" s="822" t="s">
        <v>3456</v>
      </c>
      <c r="D182" s="822" t="s">
        <v>4497</v>
      </c>
      <c r="E182" s="822" t="s">
        <v>4498</v>
      </c>
      <c r="F182" s="831"/>
      <c r="G182" s="831"/>
      <c r="H182" s="831"/>
      <c r="I182" s="831"/>
      <c r="J182" s="831">
        <v>1</v>
      </c>
      <c r="K182" s="831">
        <v>26684.1</v>
      </c>
      <c r="L182" s="831"/>
      <c r="M182" s="831">
        <v>26684.1</v>
      </c>
      <c r="N182" s="831">
        <v>1</v>
      </c>
      <c r="O182" s="831">
        <v>26685.3</v>
      </c>
      <c r="P182" s="827"/>
      <c r="Q182" s="832">
        <v>26685.3</v>
      </c>
    </row>
    <row r="183" spans="1:17" ht="14.45" customHeight="1" x14ac:dyDescent="0.2">
      <c r="A183" s="821" t="s">
        <v>4432</v>
      </c>
      <c r="B183" s="822" t="s">
        <v>3978</v>
      </c>
      <c r="C183" s="822" t="s">
        <v>3456</v>
      </c>
      <c r="D183" s="822" t="s">
        <v>4499</v>
      </c>
      <c r="E183" s="822" t="s">
        <v>4500</v>
      </c>
      <c r="F183" s="831">
        <v>1</v>
      </c>
      <c r="G183" s="831">
        <v>33448</v>
      </c>
      <c r="H183" s="831"/>
      <c r="I183" s="831">
        <v>33448</v>
      </c>
      <c r="J183" s="831"/>
      <c r="K183" s="831"/>
      <c r="L183" s="831"/>
      <c r="M183" s="831"/>
      <c r="N183" s="831"/>
      <c r="O183" s="831"/>
      <c r="P183" s="827"/>
      <c r="Q183" s="832"/>
    </row>
    <row r="184" spans="1:17" ht="14.45" customHeight="1" x14ac:dyDescent="0.2">
      <c r="A184" s="821" t="s">
        <v>4432</v>
      </c>
      <c r="B184" s="822" t="s">
        <v>3978</v>
      </c>
      <c r="C184" s="822" t="s">
        <v>3456</v>
      </c>
      <c r="D184" s="822" t="s">
        <v>4501</v>
      </c>
      <c r="E184" s="822" t="s">
        <v>4502</v>
      </c>
      <c r="F184" s="831"/>
      <c r="G184" s="831"/>
      <c r="H184" s="831"/>
      <c r="I184" s="831"/>
      <c r="J184" s="831">
        <v>1</v>
      </c>
      <c r="K184" s="831">
        <v>24994.7</v>
      </c>
      <c r="L184" s="831"/>
      <c r="M184" s="831">
        <v>24994.7</v>
      </c>
      <c r="N184" s="831">
        <v>1</v>
      </c>
      <c r="O184" s="831">
        <v>24994.7</v>
      </c>
      <c r="P184" s="827"/>
      <c r="Q184" s="832">
        <v>24994.7</v>
      </c>
    </row>
    <row r="185" spans="1:17" ht="14.45" customHeight="1" x14ac:dyDescent="0.2">
      <c r="A185" s="821" t="s">
        <v>4432</v>
      </c>
      <c r="B185" s="822" t="s">
        <v>3978</v>
      </c>
      <c r="C185" s="822" t="s">
        <v>3456</v>
      </c>
      <c r="D185" s="822" t="s">
        <v>4503</v>
      </c>
      <c r="E185" s="822" t="s">
        <v>4504</v>
      </c>
      <c r="F185" s="831"/>
      <c r="G185" s="831"/>
      <c r="H185" s="831"/>
      <c r="I185" s="831"/>
      <c r="J185" s="831"/>
      <c r="K185" s="831"/>
      <c r="L185" s="831"/>
      <c r="M185" s="831"/>
      <c r="N185" s="831">
        <v>1</v>
      </c>
      <c r="O185" s="831">
        <v>1356.6</v>
      </c>
      <c r="P185" s="827"/>
      <c r="Q185" s="832">
        <v>1356.6</v>
      </c>
    </row>
    <row r="186" spans="1:17" ht="14.45" customHeight="1" x14ac:dyDescent="0.2">
      <c r="A186" s="821" t="s">
        <v>4432</v>
      </c>
      <c r="B186" s="822" t="s">
        <v>3978</v>
      </c>
      <c r="C186" s="822" t="s">
        <v>3456</v>
      </c>
      <c r="D186" s="822" t="s">
        <v>4505</v>
      </c>
      <c r="E186" s="822" t="s">
        <v>4506</v>
      </c>
      <c r="F186" s="831">
        <v>1</v>
      </c>
      <c r="G186" s="831">
        <v>227409.26</v>
      </c>
      <c r="H186" s="831"/>
      <c r="I186" s="831">
        <v>227409.26</v>
      </c>
      <c r="J186" s="831"/>
      <c r="K186" s="831"/>
      <c r="L186" s="831"/>
      <c r="M186" s="831"/>
      <c r="N186" s="831">
        <v>2</v>
      </c>
      <c r="O186" s="831">
        <v>454818.52</v>
      </c>
      <c r="P186" s="827"/>
      <c r="Q186" s="832">
        <v>227409.26</v>
      </c>
    </row>
    <row r="187" spans="1:17" ht="14.45" customHeight="1" x14ac:dyDescent="0.2">
      <c r="A187" s="821" t="s">
        <v>4432</v>
      </c>
      <c r="B187" s="822" t="s">
        <v>3978</v>
      </c>
      <c r="C187" s="822" t="s">
        <v>3456</v>
      </c>
      <c r="D187" s="822" t="s">
        <v>4507</v>
      </c>
      <c r="E187" s="822" t="s">
        <v>4508</v>
      </c>
      <c r="F187" s="831"/>
      <c r="G187" s="831"/>
      <c r="H187" s="831"/>
      <c r="I187" s="831"/>
      <c r="J187" s="831">
        <v>1</v>
      </c>
      <c r="K187" s="831">
        <v>1897.59</v>
      </c>
      <c r="L187" s="831"/>
      <c r="M187" s="831">
        <v>1897.59</v>
      </c>
      <c r="N187" s="831">
        <v>1</v>
      </c>
      <c r="O187" s="831">
        <v>1897.59</v>
      </c>
      <c r="P187" s="827"/>
      <c r="Q187" s="832">
        <v>1897.59</v>
      </c>
    </row>
    <row r="188" spans="1:17" ht="14.45" customHeight="1" x14ac:dyDescent="0.2">
      <c r="A188" s="821" t="s">
        <v>4432</v>
      </c>
      <c r="B188" s="822" t="s">
        <v>3978</v>
      </c>
      <c r="C188" s="822" t="s">
        <v>3456</v>
      </c>
      <c r="D188" s="822" t="s">
        <v>4509</v>
      </c>
      <c r="E188" s="822" t="s">
        <v>4510</v>
      </c>
      <c r="F188" s="831"/>
      <c r="G188" s="831"/>
      <c r="H188" s="831"/>
      <c r="I188" s="831"/>
      <c r="J188" s="831">
        <v>1</v>
      </c>
      <c r="K188" s="831">
        <v>4563.12</v>
      </c>
      <c r="L188" s="831"/>
      <c r="M188" s="831">
        <v>4563.12</v>
      </c>
      <c r="N188" s="831">
        <v>1</v>
      </c>
      <c r="O188" s="831">
        <v>4563.12</v>
      </c>
      <c r="P188" s="827"/>
      <c r="Q188" s="832">
        <v>4563.12</v>
      </c>
    </row>
    <row r="189" spans="1:17" ht="14.45" customHeight="1" x14ac:dyDescent="0.2">
      <c r="A189" s="821" t="s">
        <v>4432</v>
      </c>
      <c r="B189" s="822" t="s">
        <v>3978</v>
      </c>
      <c r="C189" s="822" t="s">
        <v>3456</v>
      </c>
      <c r="D189" s="822" t="s">
        <v>4511</v>
      </c>
      <c r="E189" s="822" t="s">
        <v>4512</v>
      </c>
      <c r="F189" s="831">
        <v>1</v>
      </c>
      <c r="G189" s="831">
        <v>14900</v>
      </c>
      <c r="H189" s="831"/>
      <c r="I189" s="831">
        <v>14900</v>
      </c>
      <c r="J189" s="831"/>
      <c r="K189" s="831"/>
      <c r="L189" s="831"/>
      <c r="M189" s="831"/>
      <c r="N189" s="831">
        <v>4</v>
      </c>
      <c r="O189" s="831">
        <v>41141.270000000004</v>
      </c>
      <c r="P189" s="827"/>
      <c r="Q189" s="832">
        <v>10285.317500000001</v>
      </c>
    </row>
    <row r="190" spans="1:17" ht="14.45" customHeight="1" x14ac:dyDescent="0.2">
      <c r="A190" s="821" t="s">
        <v>4432</v>
      </c>
      <c r="B190" s="822" t="s">
        <v>3978</v>
      </c>
      <c r="C190" s="822" t="s">
        <v>3456</v>
      </c>
      <c r="D190" s="822" t="s">
        <v>4513</v>
      </c>
      <c r="E190" s="822" t="s">
        <v>4514</v>
      </c>
      <c r="F190" s="831"/>
      <c r="G190" s="831"/>
      <c r="H190" s="831"/>
      <c r="I190" s="831"/>
      <c r="J190" s="831"/>
      <c r="K190" s="831"/>
      <c r="L190" s="831"/>
      <c r="M190" s="831"/>
      <c r="N190" s="831">
        <v>2</v>
      </c>
      <c r="O190" s="831">
        <v>75000</v>
      </c>
      <c r="P190" s="827"/>
      <c r="Q190" s="832">
        <v>37500</v>
      </c>
    </row>
    <row r="191" spans="1:17" ht="14.45" customHeight="1" x14ac:dyDescent="0.2">
      <c r="A191" s="821" t="s">
        <v>4432</v>
      </c>
      <c r="B191" s="822" t="s">
        <v>3978</v>
      </c>
      <c r="C191" s="822" t="s">
        <v>3456</v>
      </c>
      <c r="D191" s="822" t="s">
        <v>4515</v>
      </c>
      <c r="E191" s="822" t="s">
        <v>4516</v>
      </c>
      <c r="F191" s="831"/>
      <c r="G191" s="831"/>
      <c r="H191" s="831"/>
      <c r="I191" s="831"/>
      <c r="J191" s="831">
        <v>4</v>
      </c>
      <c r="K191" s="831">
        <v>46246.68</v>
      </c>
      <c r="L191" s="831"/>
      <c r="M191" s="831">
        <v>11561.67</v>
      </c>
      <c r="N191" s="831">
        <v>1</v>
      </c>
      <c r="O191" s="831">
        <v>11561.67</v>
      </c>
      <c r="P191" s="827"/>
      <c r="Q191" s="832">
        <v>11561.67</v>
      </c>
    </row>
    <row r="192" spans="1:17" ht="14.45" customHeight="1" x14ac:dyDescent="0.2">
      <c r="A192" s="821" t="s">
        <v>4432</v>
      </c>
      <c r="B192" s="822" t="s">
        <v>3978</v>
      </c>
      <c r="C192" s="822" t="s">
        <v>3456</v>
      </c>
      <c r="D192" s="822" t="s">
        <v>4517</v>
      </c>
      <c r="E192" s="822" t="s">
        <v>4518</v>
      </c>
      <c r="F192" s="831"/>
      <c r="G192" s="831"/>
      <c r="H192" s="831"/>
      <c r="I192" s="831"/>
      <c r="J192" s="831">
        <v>1</v>
      </c>
      <c r="K192" s="831">
        <v>11861.14</v>
      </c>
      <c r="L192" s="831"/>
      <c r="M192" s="831">
        <v>11861.14</v>
      </c>
      <c r="N192" s="831"/>
      <c r="O192" s="831"/>
      <c r="P192" s="827"/>
      <c r="Q192" s="832"/>
    </row>
    <row r="193" spans="1:17" ht="14.45" customHeight="1" x14ac:dyDescent="0.2">
      <c r="A193" s="821" t="s">
        <v>4432</v>
      </c>
      <c r="B193" s="822" t="s">
        <v>3978</v>
      </c>
      <c r="C193" s="822" t="s">
        <v>3456</v>
      </c>
      <c r="D193" s="822" t="s">
        <v>4519</v>
      </c>
      <c r="E193" s="822" t="s">
        <v>4520</v>
      </c>
      <c r="F193" s="831"/>
      <c r="G193" s="831"/>
      <c r="H193" s="831"/>
      <c r="I193" s="831"/>
      <c r="J193" s="831">
        <v>2</v>
      </c>
      <c r="K193" s="831">
        <v>1384.78</v>
      </c>
      <c r="L193" s="831"/>
      <c r="M193" s="831">
        <v>692.39</v>
      </c>
      <c r="N193" s="831">
        <v>1</v>
      </c>
      <c r="O193" s="831">
        <v>692.39</v>
      </c>
      <c r="P193" s="827"/>
      <c r="Q193" s="832">
        <v>692.39</v>
      </c>
    </row>
    <row r="194" spans="1:17" ht="14.45" customHeight="1" x14ac:dyDescent="0.2">
      <c r="A194" s="821" t="s">
        <v>4432</v>
      </c>
      <c r="B194" s="822" t="s">
        <v>3978</v>
      </c>
      <c r="C194" s="822" t="s">
        <v>3456</v>
      </c>
      <c r="D194" s="822" t="s">
        <v>4521</v>
      </c>
      <c r="E194" s="822" t="s">
        <v>4522</v>
      </c>
      <c r="F194" s="831"/>
      <c r="G194" s="831"/>
      <c r="H194" s="831"/>
      <c r="I194" s="831"/>
      <c r="J194" s="831"/>
      <c r="K194" s="831"/>
      <c r="L194" s="831"/>
      <c r="M194" s="831"/>
      <c r="N194" s="831">
        <v>2</v>
      </c>
      <c r="O194" s="831">
        <v>454818.52</v>
      </c>
      <c r="P194" s="827"/>
      <c r="Q194" s="832">
        <v>227409.26</v>
      </c>
    </row>
    <row r="195" spans="1:17" ht="14.45" customHeight="1" x14ac:dyDescent="0.2">
      <c r="A195" s="821" t="s">
        <v>4432</v>
      </c>
      <c r="B195" s="822" t="s">
        <v>3978</v>
      </c>
      <c r="C195" s="822" t="s">
        <v>3456</v>
      </c>
      <c r="D195" s="822" t="s">
        <v>4523</v>
      </c>
      <c r="E195" s="822" t="s">
        <v>4524</v>
      </c>
      <c r="F195" s="831"/>
      <c r="G195" s="831"/>
      <c r="H195" s="831"/>
      <c r="I195" s="831"/>
      <c r="J195" s="831"/>
      <c r="K195" s="831"/>
      <c r="L195" s="831"/>
      <c r="M195" s="831"/>
      <c r="N195" s="831">
        <v>1</v>
      </c>
      <c r="O195" s="831">
        <v>5288</v>
      </c>
      <c r="P195" s="827"/>
      <c r="Q195" s="832">
        <v>5288</v>
      </c>
    </row>
    <row r="196" spans="1:17" ht="14.45" customHeight="1" x14ac:dyDescent="0.2">
      <c r="A196" s="821" t="s">
        <v>4432</v>
      </c>
      <c r="B196" s="822" t="s">
        <v>3978</v>
      </c>
      <c r="C196" s="822" t="s">
        <v>3456</v>
      </c>
      <c r="D196" s="822" t="s">
        <v>4525</v>
      </c>
      <c r="E196" s="822" t="s">
        <v>4526</v>
      </c>
      <c r="F196" s="831"/>
      <c r="G196" s="831"/>
      <c r="H196" s="831"/>
      <c r="I196" s="831"/>
      <c r="J196" s="831">
        <v>3</v>
      </c>
      <c r="K196" s="831">
        <v>48952.2</v>
      </c>
      <c r="L196" s="831"/>
      <c r="M196" s="831">
        <v>16317.4</v>
      </c>
      <c r="N196" s="831">
        <v>6</v>
      </c>
      <c r="O196" s="831">
        <v>97904.4</v>
      </c>
      <c r="P196" s="827"/>
      <c r="Q196" s="832">
        <v>16317.4</v>
      </c>
    </row>
    <row r="197" spans="1:17" ht="14.45" customHeight="1" x14ac:dyDescent="0.2">
      <c r="A197" s="821" t="s">
        <v>4432</v>
      </c>
      <c r="B197" s="822" t="s">
        <v>3978</v>
      </c>
      <c r="C197" s="822" t="s">
        <v>3456</v>
      </c>
      <c r="D197" s="822" t="s">
        <v>4527</v>
      </c>
      <c r="E197" s="822" t="s">
        <v>4528</v>
      </c>
      <c r="F197" s="831"/>
      <c r="G197" s="831"/>
      <c r="H197" s="831"/>
      <c r="I197" s="831"/>
      <c r="J197" s="831"/>
      <c r="K197" s="831"/>
      <c r="L197" s="831"/>
      <c r="M197" s="831"/>
      <c r="N197" s="831">
        <v>2</v>
      </c>
      <c r="O197" s="831">
        <v>60675.4</v>
      </c>
      <c r="P197" s="827"/>
      <c r="Q197" s="832">
        <v>30337.7</v>
      </c>
    </row>
    <row r="198" spans="1:17" ht="14.45" customHeight="1" x14ac:dyDescent="0.2">
      <c r="A198" s="821" t="s">
        <v>4432</v>
      </c>
      <c r="B198" s="822" t="s">
        <v>3978</v>
      </c>
      <c r="C198" s="822" t="s">
        <v>3456</v>
      </c>
      <c r="D198" s="822" t="s">
        <v>4529</v>
      </c>
      <c r="E198" s="822" t="s">
        <v>4530</v>
      </c>
      <c r="F198" s="831"/>
      <c r="G198" s="831"/>
      <c r="H198" s="831"/>
      <c r="I198" s="831"/>
      <c r="J198" s="831"/>
      <c r="K198" s="831"/>
      <c r="L198" s="831"/>
      <c r="M198" s="831"/>
      <c r="N198" s="831">
        <v>1</v>
      </c>
      <c r="O198" s="831">
        <v>2161.5</v>
      </c>
      <c r="P198" s="827"/>
      <c r="Q198" s="832">
        <v>2161.5</v>
      </c>
    </row>
    <row r="199" spans="1:17" ht="14.45" customHeight="1" x14ac:dyDescent="0.2">
      <c r="A199" s="821" t="s">
        <v>4432</v>
      </c>
      <c r="B199" s="822" t="s">
        <v>3978</v>
      </c>
      <c r="C199" s="822" t="s">
        <v>3308</v>
      </c>
      <c r="D199" s="822" t="s">
        <v>4531</v>
      </c>
      <c r="E199" s="822" t="s">
        <v>4532</v>
      </c>
      <c r="F199" s="831">
        <v>87</v>
      </c>
      <c r="G199" s="831">
        <v>13572</v>
      </c>
      <c r="H199" s="831"/>
      <c r="I199" s="831">
        <v>156</v>
      </c>
      <c r="J199" s="831">
        <v>67</v>
      </c>
      <c r="K199" s="831">
        <v>10519</v>
      </c>
      <c r="L199" s="831"/>
      <c r="M199" s="831">
        <v>157</v>
      </c>
      <c r="N199" s="831">
        <v>75</v>
      </c>
      <c r="O199" s="831">
        <v>12150</v>
      </c>
      <c r="P199" s="827"/>
      <c r="Q199" s="832">
        <v>162</v>
      </c>
    </row>
    <row r="200" spans="1:17" ht="14.45" customHeight="1" x14ac:dyDescent="0.2">
      <c r="A200" s="821" t="s">
        <v>4432</v>
      </c>
      <c r="B200" s="822" t="s">
        <v>3978</v>
      </c>
      <c r="C200" s="822" t="s">
        <v>3308</v>
      </c>
      <c r="D200" s="822" t="s">
        <v>4533</v>
      </c>
      <c r="E200" s="822" t="s">
        <v>4534</v>
      </c>
      <c r="F200" s="831">
        <v>250</v>
      </c>
      <c r="G200" s="831">
        <v>47000</v>
      </c>
      <c r="H200" s="831"/>
      <c r="I200" s="831">
        <v>188</v>
      </c>
      <c r="J200" s="831">
        <v>217</v>
      </c>
      <c r="K200" s="831">
        <v>41013</v>
      </c>
      <c r="L200" s="831"/>
      <c r="M200" s="831">
        <v>189</v>
      </c>
      <c r="N200" s="831">
        <v>233</v>
      </c>
      <c r="O200" s="831">
        <v>45202</v>
      </c>
      <c r="P200" s="827"/>
      <c r="Q200" s="832">
        <v>194</v>
      </c>
    </row>
    <row r="201" spans="1:17" ht="14.45" customHeight="1" x14ac:dyDescent="0.2">
      <c r="A201" s="821" t="s">
        <v>4432</v>
      </c>
      <c r="B201" s="822" t="s">
        <v>3978</v>
      </c>
      <c r="C201" s="822" t="s">
        <v>3308</v>
      </c>
      <c r="D201" s="822" t="s">
        <v>4535</v>
      </c>
      <c r="E201" s="822" t="s">
        <v>4536</v>
      </c>
      <c r="F201" s="831">
        <v>4</v>
      </c>
      <c r="G201" s="831">
        <v>516</v>
      </c>
      <c r="H201" s="831"/>
      <c r="I201" s="831">
        <v>129</v>
      </c>
      <c r="J201" s="831">
        <v>11</v>
      </c>
      <c r="K201" s="831">
        <v>1430</v>
      </c>
      <c r="L201" s="831"/>
      <c r="M201" s="831">
        <v>130</v>
      </c>
      <c r="N201" s="831">
        <v>8</v>
      </c>
      <c r="O201" s="831">
        <v>1072</v>
      </c>
      <c r="P201" s="827"/>
      <c r="Q201" s="832">
        <v>134</v>
      </c>
    </row>
    <row r="202" spans="1:17" ht="14.45" customHeight="1" x14ac:dyDescent="0.2">
      <c r="A202" s="821" t="s">
        <v>4432</v>
      </c>
      <c r="B202" s="822" t="s">
        <v>3978</v>
      </c>
      <c r="C202" s="822" t="s">
        <v>3308</v>
      </c>
      <c r="D202" s="822" t="s">
        <v>4537</v>
      </c>
      <c r="E202" s="822" t="s">
        <v>4538</v>
      </c>
      <c r="F202" s="831">
        <v>16</v>
      </c>
      <c r="G202" s="831">
        <v>3600</v>
      </c>
      <c r="H202" s="831"/>
      <c r="I202" s="831">
        <v>225</v>
      </c>
      <c r="J202" s="831">
        <v>15</v>
      </c>
      <c r="K202" s="831">
        <v>3390</v>
      </c>
      <c r="L202" s="831"/>
      <c r="M202" s="831">
        <v>226</v>
      </c>
      <c r="N202" s="831">
        <v>3</v>
      </c>
      <c r="O202" s="831">
        <v>693</v>
      </c>
      <c r="P202" s="827"/>
      <c r="Q202" s="832">
        <v>231</v>
      </c>
    </row>
    <row r="203" spans="1:17" ht="14.45" customHeight="1" x14ac:dyDescent="0.2">
      <c r="A203" s="821" t="s">
        <v>4432</v>
      </c>
      <c r="B203" s="822" t="s">
        <v>3978</v>
      </c>
      <c r="C203" s="822" t="s">
        <v>3308</v>
      </c>
      <c r="D203" s="822" t="s">
        <v>4539</v>
      </c>
      <c r="E203" s="822" t="s">
        <v>4540</v>
      </c>
      <c r="F203" s="831">
        <v>1</v>
      </c>
      <c r="G203" s="831">
        <v>225</v>
      </c>
      <c r="H203" s="831"/>
      <c r="I203" s="831">
        <v>225</v>
      </c>
      <c r="J203" s="831">
        <v>1</v>
      </c>
      <c r="K203" s="831">
        <v>226</v>
      </c>
      <c r="L203" s="831"/>
      <c r="M203" s="831">
        <v>226</v>
      </c>
      <c r="N203" s="831">
        <v>1</v>
      </c>
      <c r="O203" s="831">
        <v>231</v>
      </c>
      <c r="P203" s="827"/>
      <c r="Q203" s="832">
        <v>231</v>
      </c>
    </row>
    <row r="204" spans="1:17" ht="14.45" customHeight="1" x14ac:dyDescent="0.2">
      <c r="A204" s="821" t="s">
        <v>4432</v>
      </c>
      <c r="B204" s="822" t="s">
        <v>3978</v>
      </c>
      <c r="C204" s="822" t="s">
        <v>3308</v>
      </c>
      <c r="D204" s="822" t="s">
        <v>4541</v>
      </c>
      <c r="E204" s="822" t="s">
        <v>4542</v>
      </c>
      <c r="F204" s="831">
        <v>5</v>
      </c>
      <c r="G204" s="831">
        <v>1135</v>
      </c>
      <c r="H204" s="831"/>
      <c r="I204" s="831">
        <v>227</v>
      </c>
      <c r="J204" s="831">
        <v>6</v>
      </c>
      <c r="K204" s="831">
        <v>1368</v>
      </c>
      <c r="L204" s="831"/>
      <c r="M204" s="831">
        <v>228</v>
      </c>
      <c r="N204" s="831">
        <v>21</v>
      </c>
      <c r="O204" s="831">
        <v>4893</v>
      </c>
      <c r="P204" s="827"/>
      <c r="Q204" s="832">
        <v>233</v>
      </c>
    </row>
    <row r="205" spans="1:17" ht="14.45" customHeight="1" x14ac:dyDescent="0.2">
      <c r="A205" s="821" t="s">
        <v>4432</v>
      </c>
      <c r="B205" s="822" t="s">
        <v>3978</v>
      </c>
      <c r="C205" s="822" t="s">
        <v>3308</v>
      </c>
      <c r="D205" s="822" t="s">
        <v>4543</v>
      </c>
      <c r="E205" s="822" t="s">
        <v>4544</v>
      </c>
      <c r="F205" s="831">
        <v>11</v>
      </c>
      <c r="G205" s="831">
        <v>45903</v>
      </c>
      <c r="H205" s="831"/>
      <c r="I205" s="831">
        <v>4173</v>
      </c>
      <c r="J205" s="831">
        <v>11</v>
      </c>
      <c r="K205" s="831">
        <v>45969</v>
      </c>
      <c r="L205" s="831"/>
      <c r="M205" s="831">
        <v>4179</v>
      </c>
      <c r="N205" s="831">
        <v>19</v>
      </c>
      <c r="O205" s="831">
        <v>80047</v>
      </c>
      <c r="P205" s="827"/>
      <c r="Q205" s="832">
        <v>4213</v>
      </c>
    </row>
    <row r="206" spans="1:17" ht="14.45" customHeight="1" x14ac:dyDescent="0.2">
      <c r="A206" s="821" t="s">
        <v>4432</v>
      </c>
      <c r="B206" s="822" t="s">
        <v>3978</v>
      </c>
      <c r="C206" s="822" t="s">
        <v>3308</v>
      </c>
      <c r="D206" s="822" t="s">
        <v>4545</v>
      </c>
      <c r="E206" s="822" t="s">
        <v>4546</v>
      </c>
      <c r="F206" s="831">
        <v>31</v>
      </c>
      <c r="G206" s="831">
        <v>119877</v>
      </c>
      <c r="H206" s="831"/>
      <c r="I206" s="831">
        <v>3867</v>
      </c>
      <c r="J206" s="831">
        <v>27</v>
      </c>
      <c r="K206" s="831">
        <v>104517</v>
      </c>
      <c r="L206" s="831"/>
      <c r="M206" s="831">
        <v>3871</v>
      </c>
      <c r="N206" s="831">
        <v>55</v>
      </c>
      <c r="O206" s="831">
        <v>215325</v>
      </c>
      <c r="P206" s="827"/>
      <c r="Q206" s="832">
        <v>3915</v>
      </c>
    </row>
    <row r="207" spans="1:17" ht="14.45" customHeight="1" x14ac:dyDescent="0.2">
      <c r="A207" s="821" t="s">
        <v>4432</v>
      </c>
      <c r="B207" s="822" t="s">
        <v>3978</v>
      </c>
      <c r="C207" s="822" t="s">
        <v>3308</v>
      </c>
      <c r="D207" s="822" t="s">
        <v>4547</v>
      </c>
      <c r="E207" s="822" t="s">
        <v>4548</v>
      </c>
      <c r="F207" s="831"/>
      <c r="G207" s="831"/>
      <c r="H207" s="831"/>
      <c r="I207" s="831"/>
      <c r="J207" s="831">
        <v>2</v>
      </c>
      <c r="K207" s="831">
        <v>15894</v>
      </c>
      <c r="L207" s="831"/>
      <c r="M207" s="831">
        <v>7947</v>
      </c>
      <c r="N207" s="831">
        <v>4</v>
      </c>
      <c r="O207" s="831">
        <v>32144</v>
      </c>
      <c r="P207" s="827"/>
      <c r="Q207" s="832">
        <v>8036</v>
      </c>
    </row>
    <row r="208" spans="1:17" ht="14.45" customHeight="1" x14ac:dyDescent="0.2">
      <c r="A208" s="821" t="s">
        <v>4432</v>
      </c>
      <c r="B208" s="822" t="s">
        <v>3978</v>
      </c>
      <c r="C208" s="822" t="s">
        <v>3308</v>
      </c>
      <c r="D208" s="822" t="s">
        <v>4549</v>
      </c>
      <c r="E208" s="822" t="s">
        <v>4550</v>
      </c>
      <c r="F208" s="831">
        <v>5</v>
      </c>
      <c r="G208" s="831">
        <v>6485</v>
      </c>
      <c r="H208" s="831"/>
      <c r="I208" s="831">
        <v>1297</v>
      </c>
      <c r="J208" s="831">
        <v>1</v>
      </c>
      <c r="K208" s="831">
        <v>1299</v>
      </c>
      <c r="L208" s="831"/>
      <c r="M208" s="831">
        <v>1299</v>
      </c>
      <c r="N208" s="831">
        <v>2</v>
      </c>
      <c r="O208" s="831">
        <v>2628</v>
      </c>
      <c r="P208" s="827"/>
      <c r="Q208" s="832">
        <v>1314</v>
      </c>
    </row>
    <row r="209" spans="1:17" ht="14.45" customHeight="1" x14ac:dyDescent="0.2">
      <c r="A209" s="821" t="s">
        <v>4432</v>
      </c>
      <c r="B209" s="822" t="s">
        <v>3978</v>
      </c>
      <c r="C209" s="822" t="s">
        <v>3308</v>
      </c>
      <c r="D209" s="822" t="s">
        <v>4551</v>
      </c>
      <c r="E209" s="822" t="s">
        <v>4552</v>
      </c>
      <c r="F209" s="831">
        <v>2</v>
      </c>
      <c r="G209" s="831">
        <v>2360</v>
      </c>
      <c r="H209" s="831"/>
      <c r="I209" s="831">
        <v>1180</v>
      </c>
      <c r="J209" s="831">
        <v>1</v>
      </c>
      <c r="K209" s="831">
        <v>1182</v>
      </c>
      <c r="L209" s="831"/>
      <c r="M209" s="831">
        <v>1182</v>
      </c>
      <c r="N209" s="831">
        <v>1</v>
      </c>
      <c r="O209" s="831">
        <v>1195</v>
      </c>
      <c r="P209" s="827"/>
      <c r="Q209" s="832">
        <v>1195</v>
      </c>
    </row>
    <row r="210" spans="1:17" ht="14.45" customHeight="1" x14ac:dyDescent="0.2">
      <c r="A210" s="821" t="s">
        <v>4432</v>
      </c>
      <c r="B210" s="822" t="s">
        <v>3978</v>
      </c>
      <c r="C210" s="822" t="s">
        <v>3308</v>
      </c>
      <c r="D210" s="822" t="s">
        <v>4553</v>
      </c>
      <c r="E210" s="822" t="s">
        <v>4554</v>
      </c>
      <c r="F210" s="831">
        <v>117</v>
      </c>
      <c r="G210" s="831">
        <v>603954</v>
      </c>
      <c r="H210" s="831"/>
      <c r="I210" s="831">
        <v>5162</v>
      </c>
      <c r="J210" s="831">
        <v>108</v>
      </c>
      <c r="K210" s="831">
        <v>557928</v>
      </c>
      <c r="L210" s="831"/>
      <c r="M210" s="831">
        <v>5166</v>
      </c>
      <c r="N210" s="831">
        <v>133</v>
      </c>
      <c r="O210" s="831">
        <v>699580</v>
      </c>
      <c r="P210" s="827"/>
      <c r="Q210" s="832">
        <v>5260</v>
      </c>
    </row>
    <row r="211" spans="1:17" ht="14.45" customHeight="1" x14ac:dyDescent="0.2">
      <c r="A211" s="821" t="s">
        <v>4432</v>
      </c>
      <c r="B211" s="822" t="s">
        <v>3978</v>
      </c>
      <c r="C211" s="822" t="s">
        <v>3308</v>
      </c>
      <c r="D211" s="822" t="s">
        <v>4555</v>
      </c>
      <c r="E211" s="822" t="s">
        <v>4556</v>
      </c>
      <c r="F211" s="831">
        <v>2</v>
      </c>
      <c r="G211" s="831">
        <v>11252</v>
      </c>
      <c r="H211" s="831"/>
      <c r="I211" s="831">
        <v>5626</v>
      </c>
      <c r="J211" s="831">
        <v>4</v>
      </c>
      <c r="K211" s="831">
        <v>22520</v>
      </c>
      <c r="L211" s="831"/>
      <c r="M211" s="831">
        <v>5630</v>
      </c>
      <c r="N211" s="831">
        <v>6</v>
      </c>
      <c r="O211" s="831">
        <v>34494</v>
      </c>
      <c r="P211" s="827"/>
      <c r="Q211" s="832">
        <v>5749</v>
      </c>
    </row>
    <row r="212" spans="1:17" ht="14.45" customHeight="1" x14ac:dyDescent="0.2">
      <c r="A212" s="821" t="s">
        <v>4432</v>
      </c>
      <c r="B212" s="822" t="s">
        <v>3978</v>
      </c>
      <c r="C212" s="822" t="s">
        <v>3308</v>
      </c>
      <c r="D212" s="822" t="s">
        <v>3979</v>
      </c>
      <c r="E212" s="822" t="s">
        <v>3980</v>
      </c>
      <c r="F212" s="831">
        <v>2</v>
      </c>
      <c r="G212" s="831">
        <v>1616</v>
      </c>
      <c r="H212" s="831"/>
      <c r="I212" s="831">
        <v>808</v>
      </c>
      <c r="J212" s="831"/>
      <c r="K212" s="831"/>
      <c r="L212" s="831"/>
      <c r="M212" s="831"/>
      <c r="N212" s="831">
        <v>5</v>
      </c>
      <c r="O212" s="831">
        <v>4355</v>
      </c>
      <c r="P212" s="827"/>
      <c r="Q212" s="832">
        <v>871</v>
      </c>
    </row>
    <row r="213" spans="1:17" ht="14.45" customHeight="1" x14ac:dyDescent="0.2">
      <c r="A213" s="821" t="s">
        <v>4432</v>
      </c>
      <c r="B213" s="822" t="s">
        <v>3978</v>
      </c>
      <c r="C213" s="822" t="s">
        <v>3308</v>
      </c>
      <c r="D213" s="822" t="s">
        <v>4557</v>
      </c>
      <c r="E213" s="822" t="s">
        <v>4558</v>
      </c>
      <c r="F213" s="831">
        <v>97</v>
      </c>
      <c r="G213" s="831">
        <v>17363</v>
      </c>
      <c r="H213" s="831"/>
      <c r="I213" s="831">
        <v>179</v>
      </c>
      <c r="J213" s="831">
        <v>150</v>
      </c>
      <c r="K213" s="831">
        <v>27000</v>
      </c>
      <c r="L213" s="831"/>
      <c r="M213" s="831">
        <v>180</v>
      </c>
      <c r="N213" s="831">
        <v>152</v>
      </c>
      <c r="O213" s="831">
        <v>27816</v>
      </c>
      <c r="P213" s="827"/>
      <c r="Q213" s="832">
        <v>183</v>
      </c>
    </row>
    <row r="214" spans="1:17" ht="14.45" customHeight="1" x14ac:dyDescent="0.2">
      <c r="A214" s="821" t="s">
        <v>4432</v>
      </c>
      <c r="B214" s="822" t="s">
        <v>3978</v>
      </c>
      <c r="C214" s="822" t="s">
        <v>3308</v>
      </c>
      <c r="D214" s="822" t="s">
        <v>4559</v>
      </c>
      <c r="E214" s="822" t="s">
        <v>4560</v>
      </c>
      <c r="F214" s="831">
        <v>213</v>
      </c>
      <c r="G214" s="831">
        <v>437289</v>
      </c>
      <c r="H214" s="831"/>
      <c r="I214" s="831">
        <v>2053</v>
      </c>
      <c r="J214" s="831">
        <v>281</v>
      </c>
      <c r="K214" s="831">
        <v>577736</v>
      </c>
      <c r="L214" s="831"/>
      <c r="M214" s="831">
        <v>2056</v>
      </c>
      <c r="N214" s="831">
        <v>270</v>
      </c>
      <c r="O214" s="831">
        <v>569700</v>
      </c>
      <c r="P214" s="827"/>
      <c r="Q214" s="832">
        <v>2110</v>
      </c>
    </row>
    <row r="215" spans="1:17" ht="14.45" customHeight="1" x14ac:dyDescent="0.2">
      <c r="A215" s="821" t="s">
        <v>4432</v>
      </c>
      <c r="B215" s="822" t="s">
        <v>3978</v>
      </c>
      <c r="C215" s="822" t="s">
        <v>3308</v>
      </c>
      <c r="D215" s="822" t="s">
        <v>4561</v>
      </c>
      <c r="E215" s="822" t="s">
        <v>4562</v>
      </c>
      <c r="F215" s="831">
        <v>41</v>
      </c>
      <c r="G215" s="831">
        <v>112340</v>
      </c>
      <c r="H215" s="831"/>
      <c r="I215" s="831">
        <v>2740</v>
      </c>
      <c r="J215" s="831">
        <v>37</v>
      </c>
      <c r="K215" s="831">
        <v>101454</v>
      </c>
      <c r="L215" s="831"/>
      <c r="M215" s="831">
        <v>2742</v>
      </c>
      <c r="N215" s="831">
        <v>43</v>
      </c>
      <c r="O215" s="831">
        <v>119884</v>
      </c>
      <c r="P215" s="827"/>
      <c r="Q215" s="832">
        <v>2788</v>
      </c>
    </row>
    <row r="216" spans="1:17" ht="14.45" customHeight="1" x14ac:dyDescent="0.2">
      <c r="A216" s="821" t="s">
        <v>4432</v>
      </c>
      <c r="B216" s="822" t="s">
        <v>3978</v>
      </c>
      <c r="C216" s="822" t="s">
        <v>3308</v>
      </c>
      <c r="D216" s="822" t="s">
        <v>4563</v>
      </c>
      <c r="E216" s="822" t="s">
        <v>4564</v>
      </c>
      <c r="F216" s="831"/>
      <c r="G216" s="831"/>
      <c r="H216" s="831"/>
      <c r="I216" s="831"/>
      <c r="J216" s="831">
        <v>1</v>
      </c>
      <c r="K216" s="831">
        <v>5278</v>
      </c>
      <c r="L216" s="831"/>
      <c r="M216" s="831">
        <v>5278</v>
      </c>
      <c r="N216" s="831"/>
      <c r="O216" s="831"/>
      <c r="P216" s="827"/>
      <c r="Q216" s="832"/>
    </row>
    <row r="217" spans="1:17" ht="14.45" customHeight="1" x14ac:dyDescent="0.2">
      <c r="A217" s="821" t="s">
        <v>4432</v>
      </c>
      <c r="B217" s="822" t="s">
        <v>3978</v>
      </c>
      <c r="C217" s="822" t="s">
        <v>3308</v>
      </c>
      <c r="D217" s="822" t="s">
        <v>4565</v>
      </c>
      <c r="E217" s="822" t="s">
        <v>4566</v>
      </c>
      <c r="F217" s="831">
        <v>3</v>
      </c>
      <c r="G217" s="831">
        <v>6351</v>
      </c>
      <c r="H217" s="831"/>
      <c r="I217" s="831">
        <v>2117</v>
      </c>
      <c r="J217" s="831">
        <v>1</v>
      </c>
      <c r="K217" s="831">
        <v>2120</v>
      </c>
      <c r="L217" s="831"/>
      <c r="M217" s="831">
        <v>2120</v>
      </c>
      <c r="N217" s="831">
        <v>3</v>
      </c>
      <c r="O217" s="831">
        <v>6450</v>
      </c>
      <c r="P217" s="827"/>
      <c r="Q217" s="832">
        <v>2150</v>
      </c>
    </row>
    <row r="218" spans="1:17" ht="14.45" customHeight="1" x14ac:dyDescent="0.2">
      <c r="A218" s="821" t="s">
        <v>4432</v>
      </c>
      <c r="B218" s="822" t="s">
        <v>3978</v>
      </c>
      <c r="C218" s="822" t="s">
        <v>3308</v>
      </c>
      <c r="D218" s="822" t="s">
        <v>4567</v>
      </c>
      <c r="E218" s="822" t="s">
        <v>4568</v>
      </c>
      <c r="F218" s="831">
        <v>4</v>
      </c>
      <c r="G218" s="831">
        <v>624</v>
      </c>
      <c r="H218" s="831"/>
      <c r="I218" s="831">
        <v>156</v>
      </c>
      <c r="J218" s="831">
        <v>3</v>
      </c>
      <c r="K218" s="831">
        <v>471</v>
      </c>
      <c r="L218" s="831"/>
      <c r="M218" s="831">
        <v>157</v>
      </c>
      <c r="N218" s="831">
        <v>4</v>
      </c>
      <c r="O218" s="831">
        <v>648</v>
      </c>
      <c r="P218" s="827"/>
      <c r="Q218" s="832">
        <v>162</v>
      </c>
    </row>
    <row r="219" spans="1:17" ht="14.45" customHeight="1" x14ac:dyDescent="0.2">
      <c r="A219" s="821" t="s">
        <v>4432</v>
      </c>
      <c r="B219" s="822" t="s">
        <v>3978</v>
      </c>
      <c r="C219" s="822" t="s">
        <v>3308</v>
      </c>
      <c r="D219" s="822" t="s">
        <v>4569</v>
      </c>
      <c r="E219" s="822" t="s">
        <v>4570</v>
      </c>
      <c r="F219" s="831">
        <v>1</v>
      </c>
      <c r="G219" s="831">
        <v>201</v>
      </c>
      <c r="H219" s="831"/>
      <c r="I219" s="831">
        <v>201</v>
      </c>
      <c r="J219" s="831">
        <v>6</v>
      </c>
      <c r="K219" s="831">
        <v>1212</v>
      </c>
      <c r="L219" s="831"/>
      <c r="M219" s="831">
        <v>202</v>
      </c>
      <c r="N219" s="831">
        <v>7</v>
      </c>
      <c r="O219" s="831">
        <v>1449</v>
      </c>
      <c r="P219" s="827"/>
      <c r="Q219" s="832">
        <v>207</v>
      </c>
    </row>
    <row r="220" spans="1:17" ht="14.45" customHeight="1" x14ac:dyDescent="0.2">
      <c r="A220" s="821" t="s">
        <v>4432</v>
      </c>
      <c r="B220" s="822" t="s">
        <v>3978</v>
      </c>
      <c r="C220" s="822" t="s">
        <v>3308</v>
      </c>
      <c r="D220" s="822" t="s">
        <v>4571</v>
      </c>
      <c r="E220" s="822" t="s">
        <v>4572</v>
      </c>
      <c r="F220" s="831">
        <v>2427</v>
      </c>
      <c r="G220" s="831">
        <v>502389</v>
      </c>
      <c r="H220" s="831"/>
      <c r="I220" s="831">
        <v>207</v>
      </c>
      <c r="J220" s="831">
        <v>2093</v>
      </c>
      <c r="K220" s="831">
        <v>435344</v>
      </c>
      <c r="L220" s="831"/>
      <c r="M220" s="831">
        <v>208</v>
      </c>
      <c r="N220" s="831">
        <v>2241</v>
      </c>
      <c r="O220" s="831">
        <v>479574</v>
      </c>
      <c r="P220" s="827"/>
      <c r="Q220" s="832">
        <v>214</v>
      </c>
    </row>
    <row r="221" spans="1:17" ht="14.45" customHeight="1" x14ac:dyDescent="0.2">
      <c r="A221" s="821" t="s">
        <v>4432</v>
      </c>
      <c r="B221" s="822" t="s">
        <v>3978</v>
      </c>
      <c r="C221" s="822" t="s">
        <v>3308</v>
      </c>
      <c r="D221" s="822" t="s">
        <v>4573</v>
      </c>
      <c r="E221" s="822" t="s">
        <v>4574</v>
      </c>
      <c r="F221" s="831">
        <v>4</v>
      </c>
      <c r="G221" s="831">
        <v>656</v>
      </c>
      <c r="H221" s="831"/>
      <c r="I221" s="831">
        <v>164</v>
      </c>
      <c r="J221" s="831">
        <v>5</v>
      </c>
      <c r="K221" s="831">
        <v>825</v>
      </c>
      <c r="L221" s="831"/>
      <c r="M221" s="831">
        <v>165</v>
      </c>
      <c r="N221" s="831">
        <v>15</v>
      </c>
      <c r="O221" s="831">
        <v>2550</v>
      </c>
      <c r="P221" s="827"/>
      <c r="Q221" s="832">
        <v>170</v>
      </c>
    </row>
    <row r="222" spans="1:17" ht="14.45" customHeight="1" x14ac:dyDescent="0.2">
      <c r="A222" s="821" t="s">
        <v>4432</v>
      </c>
      <c r="B222" s="822" t="s">
        <v>3978</v>
      </c>
      <c r="C222" s="822" t="s">
        <v>3308</v>
      </c>
      <c r="D222" s="822" t="s">
        <v>4575</v>
      </c>
      <c r="E222" s="822" t="s">
        <v>4576</v>
      </c>
      <c r="F222" s="831">
        <v>57</v>
      </c>
      <c r="G222" s="831">
        <v>123063</v>
      </c>
      <c r="H222" s="831"/>
      <c r="I222" s="831">
        <v>2159</v>
      </c>
      <c r="J222" s="831">
        <v>90</v>
      </c>
      <c r="K222" s="831">
        <v>194580</v>
      </c>
      <c r="L222" s="831"/>
      <c r="M222" s="831">
        <v>2162</v>
      </c>
      <c r="N222" s="831">
        <v>70</v>
      </c>
      <c r="O222" s="831">
        <v>153930</v>
      </c>
      <c r="P222" s="827"/>
      <c r="Q222" s="832">
        <v>2199</v>
      </c>
    </row>
    <row r="223" spans="1:17" ht="14.45" customHeight="1" x14ac:dyDescent="0.2">
      <c r="A223" s="821" t="s">
        <v>4432</v>
      </c>
      <c r="B223" s="822" t="s">
        <v>3978</v>
      </c>
      <c r="C223" s="822" t="s">
        <v>3308</v>
      </c>
      <c r="D223" s="822" t="s">
        <v>4577</v>
      </c>
      <c r="E223" s="822" t="s">
        <v>4546</v>
      </c>
      <c r="F223" s="831">
        <v>34</v>
      </c>
      <c r="G223" s="831">
        <v>64328</v>
      </c>
      <c r="H223" s="831"/>
      <c r="I223" s="831">
        <v>1892</v>
      </c>
      <c r="J223" s="831">
        <v>32</v>
      </c>
      <c r="K223" s="831">
        <v>60640</v>
      </c>
      <c r="L223" s="831"/>
      <c r="M223" s="831">
        <v>1895</v>
      </c>
      <c r="N223" s="831">
        <v>59</v>
      </c>
      <c r="O223" s="831">
        <v>113221</v>
      </c>
      <c r="P223" s="827"/>
      <c r="Q223" s="832">
        <v>1919</v>
      </c>
    </row>
    <row r="224" spans="1:17" ht="14.45" customHeight="1" x14ac:dyDescent="0.2">
      <c r="A224" s="821" t="s">
        <v>4432</v>
      </c>
      <c r="B224" s="822" t="s">
        <v>3978</v>
      </c>
      <c r="C224" s="822" t="s">
        <v>3308</v>
      </c>
      <c r="D224" s="822" t="s">
        <v>4578</v>
      </c>
      <c r="E224" s="822" t="s">
        <v>4579</v>
      </c>
      <c r="F224" s="831">
        <v>3</v>
      </c>
      <c r="G224" s="831">
        <v>492</v>
      </c>
      <c r="H224" s="831"/>
      <c r="I224" s="831">
        <v>164</v>
      </c>
      <c r="J224" s="831">
        <v>6</v>
      </c>
      <c r="K224" s="831">
        <v>990</v>
      </c>
      <c r="L224" s="831"/>
      <c r="M224" s="831">
        <v>165</v>
      </c>
      <c r="N224" s="831">
        <v>5</v>
      </c>
      <c r="O224" s="831">
        <v>850</v>
      </c>
      <c r="P224" s="827"/>
      <c r="Q224" s="832">
        <v>170</v>
      </c>
    </row>
    <row r="225" spans="1:17" ht="14.45" customHeight="1" x14ac:dyDescent="0.2">
      <c r="A225" s="821" t="s">
        <v>4432</v>
      </c>
      <c r="B225" s="822" t="s">
        <v>3978</v>
      </c>
      <c r="C225" s="822" t="s">
        <v>3308</v>
      </c>
      <c r="D225" s="822" t="s">
        <v>4580</v>
      </c>
      <c r="E225" s="822" t="s">
        <v>4581</v>
      </c>
      <c r="F225" s="831">
        <v>19</v>
      </c>
      <c r="G225" s="831">
        <v>160930</v>
      </c>
      <c r="H225" s="831"/>
      <c r="I225" s="831">
        <v>8470</v>
      </c>
      <c r="J225" s="831">
        <v>17</v>
      </c>
      <c r="K225" s="831">
        <v>144126</v>
      </c>
      <c r="L225" s="831"/>
      <c r="M225" s="831">
        <v>8478</v>
      </c>
      <c r="N225" s="831">
        <v>31</v>
      </c>
      <c r="O225" s="831">
        <v>265081</v>
      </c>
      <c r="P225" s="827"/>
      <c r="Q225" s="832">
        <v>8551</v>
      </c>
    </row>
    <row r="226" spans="1:17" ht="14.45" customHeight="1" x14ac:dyDescent="0.2">
      <c r="A226" s="821" t="s">
        <v>4432</v>
      </c>
      <c r="B226" s="822" t="s">
        <v>3978</v>
      </c>
      <c r="C226" s="822" t="s">
        <v>3308</v>
      </c>
      <c r="D226" s="822" t="s">
        <v>4582</v>
      </c>
      <c r="E226" s="822" t="s">
        <v>4583</v>
      </c>
      <c r="F226" s="831">
        <v>4</v>
      </c>
      <c r="G226" s="831">
        <v>1044</v>
      </c>
      <c r="H226" s="831"/>
      <c r="I226" s="831">
        <v>261</v>
      </c>
      <c r="J226" s="831">
        <v>4</v>
      </c>
      <c r="K226" s="831">
        <v>1048</v>
      </c>
      <c r="L226" s="831"/>
      <c r="M226" s="831">
        <v>262</v>
      </c>
      <c r="N226" s="831">
        <v>1</v>
      </c>
      <c r="O226" s="831">
        <v>267</v>
      </c>
      <c r="P226" s="827"/>
      <c r="Q226" s="832">
        <v>267</v>
      </c>
    </row>
    <row r="227" spans="1:17" ht="14.45" customHeight="1" x14ac:dyDescent="0.2">
      <c r="A227" s="821" t="s">
        <v>4432</v>
      </c>
      <c r="B227" s="822" t="s">
        <v>3978</v>
      </c>
      <c r="C227" s="822" t="s">
        <v>3308</v>
      </c>
      <c r="D227" s="822" t="s">
        <v>4584</v>
      </c>
      <c r="E227" s="822" t="s">
        <v>4585</v>
      </c>
      <c r="F227" s="831"/>
      <c r="G227" s="831"/>
      <c r="H227" s="831"/>
      <c r="I227" s="831"/>
      <c r="J227" s="831">
        <v>1</v>
      </c>
      <c r="K227" s="831">
        <v>2068</v>
      </c>
      <c r="L227" s="831"/>
      <c r="M227" s="831">
        <v>2068</v>
      </c>
      <c r="N227" s="831">
        <v>1</v>
      </c>
      <c r="O227" s="831">
        <v>2127</v>
      </c>
      <c r="P227" s="827"/>
      <c r="Q227" s="832">
        <v>2127</v>
      </c>
    </row>
    <row r="228" spans="1:17" ht="14.45" customHeight="1" x14ac:dyDescent="0.2">
      <c r="A228" s="821" t="s">
        <v>4432</v>
      </c>
      <c r="B228" s="822" t="s">
        <v>3978</v>
      </c>
      <c r="C228" s="822" t="s">
        <v>3308</v>
      </c>
      <c r="D228" s="822" t="s">
        <v>4586</v>
      </c>
      <c r="E228" s="822" t="s">
        <v>4587</v>
      </c>
      <c r="F228" s="831"/>
      <c r="G228" s="831"/>
      <c r="H228" s="831"/>
      <c r="I228" s="831"/>
      <c r="J228" s="831"/>
      <c r="K228" s="831"/>
      <c r="L228" s="831"/>
      <c r="M228" s="831"/>
      <c r="N228" s="831">
        <v>2</v>
      </c>
      <c r="O228" s="831">
        <v>0</v>
      </c>
      <c r="P228" s="827"/>
      <c r="Q228" s="832">
        <v>0</v>
      </c>
    </row>
    <row r="229" spans="1:17" ht="14.45" customHeight="1" x14ac:dyDescent="0.2">
      <c r="A229" s="821" t="s">
        <v>4588</v>
      </c>
      <c r="B229" s="822" t="s">
        <v>4589</v>
      </c>
      <c r="C229" s="822" t="s">
        <v>3308</v>
      </c>
      <c r="D229" s="822" t="s">
        <v>4590</v>
      </c>
      <c r="E229" s="822" t="s">
        <v>4591</v>
      </c>
      <c r="F229" s="831">
        <v>181</v>
      </c>
      <c r="G229" s="831">
        <v>38553</v>
      </c>
      <c r="H229" s="831"/>
      <c r="I229" s="831">
        <v>213</v>
      </c>
      <c r="J229" s="831">
        <v>212</v>
      </c>
      <c r="K229" s="831">
        <v>45580</v>
      </c>
      <c r="L229" s="831"/>
      <c r="M229" s="831">
        <v>215</v>
      </c>
      <c r="N229" s="831">
        <v>167</v>
      </c>
      <c r="O229" s="831">
        <v>37074</v>
      </c>
      <c r="P229" s="827"/>
      <c r="Q229" s="832">
        <v>222</v>
      </c>
    </row>
    <row r="230" spans="1:17" ht="14.45" customHeight="1" x14ac:dyDescent="0.2">
      <c r="A230" s="821" t="s">
        <v>4588</v>
      </c>
      <c r="B230" s="822" t="s">
        <v>4589</v>
      </c>
      <c r="C230" s="822" t="s">
        <v>3308</v>
      </c>
      <c r="D230" s="822" t="s">
        <v>4592</v>
      </c>
      <c r="E230" s="822" t="s">
        <v>4591</v>
      </c>
      <c r="F230" s="831">
        <v>7</v>
      </c>
      <c r="G230" s="831">
        <v>616</v>
      </c>
      <c r="H230" s="831"/>
      <c r="I230" s="831">
        <v>88</v>
      </c>
      <c r="J230" s="831">
        <v>2</v>
      </c>
      <c r="K230" s="831">
        <v>178</v>
      </c>
      <c r="L230" s="831"/>
      <c r="M230" s="831">
        <v>89</v>
      </c>
      <c r="N230" s="831">
        <v>4</v>
      </c>
      <c r="O230" s="831">
        <v>368</v>
      </c>
      <c r="P230" s="827"/>
      <c r="Q230" s="832">
        <v>92</v>
      </c>
    </row>
    <row r="231" spans="1:17" ht="14.45" customHeight="1" x14ac:dyDescent="0.2">
      <c r="A231" s="821" t="s">
        <v>4588</v>
      </c>
      <c r="B231" s="822" t="s">
        <v>4589</v>
      </c>
      <c r="C231" s="822" t="s">
        <v>3308</v>
      </c>
      <c r="D231" s="822" t="s">
        <v>4593</v>
      </c>
      <c r="E231" s="822" t="s">
        <v>4594</v>
      </c>
      <c r="F231" s="831">
        <v>253</v>
      </c>
      <c r="G231" s="831">
        <v>76659</v>
      </c>
      <c r="H231" s="831"/>
      <c r="I231" s="831">
        <v>303</v>
      </c>
      <c r="J231" s="831">
        <v>144</v>
      </c>
      <c r="K231" s="831">
        <v>43920</v>
      </c>
      <c r="L231" s="831"/>
      <c r="M231" s="831">
        <v>305</v>
      </c>
      <c r="N231" s="831">
        <v>427</v>
      </c>
      <c r="O231" s="831">
        <v>134078</v>
      </c>
      <c r="P231" s="827"/>
      <c r="Q231" s="832">
        <v>314</v>
      </c>
    </row>
    <row r="232" spans="1:17" ht="14.45" customHeight="1" x14ac:dyDescent="0.2">
      <c r="A232" s="821" t="s">
        <v>4588</v>
      </c>
      <c r="B232" s="822" t="s">
        <v>4589</v>
      </c>
      <c r="C232" s="822" t="s">
        <v>3308</v>
      </c>
      <c r="D232" s="822" t="s">
        <v>4595</v>
      </c>
      <c r="E232" s="822" t="s">
        <v>4596</v>
      </c>
      <c r="F232" s="831">
        <v>3</v>
      </c>
      <c r="G232" s="831">
        <v>300</v>
      </c>
      <c r="H232" s="831"/>
      <c r="I232" s="831">
        <v>100</v>
      </c>
      <c r="J232" s="831"/>
      <c r="K232" s="831"/>
      <c r="L232" s="831"/>
      <c r="M232" s="831"/>
      <c r="N232" s="831"/>
      <c r="O232" s="831"/>
      <c r="P232" s="827"/>
      <c r="Q232" s="832"/>
    </row>
    <row r="233" spans="1:17" ht="14.45" customHeight="1" x14ac:dyDescent="0.2">
      <c r="A233" s="821" t="s">
        <v>4588</v>
      </c>
      <c r="B233" s="822" t="s">
        <v>4589</v>
      </c>
      <c r="C233" s="822" t="s">
        <v>3308</v>
      </c>
      <c r="D233" s="822" t="s">
        <v>4597</v>
      </c>
      <c r="E233" s="822" t="s">
        <v>4598</v>
      </c>
      <c r="F233" s="831">
        <v>96</v>
      </c>
      <c r="G233" s="831">
        <v>13248</v>
      </c>
      <c r="H233" s="831"/>
      <c r="I233" s="831">
        <v>138</v>
      </c>
      <c r="J233" s="831">
        <v>88</v>
      </c>
      <c r="K233" s="831">
        <v>12232</v>
      </c>
      <c r="L233" s="831"/>
      <c r="M233" s="831">
        <v>139</v>
      </c>
      <c r="N233" s="831">
        <v>88</v>
      </c>
      <c r="O233" s="831">
        <v>12496</v>
      </c>
      <c r="P233" s="827"/>
      <c r="Q233" s="832">
        <v>142</v>
      </c>
    </row>
    <row r="234" spans="1:17" ht="14.45" customHeight="1" x14ac:dyDescent="0.2">
      <c r="A234" s="821" t="s">
        <v>4588</v>
      </c>
      <c r="B234" s="822" t="s">
        <v>4589</v>
      </c>
      <c r="C234" s="822" t="s">
        <v>3308</v>
      </c>
      <c r="D234" s="822" t="s">
        <v>4599</v>
      </c>
      <c r="E234" s="822" t="s">
        <v>4598</v>
      </c>
      <c r="F234" s="831">
        <v>1</v>
      </c>
      <c r="G234" s="831">
        <v>185</v>
      </c>
      <c r="H234" s="831"/>
      <c r="I234" s="831">
        <v>185</v>
      </c>
      <c r="J234" s="831">
        <v>1</v>
      </c>
      <c r="K234" s="831">
        <v>187</v>
      </c>
      <c r="L234" s="831"/>
      <c r="M234" s="831">
        <v>187</v>
      </c>
      <c r="N234" s="831">
        <v>1</v>
      </c>
      <c r="O234" s="831">
        <v>194</v>
      </c>
      <c r="P234" s="827"/>
      <c r="Q234" s="832">
        <v>194</v>
      </c>
    </row>
    <row r="235" spans="1:17" ht="14.45" customHeight="1" x14ac:dyDescent="0.2">
      <c r="A235" s="821" t="s">
        <v>4588</v>
      </c>
      <c r="B235" s="822" t="s">
        <v>4589</v>
      </c>
      <c r="C235" s="822" t="s">
        <v>3308</v>
      </c>
      <c r="D235" s="822" t="s">
        <v>4600</v>
      </c>
      <c r="E235" s="822" t="s">
        <v>4601</v>
      </c>
      <c r="F235" s="831">
        <v>1</v>
      </c>
      <c r="G235" s="831">
        <v>645</v>
      </c>
      <c r="H235" s="831"/>
      <c r="I235" s="831">
        <v>645</v>
      </c>
      <c r="J235" s="831">
        <v>1</v>
      </c>
      <c r="K235" s="831">
        <v>649</v>
      </c>
      <c r="L235" s="831"/>
      <c r="M235" s="831">
        <v>649</v>
      </c>
      <c r="N235" s="831">
        <v>1</v>
      </c>
      <c r="O235" s="831">
        <v>675</v>
      </c>
      <c r="P235" s="827"/>
      <c r="Q235" s="832">
        <v>675</v>
      </c>
    </row>
    <row r="236" spans="1:17" ht="14.45" customHeight="1" x14ac:dyDescent="0.2">
      <c r="A236" s="821" t="s">
        <v>4588</v>
      </c>
      <c r="B236" s="822" t="s">
        <v>4589</v>
      </c>
      <c r="C236" s="822" t="s">
        <v>3308</v>
      </c>
      <c r="D236" s="822" t="s">
        <v>4602</v>
      </c>
      <c r="E236" s="822" t="s">
        <v>4603</v>
      </c>
      <c r="F236" s="831">
        <v>14</v>
      </c>
      <c r="G236" s="831">
        <v>2450</v>
      </c>
      <c r="H236" s="831"/>
      <c r="I236" s="831">
        <v>175</v>
      </c>
      <c r="J236" s="831">
        <v>6</v>
      </c>
      <c r="K236" s="831">
        <v>1056</v>
      </c>
      <c r="L236" s="831"/>
      <c r="M236" s="831">
        <v>176</v>
      </c>
      <c r="N236" s="831">
        <v>14</v>
      </c>
      <c r="O236" s="831">
        <v>2660</v>
      </c>
      <c r="P236" s="827"/>
      <c r="Q236" s="832">
        <v>190</v>
      </c>
    </row>
    <row r="237" spans="1:17" ht="14.45" customHeight="1" x14ac:dyDescent="0.2">
      <c r="A237" s="821" t="s">
        <v>4588</v>
      </c>
      <c r="B237" s="822" t="s">
        <v>4589</v>
      </c>
      <c r="C237" s="822" t="s">
        <v>3308</v>
      </c>
      <c r="D237" s="822" t="s">
        <v>4604</v>
      </c>
      <c r="E237" s="822" t="s">
        <v>4605</v>
      </c>
      <c r="F237" s="831">
        <v>57</v>
      </c>
      <c r="G237" s="831">
        <v>15789</v>
      </c>
      <c r="H237" s="831"/>
      <c r="I237" s="831">
        <v>277</v>
      </c>
      <c r="J237" s="831">
        <v>56</v>
      </c>
      <c r="K237" s="831">
        <v>15624</v>
      </c>
      <c r="L237" s="831"/>
      <c r="M237" s="831">
        <v>279</v>
      </c>
      <c r="N237" s="831">
        <v>61</v>
      </c>
      <c r="O237" s="831">
        <v>17629</v>
      </c>
      <c r="P237" s="827"/>
      <c r="Q237" s="832">
        <v>289</v>
      </c>
    </row>
    <row r="238" spans="1:17" ht="14.45" customHeight="1" x14ac:dyDescent="0.2">
      <c r="A238" s="821" t="s">
        <v>4588</v>
      </c>
      <c r="B238" s="822" t="s">
        <v>4589</v>
      </c>
      <c r="C238" s="822" t="s">
        <v>3308</v>
      </c>
      <c r="D238" s="822" t="s">
        <v>4606</v>
      </c>
      <c r="E238" s="822" t="s">
        <v>4607</v>
      </c>
      <c r="F238" s="831">
        <v>63</v>
      </c>
      <c r="G238" s="831">
        <v>8883</v>
      </c>
      <c r="H238" s="831"/>
      <c r="I238" s="831">
        <v>141</v>
      </c>
      <c r="J238" s="831">
        <v>73</v>
      </c>
      <c r="K238" s="831">
        <v>10366</v>
      </c>
      <c r="L238" s="831"/>
      <c r="M238" s="831">
        <v>142</v>
      </c>
      <c r="N238" s="831">
        <v>68</v>
      </c>
      <c r="O238" s="831">
        <v>9724</v>
      </c>
      <c r="P238" s="827"/>
      <c r="Q238" s="832">
        <v>143</v>
      </c>
    </row>
    <row r="239" spans="1:17" ht="14.45" customHeight="1" x14ac:dyDescent="0.2">
      <c r="A239" s="821" t="s">
        <v>4588</v>
      </c>
      <c r="B239" s="822" t="s">
        <v>4589</v>
      </c>
      <c r="C239" s="822" t="s">
        <v>3308</v>
      </c>
      <c r="D239" s="822" t="s">
        <v>4608</v>
      </c>
      <c r="E239" s="822" t="s">
        <v>4607</v>
      </c>
      <c r="F239" s="831">
        <v>96</v>
      </c>
      <c r="G239" s="831">
        <v>7584</v>
      </c>
      <c r="H239" s="831"/>
      <c r="I239" s="831">
        <v>79</v>
      </c>
      <c r="J239" s="831">
        <v>88</v>
      </c>
      <c r="K239" s="831">
        <v>6952</v>
      </c>
      <c r="L239" s="831"/>
      <c r="M239" s="831">
        <v>79</v>
      </c>
      <c r="N239" s="831">
        <v>88</v>
      </c>
      <c r="O239" s="831">
        <v>7128</v>
      </c>
      <c r="P239" s="827"/>
      <c r="Q239" s="832">
        <v>81</v>
      </c>
    </row>
    <row r="240" spans="1:17" ht="14.45" customHeight="1" x14ac:dyDescent="0.2">
      <c r="A240" s="821" t="s">
        <v>4588</v>
      </c>
      <c r="B240" s="822" t="s">
        <v>4589</v>
      </c>
      <c r="C240" s="822" t="s">
        <v>3308</v>
      </c>
      <c r="D240" s="822" t="s">
        <v>4609</v>
      </c>
      <c r="E240" s="822" t="s">
        <v>4610</v>
      </c>
      <c r="F240" s="831">
        <v>63</v>
      </c>
      <c r="G240" s="831">
        <v>19908</v>
      </c>
      <c r="H240" s="831"/>
      <c r="I240" s="831">
        <v>316</v>
      </c>
      <c r="J240" s="831">
        <v>73</v>
      </c>
      <c r="K240" s="831">
        <v>23214</v>
      </c>
      <c r="L240" s="831"/>
      <c r="M240" s="831">
        <v>318</v>
      </c>
      <c r="N240" s="831">
        <v>68</v>
      </c>
      <c r="O240" s="831">
        <v>22304</v>
      </c>
      <c r="P240" s="827"/>
      <c r="Q240" s="832">
        <v>328</v>
      </c>
    </row>
    <row r="241" spans="1:17" ht="14.45" customHeight="1" x14ac:dyDescent="0.2">
      <c r="A241" s="821" t="s">
        <v>4588</v>
      </c>
      <c r="B241" s="822" t="s">
        <v>4589</v>
      </c>
      <c r="C241" s="822" t="s">
        <v>3308</v>
      </c>
      <c r="D241" s="822" t="s">
        <v>4611</v>
      </c>
      <c r="E241" s="822" t="s">
        <v>4612</v>
      </c>
      <c r="F241" s="831">
        <v>94</v>
      </c>
      <c r="G241" s="831">
        <v>15510</v>
      </c>
      <c r="H241" s="831"/>
      <c r="I241" s="831">
        <v>165</v>
      </c>
      <c r="J241" s="831">
        <v>83</v>
      </c>
      <c r="K241" s="831">
        <v>13778</v>
      </c>
      <c r="L241" s="831"/>
      <c r="M241" s="831">
        <v>166</v>
      </c>
      <c r="N241" s="831">
        <v>87</v>
      </c>
      <c r="O241" s="831">
        <v>14790</v>
      </c>
      <c r="P241" s="827"/>
      <c r="Q241" s="832">
        <v>170</v>
      </c>
    </row>
    <row r="242" spans="1:17" ht="14.45" customHeight="1" x14ac:dyDescent="0.2">
      <c r="A242" s="821" t="s">
        <v>4588</v>
      </c>
      <c r="B242" s="822" t="s">
        <v>4589</v>
      </c>
      <c r="C242" s="822" t="s">
        <v>3308</v>
      </c>
      <c r="D242" s="822" t="s">
        <v>4613</v>
      </c>
      <c r="E242" s="822" t="s">
        <v>4591</v>
      </c>
      <c r="F242" s="831">
        <v>229</v>
      </c>
      <c r="G242" s="831">
        <v>16946</v>
      </c>
      <c r="H242" s="831"/>
      <c r="I242" s="831">
        <v>74</v>
      </c>
      <c r="J242" s="831">
        <v>168</v>
      </c>
      <c r="K242" s="831">
        <v>12432</v>
      </c>
      <c r="L242" s="831"/>
      <c r="M242" s="831">
        <v>74</v>
      </c>
      <c r="N242" s="831">
        <v>240</v>
      </c>
      <c r="O242" s="831">
        <v>18000</v>
      </c>
      <c r="P242" s="827"/>
      <c r="Q242" s="832">
        <v>75</v>
      </c>
    </row>
    <row r="243" spans="1:17" ht="14.45" customHeight="1" x14ac:dyDescent="0.2">
      <c r="A243" s="821" t="s">
        <v>4588</v>
      </c>
      <c r="B243" s="822" t="s">
        <v>4589</v>
      </c>
      <c r="C243" s="822" t="s">
        <v>3308</v>
      </c>
      <c r="D243" s="822" t="s">
        <v>4614</v>
      </c>
      <c r="E243" s="822" t="s">
        <v>4615</v>
      </c>
      <c r="F243" s="831">
        <v>16</v>
      </c>
      <c r="G243" s="831">
        <v>19456</v>
      </c>
      <c r="H243" s="831"/>
      <c r="I243" s="831">
        <v>1216</v>
      </c>
      <c r="J243" s="831">
        <v>6</v>
      </c>
      <c r="K243" s="831">
        <v>7320</v>
      </c>
      <c r="L243" s="831"/>
      <c r="M243" s="831">
        <v>1220</v>
      </c>
      <c r="N243" s="831">
        <v>29</v>
      </c>
      <c r="O243" s="831">
        <v>35960</v>
      </c>
      <c r="P243" s="827"/>
      <c r="Q243" s="832">
        <v>1240</v>
      </c>
    </row>
    <row r="244" spans="1:17" ht="14.45" customHeight="1" x14ac:dyDescent="0.2">
      <c r="A244" s="821" t="s">
        <v>4588</v>
      </c>
      <c r="B244" s="822" t="s">
        <v>4589</v>
      </c>
      <c r="C244" s="822" t="s">
        <v>3308</v>
      </c>
      <c r="D244" s="822" t="s">
        <v>4616</v>
      </c>
      <c r="E244" s="822" t="s">
        <v>4617</v>
      </c>
      <c r="F244" s="831">
        <v>12</v>
      </c>
      <c r="G244" s="831">
        <v>1392</v>
      </c>
      <c r="H244" s="831"/>
      <c r="I244" s="831">
        <v>116</v>
      </c>
      <c r="J244" s="831">
        <v>5</v>
      </c>
      <c r="K244" s="831">
        <v>585</v>
      </c>
      <c r="L244" s="831"/>
      <c r="M244" s="831">
        <v>117</v>
      </c>
      <c r="N244" s="831">
        <v>14</v>
      </c>
      <c r="O244" s="831">
        <v>1708</v>
      </c>
      <c r="P244" s="827"/>
      <c r="Q244" s="832">
        <v>122</v>
      </c>
    </row>
    <row r="245" spans="1:17" ht="14.45" customHeight="1" x14ac:dyDescent="0.2">
      <c r="A245" s="821" t="s">
        <v>4588</v>
      </c>
      <c r="B245" s="822" t="s">
        <v>4589</v>
      </c>
      <c r="C245" s="822" t="s">
        <v>3308</v>
      </c>
      <c r="D245" s="822" t="s">
        <v>4618</v>
      </c>
      <c r="E245" s="822" t="s">
        <v>4619</v>
      </c>
      <c r="F245" s="831"/>
      <c r="G245" s="831"/>
      <c r="H245" s="831"/>
      <c r="I245" s="831"/>
      <c r="J245" s="831">
        <v>1</v>
      </c>
      <c r="K245" s="831">
        <v>352</v>
      </c>
      <c r="L245" s="831"/>
      <c r="M245" s="831">
        <v>352</v>
      </c>
      <c r="N245" s="831">
        <v>1</v>
      </c>
      <c r="O245" s="831">
        <v>380</v>
      </c>
      <c r="P245" s="827"/>
      <c r="Q245" s="832">
        <v>380</v>
      </c>
    </row>
    <row r="246" spans="1:17" ht="14.45" customHeight="1" x14ac:dyDescent="0.2">
      <c r="A246" s="821" t="s">
        <v>4588</v>
      </c>
      <c r="B246" s="822" t="s">
        <v>4589</v>
      </c>
      <c r="C246" s="822" t="s">
        <v>3308</v>
      </c>
      <c r="D246" s="822" t="s">
        <v>4620</v>
      </c>
      <c r="E246" s="822" t="s">
        <v>4621</v>
      </c>
      <c r="F246" s="831">
        <v>2</v>
      </c>
      <c r="G246" s="831">
        <v>2150</v>
      </c>
      <c r="H246" s="831"/>
      <c r="I246" s="831">
        <v>1075</v>
      </c>
      <c r="J246" s="831"/>
      <c r="K246" s="831"/>
      <c r="L246" s="831"/>
      <c r="M246" s="831"/>
      <c r="N246" s="831"/>
      <c r="O246" s="831"/>
      <c r="P246" s="827"/>
      <c r="Q246" s="832"/>
    </row>
    <row r="247" spans="1:17" ht="14.45" customHeight="1" x14ac:dyDescent="0.2">
      <c r="A247" s="821" t="s">
        <v>4622</v>
      </c>
      <c r="B247" s="822" t="s">
        <v>4623</v>
      </c>
      <c r="C247" s="822" t="s">
        <v>3308</v>
      </c>
      <c r="D247" s="822" t="s">
        <v>4624</v>
      </c>
      <c r="E247" s="822" t="s">
        <v>4625</v>
      </c>
      <c r="F247" s="831">
        <v>43</v>
      </c>
      <c r="G247" s="831">
        <v>2537</v>
      </c>
      <c r="H247" s="831"/>
      <c r="I247" s="831">
        <v>59</v>
      </c>
      <c r="J247" s="831">
        <v>28</v>
      </c>
      <c r="K247" s="831">
        <v>1652</v>
      </c>
      <c r="L247" s="831"/>
      <c r="M247" s="831">
        <v>59</v>
      </c>
      <c r="N247" s="831">
        <v>32</v>
      </c>
      <c r="O247" s="831">
        <v>2016</v>
      </c>
      <c r="P247" s="827"/>
      <c r="Q247" s="832">
        <v>63</v>
      </c>
    </row>
    <row r="248" spans="1:17" ht="14.45" customHeight="1" x14ac:dyDescent="0.2">
      <c r="A248" s="821" t="s">
        <v>4622</v>
      </c>
      <c r="B248" s="822" t="s">
        <v>4623</v>
      </c>
      <c r="C248" s="822" t="s">
        <v>3308</v>
      </c>
      <c r="D248" s="822" t="s">
        <v>4626</v>
      </c>
      <c r="E248" s="822" t="s">
        <v>4627</v>
      </c>
      <c r="F248" s="831">
        <v>8</v>
      </c>
      <c r="G248" s="831">
        <v>1056</v>
      </c>
      <c r="H248" s="831"/>
      <c r="I248" s="831">
        <v>132</v>
      </c>
      <c r="J248" s="831">
        <v>7</v>
      </c>
      <c r="K248" s="831">
        <v>931</v>
      </c>
      <c r="L248" s="831"/>
      <c r="M248" s="831">
        <v>133</v>
      </c>
      <c r="N248" s="831">
        <v>16</v>
      </c>
      <c r="O248" s="831">
        <v>2288</v>
      </c>
      <c r="P248" s="827"/>
      <c r="Q248" s="832">
        <v>143</v>
      </c>
    </row>
    <row r="249" spans="1:17" ht="14.45" customHeight="1" x14ac:dyDescent="0.2">
      <c r="A249" s="821" t="s">
        <v>4622</v>
      </c>
      <c r="B249" s="822" t="s">
        <v>4623</v>
      </c>
      <c r="C249" s="822" t="s">
        <v>3308</v>
      </c>
      <c r="D249" s="822" t="s">
        <v>4628</v>
      </c>
      <c r="E249" s="822" t="s">
        <v>4629</v>
      </c>
      <c r="F249" s="831">
        <v>19</v>
      </c>
      <c r="G249" s="831">
        <v>3477</v>
      </c>
      <c r="H249" s="831"/>
      <c r="I249" s="831">
        <v>183</v>
      </c>
      <c r="J249" s="831">
        <v>11</v>
      </c>
      <c r="K249" s="831">
        <v>2035</v>
      </c>
      <c r="L249" s="831"/>
      <c r="M249" s="831">
        <v>185</v>
      </c>
      <c r="N249" s="831">
        <v>19</v>
      </c>
      <c r="O249" s="831">
        <v>3705</v>
      </c>
      <c r="P249" s="827"/>
      <c r="Q249" s="832">
        <v>195</v>
      </c>
    </row>
    <row r="250" spans="1:17" ht="14.45" customHeight="1" x14ac:dyDescent="0.2">
      <c r="A250" s="821" t="s">
        <v>4622</v>
      </c>
      <c r="B250" s="822" t="s">
        <v>4623</v>
      </c>
      <c r="C250" s="822" t="s">
        <v>3308</v>
      </c>
      <c r="D250" s="822" t="s">
        <v>4630</v>
      </c>
      <c r="E250" s="822" t="s">
        <v>4631</v>
      </c>
      <c r="F250" s="831">
        <v>31</v>
      </c>
      <c r="G250" s="831">
        <v>10571</v>
      </c>
      <c r="H250" s="831"/>
      <c r="I250" s="831">
        <v>341</v>
      </c>
      <c r="J250" s="831">
        <v>20</v>
      </c>
      <c r="K250" s="831">
        <v>6880</v>
      </c>
      <c r="L250" s="831"/>
      <c r="M250" s="831">
        <v>344</v>
      </c>
      <c r="N250" s="831">
        <v>12</v>
      </c>
      <c r="O250" s="831">
        <v>4368</v>
      </c>
      <c r="P250" s="827"/>
      <c r="Q250" s="832">
        <v>364</v>
      </c>
    </row>
    <row r="251" spans="1:17" ht="14.45" customHeight="1" x14ac:dyDescent="0.2">
      <c r="A251" s="821" t="s">
        <v>4622</v>
      </c>
      <c r="B251" s="822" t="s">
        <v>4623</v>
      </c>
      <c r="C251" s="822" t="s">
        <v>3308</v>
      </c>
      <c r="D251" s="822" t="s">
        <v>4632</v>
      </c>
      <c r="E251" s="822" t="s">
        <v>4633</v>
      </c>
      <c r="F251" s="831">
        <v>567</v>
      </c>
      <c r="G251" s="831">
        <v>199017</v>
      </c>
      <c r="H251" s="831"/>
      <c r="I251" s="831">
        <v>351</v>
      </c>
      <c r="J251" s="831">
        <v>555</v>
      </c>
      <c r="K251" s="831">
        <v>195915</v>
      </c>
      <c r="L251" s="831"/>
      <c r="M251" s="831">
        <v>353</v>
      </c>
      <c r="N251" s="831">
        <v>423</v>
      </c>
      <c r="O251" s="831">
        <v>153972</v>
      </c>
      <c r="P251" s="827"/>
      <c r="Q251" s="832">
        <v>364</v>
      </c>
    </row>
    <row r="252" spans="1:17" ht="14.45" customHeight="1" x14ac:dyDescent="0.2">
      <c r="A252" s="821" t="s">
        <v>4622</v>
      </c>
      <c r="B252" s="822" t="s">
        <v>4623</v>
      </c>
      <c r="C252" s="822" t="s">
        <v>3308</v>
      </c>
      <c r="D252" s="822" t="s">
        <v>4634</v>
      </c>
      <c r="E252" s="822" t="s">
        <v>4635</v>
      </c>
      <c r="F252" s="831"/>
      <c r="G252" s="831"/>
      <c r="H252" s="831"/>
      <c r="I252" s="831"/>
      <c r="J252" s="831">
        <v>1</v>
      </c>
      <c r="K252" s="831">
        <v>405</v>
      </c>
      <c r="L252" s="831"/>
      <c r="M252" s="831">
        <v>405</v>
      </c>
      <c r="N252" s="831">
        <v>4</v>
      </c>
      <c r="O252" s="831">
        <v>1696</v>
      </c>
      <c r="P252" s="827"/>
      <c r="Q252" s="832">
        <v>424</v>
      </c>
    </row>
    <row r="253" spans="1:17" ht="14.45" customHeight="1" x14ac:dyDescent="0.2">
      <c r="A253" s="821" t="s">
        <v>4622</v>
      </c>
      <c r="B253" s="822" t="s">
        <v>4623</v>
      </c>
      <c r="C253" s="822" t="s">
        <v>3308</v>
      </c>
      <c r="D253" s="822" t="s">
        <v>4636</v>
      </c>
      <c r="E253" s="822" t="s">
        <v>4637</v>
      </c>
      <c r="F253" s="831"/>
      <c r="G253" s="831"/>
      <c r="H253" s="831"/>
      <c r="I253" s="831"/>
      <c r="J253" s="831"/>
      <c r="K253" s="831"/>
      <c r="L253" s="831"/>
      <c r="M253" s="831"/>
      <c r="N253" s="831">
        <v>1</v>
      </c>
      <c r="O253" s="831">
        <v>40</v>
      </c>
      <c r="P253" s="827"/>
      <c r="Q253" s="832">
        <v>40</v>
      </c>
    </row>
    <row r="254" spans="1:17" ht="14.45" customHeight="1" x14ac:dyDescent="0.2">
      <c r="A254" s="821" t="s">
        <v>4622</v>
      </c>
      <c r="B254" s="822" t="s">
        <v>4623</v>
      </c>
      <c r="C254" s="822" t="s">
        <v>3308</v>
      </c>
      <c r="D254" s="822" t="s">
        <v>4638</v>
      </c>
      <c r="E254" s="822" t="s">
        <v>4639</v>
      </c>
      <c r="F254" s="831"/>
      <c r="G254" s="831"/>
      <c r="H254" s="831"/>
      <c r="I254" s="831"/>
      <c r="J254" s="831">
        <v>1</v>
      </c>
      <c r="K254" s="831">
        <v>719</v>
      </c>
      <c r="L254" s="831"/>
      <c r="M254" s="831">
        <v>719</v>
      </c>
      <c r="N254" s="831">
        <v>1</v>
      </c>
      <c r="O254" s="831">
        <v>756</v>
      </c>
      <c r="P254" s="827"/>
      <c r="Q254" s="832">
        <v>756</v>
      </c>
    </row>
    <row r="255" spans="1:17" ht="14.45" customHeight="1" x14ac:dyDescent="0.2">
      <c r="A255" s="821" t="s">
        <v>4622</v>
      </c>
      <c r="B255" s="822" t="s">
        <v>4623</v>
      </c>
      <c r="C255" s="822" t="s">
        <v>3308</v>
      </c>
      <c r="D255" s="822" t="s">
        <v>4640</v>
      </c>
      <c r="E255" s="822" t="s">
        <v>4641</v>
      </c>
      <c r="F255" s="831">
        <v>21</v>
      </c>
      <c r="G255" s="831">
        <v>6468</v>
      </c>
      <c r="H255" s="831"/>
      <c r="I255" s="831">
        <v>308</v>
      </c>
      <c r="J255" s="831">
        <v>15</v>
      </c>
      <c r="K255" s="831">
        <v>4650</v>
      </c>
      <c r="L255" s="831"/>
      <c r="M255" s="831">
        <v>310</v>
      </c>
      <c r="N255" s="831">
        <v>28</v>
      </c>
      <c r="O255" s="831">
        <v>9324</v>
      </c>
      <c r="P255" s="827"/>
      <c r="Q255" s="832">
        <v>333</v>
      </c>
    </row>
    <row r="256" spans="1:17" ht="14.45" customHeight="1" x14ac:dyDescent="0.2">
      <c r="A256" s="821" t="s">
        <v>4622</v>
      </c>
      <c r="B256" s="822" t="s">
        <v>4623</v>
      </c>
      <c r="C256" s="822" t="s">
        <v>3308</v>
      </c>
      <c r="D256" s="822" t="s">
        <v>4642</v>
      </c>
      <c r="E256" s="822" t="s">
        <v>4643</v>
      </c>
      <c r="F256" s="831">
        <v>81</v>
      </c>
      <c r="G256" s="831">
        <v>40419</v>
      </c>
      <c r="H256" s="831"/>
      <c r="I256" s="831">
        <v>499</v>
      </c>
      <c r="J256" s="831">
        <v>84</v>
      </c>
      <c r="K256" s="831">
        <v>42252</v>
      </c>
      <c r="L256" s="831"/>
      <c r="M256" s="831">
        <v>503</v>
      </c>
      <c r="N256" s="831">
        <v>76</v>
      </c>
      <c r="O256" s="831">
        <v>41116</v>
      </c>
      <c r="P256" s="827"/>
      <c r="Q256" s="832">
        <v>541</v>
      </c>
    </row>
    <row r="257" spans="1:17" ht="14.45" customHeight="1" x14ac:dyDescent="0.2">
      <c r="A257" s="821" t="s">
        <v>4622</v>
      </c>
      <c r="B257" s="822" t="s">
        <v>4623</v>
      </c>
      <c r="C257" s="822" t="s">
        <v>3308</v>
      </c>
      <c r="D257" s="822" t="s">
        <v>4644</v>
      </c>
      <c r="E257" s="822" t="s">
        <v>4645</v>
      </c>
      <c r="F257" s="831">
        <v>91</v>
      </c>
      <c r="G257" s="831">
        <v>34216</v>
      </c>
      <c r="H257" s="831"/>
      <c r="I257" s="831">
        <v>376</v>
      </c>
      <c r="J257" s="831">
        <v>84</v>
      </c>
      <c r="K257" s="831">
        <v>31920</v>
      </c>
      <c r="L257" s="831"/>
      <c r="M257" s="831">
        <v>380</v>
      </c>
      <c r="N257" s="831">
        <v>94</v>
      </c>
      <c r="O257" s="831">
        <v>37600</v>
      </c>
      <c r="P257" s="827"/>
      <c r="Q257" s="832">
        <v>400</v>
      </c>
    </row>
    <row r="258" spans="1:17" ht="14.45" customHeight="1" x14ac:dyDescent="0.2">
      <c r="A258" s="821" t="s">
        <v>4622</v>
      </c>
      <c r="B258" s="822" t="s">
        <v>4623</v>
      </c>
      <c r="C258" s="822" t="s">
        <v>3308</v>
      </c>
      <c r="D258" s="822" t="s">
        <v>4646</v>
      </c>
      <c r="E258" s="822" t="s">
        <v>4647</v>
      </c>
      <c r="F258" s="831"/>
      <c r="G258" s="831"/>
      <c r="H258" s="831"/>
      <c r="I258" s="831"/>
      <c r="J258" s="831"/>
      <c r="K258" s="831"/>
      <c r="L258" s="831"/>
      <c r="M258" s="831"/>
      <c r="N258" s="831">
        <v>1</v>
      </c>
      <c r="O258" s="831">
        <v>3375</v>
      </c>
      <c r="P258" s="827"/>
      <c r="Q258" s="832">
        <v>3375</v>
      </c>
    </row>
    <row r="259" spans="1:17" ht="14.45" customHeight="1" x14ac:dyDescent="0.2">
      <c r="A259" s="821" t="s">
        <v>4622</v>
      </c>
      <c r="B259" s="822" t="s">
        <v>4623</v>
      </c>
      <c r="C259" s="822" t="s">
        <v>3308</v>
      </c>
      <c r="D259" s="822" t="s">
        <v>4648</v>
      </c>
      <c r="E259" s="822" t="s">
        <v>4649</v>
      </c>
      <c r="F259" s="831">
        <v>2</v>
      </c>
      <c r="G259" s="831">
        <v>24</v>
      </c>
      <c r="H259" s="831"/>
      <c r="I259" s="831">
        <v>12</v>
      </c>
      <c r="J259" s="831">
        <v>2</v>
      </c>
      <c r="K259" s="831">
        <v>24</v>
      </c>
      <c r="L259" s="831"/>
      <c r="M259" s="831">
        <v>12</v>
      </c>
      <c r="N259" s="831"/>
      <c r="O259" s="831"/>
      <c r="P259" s="827"/>
      <c r="Q259" s="832"/>
    </row>
    <row r="260" spans="1:17" ht="14.45" customHeight="1" x14ac:dyDescent="0.2">
      <c r="A260" s="821" t="s">
        <v>4622</v>
      </c>
      <c r="B260" s="822" t="s">
        <v>4623</v>
      </c>
      <c r="C260" s="822" t="s">
        <v>3308</v>
      </c>
      <c r="D260" s="822" t="s">
        <v>4650</v>
      </c>
      <c r="E260" s="822" t="s">
        <v>4651</v>
      </c>
      <c r="F260" s="831">
        <v>1</v>
      </c>
      <c r="G260" s="831">
        <v>113</v>
      </c>
      <c r="H260" s="831"/>
      <c r="I260" s="831">
        <v>113</v>
      </c>
      <c r="J260" s="831"/>
      <c r="K260" s="831"/>
      <c r="L260" s="831"/>
      <c r="M260" s="831"/>
      <c r="N260" s="831"/>
      <c r="O260" s="831"/>
      <c r="P260" s="827"/>
      <c r="Q260" s="832"/>
    </row>
    <row r="261" spans="1:17" ht="14.45" customHeight="1" x14ac:dyDescent="0.2">
      <c r="A261" s="821" t="s">
        <v>4622</v>
      </c>
      <c r="B261" s="822" t="s">
        <v>4623</v>
      </c>
      <c r="C261" s="822" t="s">
        <v>3308</v>
      </c>
      <c r="D261" s="822" t="s">
        <v>4652</v>
      </c>
      <c r="E261" s="822" t="s">
        <v>4653</v>
      </c>
      <c r="F261" s="831"/>
      <c r="G261" s="831"/>
      <c r="H261" s="831"/>
      <c r="I261" s="831"/>
      <c r="J261" s="831"/>
      <c r="K261" s="831"/>
      <c r="L261" s="831"/>
      <c r="M261" s="831"/>
      <c r="N261" s="831">
        <v>2</v>
      </c>
      <c r="O261" s="831">
        <v>1084</v>
      </c>
      <c r="P261" s="827"/>
      <c r="Q261" s="832">
        <v>542</v>
      </c>
    </row>
    <row r="262" spans="1:17" ht="14.45" customHeight="1" x14ac:dyDescent="0.2">
      <c r="A262" s="821" t="s">
        <v>4622</v>
      </c>
      <c r="B262" s="822" t="s">
        <v>4623</v>
      </c>
      <c r="C262" s="822" t="s">
        <v>3308</v>
      </c>
      <c r="D262" s="822" t="s">
        <v>4654</v>
      </c>
      <c r="E262" s="822" t="s">
        <v>4655</v>
      </c>
      <c r="F262" s="831">
        <v>20</v>
      </c>
      <c r="G262" s="831">
        <v>9260</v>
      </c>
      <c r="H262" s="831"/>
      <c r="I262" s="831">
        <v>463</v>
      </c>
      <c r="J262" s="831">
        <v>16</v>
      </c>
      <c r="K262" s="831">
        <v>7472</v>
      </c>
      <c r="L262" s="831"/>
      <c r="M262" s="831">
        <v>467</v>
      </c>
      <c r="N262" s="831">
        <v>9</v>
      </c>
      <c r="O262" s="831">
        <v>4437</v>
      </c>
      <c r="P262" s="827"/>
      <c r="Q262" s="832">
        <v>493</v>
      </c>
    </row>
    <row r="263" spans="1:17" ht="14.45" customHeight="1" x14ac:dyDescent="0.2">
      <c r="A263" s="821" t="s">
        <v>4622</v>
      </c>
      <c r="B263" s="822" t="s">
        <v>4623</v>
      </c>
      <c r="C263" s="822" t="s">
        <v>3308</v>
      </c>
      <c r="D263" s="822" t="s">
        <v>4656</v>
      </c>
      <c r="E263" s="822" t="s">
        <v>4657</v>
      </c>
      <c r="F263" s="831">
        <v>151</v>
      </c>
      <c r="G263" s="831">
        <v>8909</v>
      </c>
      <c r="H263" s="831"/>
      <c r="I263" s="831">
        <v>59</v>
      </c>
      <c r="J263" s="831">
        <v>123</v>
      </c>
      <c r="K263" s="831">
        <v>7257</v>
      </c>
      <c r="L263" s="831"/>
      <c r="M263" s="831">
        <v>59</v>
      </c>
      <c r="N263" s="831">
        <v>111</v>
      </c>
      <c r="O263" s="831">
        <v>6993</v>
      </c>
      <c r="P263" s="827"/>
      <c r="Q263" s="832">
        <v>63</v>
      </c>
    </row>
    <row r="264" spans="1:17" ht="14.45" customHeight="1" x14ac:dyDescent="0.2">
      <c r="A264" s="821" t="s">
        <v>4622</v>
      </c>
      <c r="B264" s="822" t="s">
        <v>4623</v>
      </c>
      <c r="C264" s="822" t="s">
        <v>3308</v>
      </c>
      <c r="D264" s="822" t="s">
        <v>4658</v>
      </c>
      <c r="E264" s="822" t="s">
        <v>4659</v>
      </c>
      <c r="F264" s="831">
        <v>209</v>
      </c>
      <c r="G264" s="831">
        <v>37411</v>
      </c>
      <c r="H264" s="831"/>
      <c r="I264" s="831">
        <v>179</v>
      </c>
      <c r="J264" s="831">
        <v>117</v>
      </c>
      <c r="K264" s="831">
        <v>21177</v>
      </c>
      <c r="L264" s="831"/>
      <c r="M264" s="831">
        <v>181</v>
      </c>
      <c r="N264" s="831">
        <v>167</v>
      </c>
      <c r="O264" s="831">
        <v>31730</v>
      </c>
      <c r="P264" s="827"/>
      <c r="Q264" s="832">
        <v>190</v>
      </c>
    </row>
    <row r="265" spans="1:17" ht="14.45" customHeight="1" x14ac:dyDescent="0.2">
      <c r="A265" s="821" t="s">
        <v>4622</v>
      </c>
      <c r="B265" s="822" t="s">
        <v>4623</v>
      </c>
      <c r="C265" s="822" t="s">
        <v>3308</v>
      </c>
      <c r="D265" s="822" t="s">
        <v>4660</v>
      </c>
      <c r="E265" s="822" t="s">
        <v>4661</v>
      </c>
      <c r="F265" s="831"/>
      <c r="G265" s="831"/>
      <c r="H265" s="831"/>
      <c r="I265" s="831"/>
      <c r="J265" s="831">
        <v>2</v>
      </c>
      <c r="K265" s="831">
        <v>176</v>
      </c>
      <c r="L265" s="831"/>
      <c r="M265" s="831">
        <v>88</v>
      </c>
      <c r="N265" s="831">
        <v>2</v>
      </c>
      <c r="O265" s="831">
        <v>186</v>
      </c>
      <c r="P265" s="827"/>
      <c r="Q265" s="832">
        <v>93</v>
      </c>
    </row>
    <row r="266" spans="1:17" ht="14.45" customHeight="1" x14ac:dyDescent="0.2">
      <c r="A266" s="821" t="s">
        <v>4622</v>
      </c>
      <c r="B266" s="822" t="s">
        <v>4623</v>
      </c>
      <c r="C266" s="822" t="s">
        <v>3308</v>
      </c>
      <c r="D266" s="822" t="s">
        <v>4662</v>
      </c>
      <c r="E266" s="822" t="s">
        <v>4663</v>
      </c>
      <c r="F266" s="831">
        <v>9</v>
      </c>
      <c r="G266" s="831">
        <v>1548</v>
      </c>
      <c r="H266" s="831"/>
      <c r="I266" s="831">
        <v>172</v>
      </c>
      <c r="J266" s="831">
        <v>8</v>
      </c>
      <c r="K266" s="831">
        <v>1392</v>
      </c>
      <c r="L266" s="831"/>
      <c r="M266" s="831">
        <v>174</v>
      </c>
      <c r="N266" s="831">
        <v>22</v>
      </c>
      <c r="O266" s="831">
        <v>4026</v>
      </c>
      <c r="P266" s="827"/>
      <c r="Q266" s="832">
        <v>183</v>
      </c>
    </row>
    <row r="267" spans="1:17" ht="14.45" customHeight="1" x14ac:dyDescent="0.2">
      <c r="A267" s="821" t="s">
        <v>4622</v>
      </c>
      <c r="B267" s="822" t="s">
        <v>4623</v>
      </c>
      <c r="C267" s="822" t="s">
        <v>3308</v>
      </c>
      <c r="D267" s="822" t="s">
        <v>4664</v>
      </c>
      <c r="E267" s="822" t="s">
        <v>4665</v>
      </c>
      <c r="F267" s="831"/>
      <c r="G267" s="831"/>
      <c r="H267" s="831"/>
      <c r="I267" s="831"/>
      <c r="J267" s="831">
        <v>1</v>
      </c>
      <c r="K267" s="831">
        <v>269</v>
      </c>
      <c r="L267" s="831"/>
      <c r="M267" s="831">
        <v>269</v>
      </c>
      <c r="N267" s="831">
        <v>3</v>
      </c>
      <c r="O267" s="831">
        <v>864</v>
      </c>
      <c r="P267" s="827"/>
      <c r="Q267" s="832">
        <v>288</v>
      </c>
    </row>
    <row r="268" spans="1:17" ht="14.45" customHeight="1" x14ac:dyDescent="0.2">
      <c r="A268" s="821" t="s">
        <v>4622</v>
      </c>
      <c r="B268" s="822" t="s">
        <v>4623</v>
      </c>
      <c r="C268" s="822" t="s">
        <v>3308</v>
      </c>
      <c r="D268" s="822" t="s">
        <v>4666</v>
      </c>
      <c r="E268" s="822" t="s">
        <v>4667</v>
      </c>
      <c r="F268" s="831">
        <v>5</v>
      </c>
      <c r="G268" s="831">
        <v>10730</v>
      </c>
      <c r="H268" s="831"/>
      <c r="I268" s="831">
        <v>2146</v>
      </c>
      <c r="J268" s="831">
        <v>1</v>
      </c>
      <c r="K268" s="831">
        <v>2157</v>
      </c>
      <c r="L268" s="831"/>
      <c r="M268" s="831">
        <v>2157</v>
      </c>
      <c r="N268" s="831">
        <v>7</v>
      </c>
      <c r="O268" s="831">
        <v>16086</v>
      </c>
      <c r="P268" s="827"/>
      <c r="Q268" s="832">
        <v>2298</v>
      </c>
    </row>
    <row r="269" spans="1:17" ht="14.45" customHeight="1" x14ac:dyDescent="0.2">
      <c r="A269" s="821" t="s">
        <v>4622</v>
      </c>
      <c r="B269" s="822" t="s">
        <v>4623</v>
      </c>
      <c r="C269" s="822" t="s">
        <v>3308</v>
      </c>
      <c r="D269" s="822" t="s">
        <v>4668</v>
      </c>
      <c r="E269" s="822" t="s">
        <v>4669</v>
      </c>
      <c r="F269" s="831"/>
      <c r="G269" s="831"/>
      <c r="H269" s="831"/>
      <c r="I269" s="831"/>
      <c r="J269" s="831"/>
      <c r="K269" s="831"/>
      <c r="L269" s="831"/>
      <c r="M269" s="831"/>
      <c r="N269" s="831">
        <v>5</v>
      </c>
      <c r="O269" s="831">
        <v>1325</v>
      </c>
      <c r="P269" s="827"/>
      <c r="Q269" s="832">
        <v>265</v>
      </c>
    </row>
    <row r="270" spans="1:17" ht="14.45" customHeight="1" x14ac:dyDescent="0.2">
      <c r="A270" s="821" t="s">
        <v>4622</v>
      </c>
      <c r="B270" s="822" t="s">
        <v>4623</v>
      </c>
      <c r="C270" s="822" t="s">
        <v>3308</v>
      </c>
      <c r="D270" s="822" t="s">
        <v>4670</v>
      </c>
      <c r="E270" s="822" t="s">
        <v>4671</v>
      </c>
      <c r="F270" s="831"/>
      <c r="G270" s="831"/>
      <c r="H270" s="831"/>
      <c r="I270" s="831"/>
      <c r="J270" s="831"/>
      <c r="K270" s="831"/>
      <c r="L270" s="831"/>
      <c r="M270" s="831"/>
      <c r="N270" s="831">
        <v>1</v>
      </c>
      <c r="O270" s="831">
        <v>456</v>
      </c>
      <c r="P270" s="827"/>
      <c r="Q270" s="832">
        <v>456</v>
      </c>
    </row>
    <row r="271" spans="1:17" ht="14.45" customHeight="1" x14ac:dyDescent="0.2">
      <c r="A271" s="821" t="s">
        <v>4622</v>
      </c>
      <c r="B271" s="822" t="s">
        <v>4623</v>
      </c>
      <c r="C271" s="822" t="s">
        <v>3308</v>
      </c>
      <c r="D271" s="822" t="s">
        <v>4672</v>
      </c>
      <c r="E271" s="822" t="s">
        <v>4673</v>
      </c>
      <c r="F271" s="831">
        <v>4</v>
      </c>
      <c r="G271" s="831">
        <v>1164</v>
      </c>
      <c r="H271" s="831"/>
      <c r="I271" s="831">
        <v>291</v>
      </c>
      <c r="J271" s="831">
        <v>1</v>
      </c>
      <c r="K271" s="831">
        <v>293</v>
      </c>
      <c r="L271" s="831"/>
      <c r="M271" s="831">
        <v>293</v>
      </c>
      <c r="N271" s="831">
        <v>4</v>
      </c>
      <c r="O271" s="831">
        <v>1264</v>
      </c>
      <c r="P271" s="827"/>
      <c r="Q271" s="832">
        <v>316</v>
      </c>
    </row>
    <row r="272" spans="1:17" ht="14.45" customHeight="1" x14ac:dyDescent="0.2">
      <c r="A272" s="821" t="s">
        <v>4622</v>
      </c>
      <c r="B272" s="822" t="s">
        <v>4623</v>
      </c>
      <c r="C272" s="822" t="s">
        <v>3308</v>
      </c>
      <c r="D272" s="822" t="s">
        <v>4674</v>
      </c>
      <c r="E272" s="822" t="s">
        <v>4675</v>
      </c>
      <c r="F272" s="831">
        <v>11</v>
      </c>
      <c r="G272" s="831">
        <v>52833</v>
      </c>
      <c r="H272" s="831"/>
      <c r="I272" s="831">
        <v>4803</v>
      </c>
      <c r="J272" s="831">
        <v>8</v>
      </c>
      <c r="K272" s="831">
        <v>38592</v>
      </c>
      <c r="L272" s="831"/>
      <c r="M272" s="831">
        <v>4824</v>
      </c>
      <c r="N272" s="831"/>
      <c r="O272" s="831"/>
      <c r="P272" s="827"/>
      <c r="Q272" s="832"/>
    </row>
    <row r="273" spans="1:17" ht="14.45" customHeight="1" x14ac:dyDescent="0.2">
      <c r="A273" s="821" t="s">
        <v>4622</v>
      </c>
      <c r="B273" s="822" t="s">
        <v>4623</v>
      </c>
      <c r="C273" s="822" t="s">
        <v>3308</v>
      </c>
      <c r="D273" s="822" t="s">
        <v>4676</v>
      </c>
      <c r="E273" s="822" t="s">
        <v>4677</v>
      </c>
      <c r="F273" s="831">
        <v>2</v>
      </c>
      <c r="G273" s="831">
        <v>1224</v>
      </c>
      <c r="H273" s="831"/>
      <c r="I273" s="831">
        <v>612</v>
      </c>
      <c r="J273" s="831">
        <v>2</v>
      </c>
      <c r="K273" s="831">
        <v>1230</v>
      </c>
      <c r="L273" s="831"/>
      <c r="M273" s="831">
        <v>615</v>
      </c>
      <c r="N273" s="831">
        <v>2</v>
      </c>
      <c r="O273" s="831">
        <v>1284</v>
      </c>
      <c r="P273" s="827"/>
      <c r="Q273" s="832">
        <v>642</v>
      </c>
    </row>
    <row r="274" spans="1:17" ht="14.45" customHeight="1" x14ac:dyDescent="0.2">
      <c r="A274" s="821" t="s">
        <v>4622</v>
      </c>
      <c r="B274" s="822" t="s">
        <v>4623</v>
      </c>
      <c r="C274" s="822" t="s">
        <v>3308</v>
      </c>
      <c r="D274" s="822" t="s">
        <v>4678</v>
      </c>
      <c r="E274" s="822" t="s">
        <v>4679</v>
      </c>
      <c r="F274" s="831">
        <v>2</v>
      </c>
      <c r="G274" s="831">
        <v>5690</v>
      </c>
      <c r="H274" s="831"/>
      <c r="I274" s="831">
        <v>2845</v>
      </c>
      <c r="J274" s="831"/>
      <c r="K274" s="831"/>
      <c r="L274" s="831"/>
      <c r="M274" s="831"/>
      <c r="N274" s="831"/>
      <c r="O274" s="831"/>
      <c r="P274" s="827"/>
      <c r="Q274" s="832"/>
    </row>
    <row r="275" spans="1:17" ht="14.45" customHeight="1" x14ac:dyDescent="0.2">
      <c r="A275" s="821" t="s">
        <v>4622</v>
      </c>
      <c r="B275" s="822" t="s">
        <v>4623</v>
      </c>
      <c r="C275" s="822" t="s">
        <v>3308</v>
      </c>
      <c r="D275" s="822" t="s">
        <v>4680</v>
      </c>
      <c r="E275" s="822" t="s">
        <v>4681</v>
      </c>
      <c r="F275" s="831">
        <v>2</v>
      </c>
      <c r="G275" s="831">
        <v>15172</v>
      </c>
      <c r="H275" s="831"/>
      <c r="I275" s="831">
        <v>7586</v>
      </c>
      <c r="J275" s="831">
        <v>4</v>
      </c>
      <c r="K275" s="831">
        <v>30388</v>
      </c>
      <c r="L275" s="831"/>
      <c r="M275" s="831">
        <v>7597</v>
      </c>
      <c r="N275" s="831">
        <v>4</v>
      </c>
      <c r="O275" s="831">
        <v>30644</v>
      </c>
      <c r="P275" s="827"/>
      <c r="Q275" s="832">
        <v>7661</v>
      </c>
    </row>
    <row r="276" spans="1:17" ht="14.45" customHeight="1" x14ac:dyDescent="0.2">
      <c r="A276" s="821" t="s">
        <v>4622</v>
      </c>
      <c r="B276" s="822" t="s">
        <v>4623</v>
      </c>
      <c r="C276" s="822" t="s">
        <v>3308</v>
      </c>
      <c r="D276" s="822" t="s">
        <v>4682</v>
      </c>
      <c r="E276" s="822" t="s">
        <v>4683</v>
      </c>
      <c r="F276" s="831"/>
      <c r="G276" s="831"/>
      <c r="H276" s="831"/>
      <c r="I276" s="831"/>
      <c r="J276" s="831"/>
      <c r="K276" s="831"/>
      <c r="L276" s="831"/>
      <c r="M276" s="831"/>
      <c r="N276" s="831">
        <v>2</v>
      </c>
      <c r="O276" s="831">
        <v>7754</v>
      </c>
      <c r="P276" s="827"/>
      <c r="Q276" s="832">
        <v>3877</v>
      </c>
    </row>
    <row r="277" spans="1:17" ht="14.45" customHeight="1" x14ac:dyDescent="0.2">
      <c r="A277" s="821" t="s">
        <v>4622</v>
      </c>
      <c r="B277" s="822" t="s">
        <v>4623</v>
      </c>
      <c r="C277" s="822" t="s">
        <v>3308</v>
      </c>
      <c r="D277" s="822" t="s">
        <v>4684</v>
      </c>
      <c r="E277" s="822" t="s">
        <v>4685</v>
      </c>
      <c r="F277" s="831">
        <v>1</v>
      </c>
      <c r="G277" s="831">
        <v>1142</v>
      </c>
      <c r="H277" s="831"/>
      <c r="I277" s="831">
        <v>1142</v>
      </c>
      <c r="J277" s="831"/>
      <c r="K277" s="831"/>
      <c r="L277" s="831"/>
      <c r="M277" s="831"/>
      <c r="N277" s="831"/>
      <c r="O277" s="831"/>
      <c r="P277" s="827"/>
      <c r="Q277" s="832"/>
    </row>
    <row r="278" spans="1:17" ht="14.45" customHeight="1" x14ac:dyDescent="0.2">
      <c r="A278" s="821" t="s">
        <v>4686</v>
      </c>
      <c r="B278" s="822" t="s">
        <v>4687</v>
      </c>
      <c r="C278" s="822" t="s">
        <v>3308</v>
      </c>
      <c r="D278" s="822" t="s">
        <v>4688</v>
      </c>
      <c r="E278" s="822" t="s">
        <v>4689</v>
      </c>
      <c r="F278" s="831">
        <v>640</v>
      </c>
      <c r="G278" s="831">
        <v>112000</v>
      </c>
      <c r="H278" s="831"/>
      <c r="I278" s="831">
        <v>175</v>
      </c>
      <c r="J278" s="831">
        <v>593</v>
      </c>
      <c r="K278" s="831">
        <v>104368</v>
      </c>
      <c r="L278" s="831"/>
      <c r="M278" s="831">
        <v>176</v>
      </c>
      <c r="N278" s="831">
        <v>506</v>
      </c>
      <c r="O278" s="831">
        <v>96140</v>
      </c>
      <c r="P278" s="827"/>
      <c r="Q278" s="832">
        <v>190</v>
      </c>
    </row>
    <row r="279" spans="1:17" ht="14.45" customHeight="1" x14ac:dyDescent="0.2">
      <c r="A279" s="821" t="s">
        <v>4686</v>
      </c>
      <c r="B279" s="822" t="s">
        <v>4687</v>
      </c>
      <c r="C279" s="822" t="s">
        <v>3308</v>
      </c>
      <c r="D279" s="822" t="s">
        <v>4690</v>
      </c>
      <c r="E279" s="822" t="s">
        <v>4691</v>
      </c>
      <c r="F279" s="831"/>
      <c r="G279" s="831"/>
      <c r="H279" s="831"/>
      <c r="I279" s="831"/>
      <c r="J279" s="831">
        <v>38</v>
      </c>
      <c r="K279" s="831">
        <v>40850</v>
      </c>
      <c r="L279" s="831"/>
      <c r="M279" s="831">
        <v>1075</v>
      </c>
      <c r="N279" s="831">
        <v>5</v>
      </c>
      <c r="O279" s="831">
        <v>5405</v>
      </c>
      <c r="P279" s="827"/>
      <c r="Q279" s="832">
        <v>1081</v>
      </c>
    </row>
    <row r="280" spans="1:17" ht="14.45" customHeight="1" x14ac:dyDescent="0.2">
      <c r="A280" s="821" t="s">
        <v>4686</v>
      </c>
      <c r="B280" s="822" t="s">
        <v>4687</v>
      </c>
      <c r="C280" s="822" t="s">
        <v>3308</v>
      </c>
      <c r="D280" s="822" t="s">
        <v>4692</v>
      </c>
      <c r="E280" s="822" t="s">
        <v>4693</v>
      </c>
      <c r="F280" s="831">
        <v>5</v>
      </c>
      <c r="G280" s="831">
        <v>235</v>
      </c>
      <c r="H280" s="831"/>
      <c r="I280" s="831">
        <v>47</v>
      </c>
      <c r="J280" s="831">
        <v>19</v>
      </c>
      <c r="K280" s="831">
        <v>893</v>
      </c>
      <c r="L280" s="831"/>
      <c r="M280" s="831">
        <v>47</v>
      </c>
      <c r="N280" s="831">
        <v>18</v>
      </c>
      <c r="O280" s="831">
        <v>882</v>
      </c>
      <c r="P280" s="827"/>
      <c r="Q280" s="832">
        <v>49</v>
      </c>
    </row>
    <row r="281" spans="1:17" ht="14.45" customHeight="1" x14ac:dyDescent="0.2">
      <c r="A281" s="821" t="s">
        <v>4686</v>
      </c>
      <c r="B281" s="822" t="s">
        <v>4687</v>
      </c>
      <c r="C281" s="822" t="s">
        <v>3308</v>
      </c>
      <c r="D281" s="822" t="s">
        <v>4694</v>
      </c>
      <c r="E281" s="822" t="s">
        <v>4695</v>
      </c>
      <c r="F281" s="831">
        <v>1</v>
      </c>
      <c r="G281" s="831">
        <v>348</v>
      </c>
      <c r="H281" s="831"/>
      <c r="I281" s="831">
        <v>348</v>
      </c>
      <c r="J281" s="831">
        <v>6</v>
      </c>
      <c r="K281" s="831">
        <v>2088</v>
      </c>
      <c r="L281" s="831"/>
      <c r="M281" s="831">
        <v>348</v>
      </c>
      <c r="N281" s="831">
        <v>11</v>
      </c>
      <c r="O281" s="831">
        <v>3839</v>
      </c>
      <c r="P281" s="827"/>
      <c r="Q281" s="832">
        <v>349</v>
      </c>
    </row>
    <row r="282" spans="1:17" ht="14.45" customHeight="1" x14ac:dyDescent="0.2">
      <c r="A282" s="821" t="s">
        <v>4686</v>
      </c>
      <c r="B282" s="822" t="s">
        <v>4687</v>
      </c>
      <c r="C282" s="822" t="s">
        <v>3308</v>
      </c>
      <c r="D282" s="822" t="s">
        <v>4696</v>
      </c>
      <c r="E282" s="822" t="s">
        <v>4697</v>
      </c>
      <c r="F282" s="831"/>
      <c r="G282" s="831"/>
      <c r="H282" s="831"/>
      <c r="I282" s="831"/>
      <c r="J282" s="831">
        <v>4</v>
      </c>
      <c r="K282" s="831">
        <v>208</v>
      </c>
      <c r="L282" s="831"/>
      <c r="M282" s="831">
        <v>52</v>
      </c>
      <c r="N282" s="831"/>
      <c r="O282" s="831"/>
      <c r="P282" s="827"/>
      <c r="Q282" s="832"/>
    </row>
    <row r="283" spans="1:17" ht="14.45" customHeight="1" x14ac:dyDescent="0.2">
      <c r="A283" s="821" t="s">
        <v>4686</v>
      </c>
      <c r="B283" s="822" t="s">
        <v>4687</v>
      </c>
      <c r="C283" s="822" t="s">
        <v>3308</v>
      </c>
      <c r="D283" s="822" t="s">
        <v>4698</v>
      </c>
      <c r="E283" s="822" t="s">
        <v>4699</v>
      </c>
      <c r="F283" s="831"/>
      <c r="G283" s="831"/>
      <c r="H283" s="831"/>
      <c r="I283" s="831"/>
      <c r="J283" s="831">
        <v>21</v>
      </c>
      <c r="K283" s="831">
        <v>7938</v>
      </c>
      <c r="L283" s="831"/>
      <c r="M283" s="831">
        <v>378</v>
      </c>
      <c r="N283" s="831">
        <v>15</v>
      </c>
      <c r="O283" s="831">
        <v>5685</v>
      </c>
      <c r="P283" s="827"/>
      <c r="Q283" s="832">
        <v>379</v>
      </c>
    </row>
    <row r="284" spans="1:17" ht="14.45" customHeight="1" x14ac:dyDescent="0.2">
      <c r="A284" s="821" t="s">
        <v>4686</v>
      </c>
      <c r="B284" s="822" t="s">
        <v>4687</v>
      </c>
      <c r="C284" s="822" t="s">
        <v>3308</v>
      </c>
      <c r="D284" s="822" t="s">
        <v>4700</v>
      </c>
      <c r="E284" s="822" t="s">
        <v>4701</v>
      </c>
      <c r="F284" s="831">
        <v>14</v>
      </c>
      <c r="G284" s="831">
        <v>476</v>
      </c>
      <c r="H284" s="831"/>
      <c r="I284" s="831">
        <v>34</v>
      </c>
      <c r="J284" s="831">
        <v>8</v>
      </c>
      <c r="K284" s="831">
        <v>280</v>
      </c>
      <c r="L284" s="831"/>
      <c r="M284" s="831">
        <v>35</v>
      </c>
      <c r="N284" s="831">
        <v>4</v>
      </c>
      <c r="O284" s="831">
        <v>140</v>
      </c>
      <c r="P284" s="827"/>
      <c r="Q284" s="832">
        <v>35</v>
      </c>
    </row>
    <row r="285" spans="1:17" ht="14.45" customHeight="1" x14ac:dyDescent="0.2">
      <c r="A285" s="821" t="s">
        <v>4686</v>
      </c>
      <c r="B285" s="822" t="s">
        <v>4687</v>
      </c>
      <c r="C285" s="822" t="s">
        <v>3308</v>
      </c>
      <c r="D285" s="822" t="s">
        <v>4702</v>
      </c>
      <c r="E285" s="822" t="s">
        <v>4703</v>
      </c>
      <c r="F285" s="831"/>
      <c r="G285" s="831"/>
      <c r="H285" s="831"/>
      <c r="I285" s="831"/>
      <c r="J285" s="831">
        <v>2</v>
      </c>
      <c r="K285" s="831">
        <v>1050</v>
      </c>
      <c r="L285" s="831"/>
      <c r="M285" s="831">
        <v>525</v>
      </c>
      <c r="N285" s="831">
        <v>19</v>
      </c>
      <c r="O285" s="831">
        <v>9994</v>
      </c>
      <c r="P285" s="827"/>
      <c r="Q285" s="832">
        <v>526</v>
      </c>
    </row>
    <row r="286" spans="1:17" ht="14.45" customHeight="1" x14ac:dyDescent="0.2">
      <c r="A286" s="821" t="s">
        <v>4686</v>
      </c>
      <c r="B286" s="822" t="s">
        <v>4687</v>
      </c>
      <c r="C286" s="822" t="s">
        <v>3308</v>
      </c>
      <c r="D286" s="822" t="s">
        <v>4704</v>
      </c>
      <c r="E286" s="822" t="s">
        <v>4705</v>
      </c>
      <c r="F286" s="831"/>
      <c r="G286" s="831"/>
      <c r="H286" s="831"/>
      <c r="I286" s="831"/>
      <c r="J286" s="831">
        <v>1</v>
      </c>
      <c r="K286" s="831">
        <v>58</v>
      </c>
      <c r="L286" s="831"/>
      <c r="M286" s="831">
        <v>58</v>
      </c>
      <c r="N286" s="831">
        <v>1</v>
      </c>
      <c r="O286" s="831">
        <v>59</v>
      </c>
      <c r="P286" s="827"/>
      <c r="Q286" s="832">
        <v>59</v>
      </c>
    </row>
    <row r="287" spans="1:17" ht="14.45" customHeight="1" x14ac:dyDescent="0.2">
      <c r="A287" s="821" t="s">
        <v>4686</v>
      </c>
      <c r="B287" s="822" t="s">
        <v>4687</v>
      </c>
      <c r="C287" s="822" t="s">
        <v>3308</v>
      </c>
      <c r="D287" s="822" t="s">
        <v>4706</v>
      </c>
      <c r="E287" s="822" t="s">
        <v>4707</v>
      </c>
      <c r="F287" s="831"/>
      <c r="G287" s="831"/>
      <c r="H287" s="831"/>
      <c r="I287" s="831"/>
      <c r="J287" s="831">
        <v>1</v>
      </c>
      <c r="K287" s="831">
        <v>227</v>
      </c>
      <c r="L287" s="831"/>
      <c r="M287" s="831">
        <v>227</v>
      </c>
      <c r="N287" s="831">
        <v>4</v>
      </c>
      <c r="O287" s="831">
        <v>920</v>
      </c>
      <c r="P287" s="827"/>
      <c r="Q287" s="832">
        <v>230</v>
      </c>
    </row>
    <row r="288" spans="1:17" ht="14.45" customHeight="1" x14ac:dyDescent="0.2">
      <c r="A288" s="821" t="s">
        <v>4686</v>
      </c>
      <c r="B288" s="822" t="s">
        <v>4687</v>
      </c>
      <c r="C288" s="822" t="s">
        <v>3308</v>
      </c>
      <c r="D288" s="822" t="s">
        <v>4708</v>
      </c>
      <c r="E288" s="822" t="s">
        <v>4709</v>
      </c>
      <c r="F288" s="831"/>
      <c r="G288" s="831"/>
      <c r="H288" s="831"/>
      <c r="I288" s="831"/>
      <c r="J288" s="831">
        <v>1</v>
      </c>
      <c r="K288" s="831">
        <v>557</v>
      </c>
      <c r="L288" s="831"/>
      <c r="M288" s="831">
        <v>557</v>
      </c>
      <c r="N288" s="831">
        <v>4</v>
      </c>
      <c r="O288" s="831">
        <v>2252</v>
      </c>
      <c r="P288" s="827"/>
      <c r="Q288" s="832">
        <v>563</v>
      </c>
    </row>
    <row r="289" spans="1:17" ht="14.45" customHeight="1" x14ac:dyDescent="0.2">
      <c r="A289" s="821" t="s">
        <v>4686</v>
      </c>
      <c r="B289" s="822" t="s">
        <v>4687</v>
      </c>
      <c r="C289" s="822" t="s">
        <v>3308</v>
      </c>
      <c r="D289" s="822" t="s">
        <v>4710</v>
      </c>
      <c r="E289" s="822" t="s">
        <v>4711</v>
      </c>
      <c r="F289" s="831"/>
      <c r="G289" s="831"/>
      <c r="H289" s="831"/>
      <c r="I289" s="831"/>
      <c r="J289" s="831"/>
      <c r="K289" s="831"/>
      <c r="L289" s="831"/>
      <c r="M289" s="831"/>
      <c r="N289" s="831">
        <v>1</v>
      </c>
      <c r="O289" s="831">
        <v>149</v>
      </c>
      <c r="P289" s="827"/>
      <c r="Q289" s="832">
        <v>149</v>
      </c>
    </row>
    <row r="290" spans="1:17" ht="14.45" customHeight="1" x14ac:dyDescent="0.2">
      <c r="A290" s="821" t="s">
        <v>4686</v>
      </c>
      <c r="B290" s="822" t="s">
        <v>4687</v>
      </c>
      <c r="C290" s="822" t="s">
        <v>3308</v>
      </c>
      <c r="D290" s="822" t="s">
        <v>4712</v>
      </c>
      <c r="E290" s="822" t="s">
        <v>4713</v>
      </c>
      <c r="F290" s="831">
        <v>179</v>
      </c>
      <c r="G290" s="831">
        <v>24702</v>
      </c>
      <c r="H290" s="831"/>
      <c r="I290" s="831">
        <v>138</v>
      </c>
      <c r="J290" s="831">
        <v>252</v>
      </c>
      <c r="K290" s="831">
        <v>35028</v>
      </c>
      <c r="L290" s="831"/>
      <c r="M290" s="831">
        <v>139</v>
      </c>
      <c r="N290" s="831">
        <v>227</v>
      </c>
      <c r="O290" s="831">
        <v>32461</v>
      </c>
      <c r="P290" s="827"/>
      <c r="Q290" s="832">
        <v>143</v>
      </c>
    </row>
    <row r="291" spans="1:17" ht="14.45" customHeight="1" x14ac:dyDescent="0.2">
      <c r="A291" s="821" t="s">
        <v>4686</v>
      </c>
      <c r="B291" s="822" t="s">
        <v>4687</v>
      </c>
      <c r="C291" s="822" t="s">
        <v>3308</v>
      </c>
      <c r="D291" s="822" t="s">
        <v>4714</v>
      </c>
      <c r="E291" s="822" t="s">
        <v>4715</v>
      </c>
      <c r="F291" s="831">
        <v>77</v>
      </c>
      <c r="G291" s="831">
        <v>7084</v>
      </c>
      <c r="H291" s="831"/>
      <c r="I291" s="831">
        <v>92</v>
      </c>
      <c r="J291" s="831">
        <v>125</v>
      </c>
      <c r="K291" s="831">
        <v>11625</v>
      </c>
      <c r="L291" s="831"/>
      <c r="M291" s="831">
        <v>93</v>
      </c>
      <c r="N291" s="831">
        <v>119</v>
      </c>
      <c r="O291" s="831">
        <v>11900</v>
      </c>
      <c r="P291" s="827"/>
      <c r="Q291" s="832">
        <v>100</v>
      </c>
    </row>
    <row r="292" spans="1:17" ht="14.45" customHeight="1" x14ac:dyDescent="0.2">
      <c r="A292" s="821" t="s">
        <v>4686</v>
      </c>
      <c r="B292" s="822" t="s">
        <v>4687</v>
      </c>
      <c r="C292" s="822" t="s">
        <v>3308</v>
      </c>
      <c r="D292" s="822" t="s">
        <v>4716</v>
      </c>
      <c r="E292" s="822" t="s">
        <v>4717</v>
      </c>
      <c r="F292" s="831"/>
      <c r="G292" s="831"/>
      <c r="H292" s="831"/>
      <c r="I292" s="831"/>
      <c r="J292" s="831">
        <v>3</v>
      </c>
      <c r="K292" s="831">
        <v>423</v>
      </c>
      <c r="L292" s="831"/>
      <c r="M292" s="831">
        <v>141</v>
      </c>
      <c r="N292" s="831">
        <v>1</v>
      </c>
      <c r="O292" s="831">
        <v>144</v>
      </c>
      <c r="P292" s="827"/>
      <c r="Q292" s="832">
        <v>144</v>
      </c>
    </row>
    <row r="293" spans="1:17" ht="14.45" customHeight="1" x14ac:dyDescent="0.2">
      <c r="A293" s="821" t="s">
        <v>4686</v>
      </c>
      <c r="B293" s="822" t="s">
        <v>4687</v>
      </c>
      <c r="C293" s="822" t="s">
        <v>3308</v>
      </c>
      <c r="D293" s="822" t="s">
        <v>4718</v>
      </c>
      <c r="E293" s="822" t="s">
        <v>4719</v>
      </c>
      <c r="F293" s="831"/>
      <c r="G293" s="831"/>
      <c r="H293" s="831"/>
      <c r="I293" s="831"/>
      <c r="J293" s="831">
        <v>21</v>
      </c>
      <c r="K293" s="831">
        <v>1407</v>
      </c>
      <c r="L293" s="831"/>
      <c r="M293" s="831">
        <v>67</v>
      </c>
      <c r="N293" s="831">
        <v>6</v>
      </c>
      <c r="O293" s="831">
        <v>408</v>
      </c>
      <c r="P293" s="827"/>
      <c r="Q293" s="832">
        <v>68</v>
      </c>
    </row>
    <row r="294" spans="1:17" ht="14.45" customHeight="1" x14ac:dyDescent="0.2">
      <c r="A294" s="821" t="s">
        <v>4686</v>
      </c>
      <c r="B294" s="822" t="s">
        <v>4687</v>
      </c>
      <c r="C294" s="822" t="s">
        <v>3308</v>
      </c>
      <c r="D294" s="822" t="s">
        <v>4720</v>
      </c>
      <c r="E294" s="822" t="s">
        <v>4721</v>
      </c>
      <c r="F294" s="831">
        <v>2</v>
      </c>
      <c r="G294" s="831">
        <v>658</v>
      </c>
      <c r="H294" s="831"/>
      <c r="I294" s="831">
        <v>329</v>
      </c>
      <c r="J294" s="831">
        <v>14</v>
      </c>
      <c r="K294" s="831">
        <v>4606</v>
      </c>
      <c r="L294" s="831"/>
      <c r="M294" s="831">
        <v>329</v>
      </c>
      <c r="N294" s="831">
        <v>3</v>
      </c>
      <c r="O294" s="831">
        <v>990</v>
      </c>
      <c r="P294" s="827"/>
      <c r="Q294" s="832">
        <v>330</v>
      </c>
    </row>
    <row r="295" spans="1:17" ht="14.45" customHeight="1" x14ac:dyDescent="0.2">
      <c r="A295" s="821" t="s">
        <v>4686</v>
      </c>
      <c r="B295" s="822" t="s">
        <v>4687</v>
      </c>
      <c r="C295" s="822" t="s">
        <v>3308</v>
      </c>
      <c r="D295" s="822" t="s">
        <v>4722</v>
      </c>
      <c r="E295" s="822" t="s">
        <v>4723</v>
      </c>
      <c r="F295" s="831">
        <v>19</v>
      </c>
      <c r="G295" s="831">
        <v>988</v>
      </c>
      <c r="H295" s="831"/>
      <c r="I295" s="831">
        <v>52</v>
      </c>
      <c r="J295" s="831">
        <v>14</v>
      </c>
      <c r="K295" s="831">
        <v>728</v>
      </c>
      <c r="L295" s="831"/>
      <c r="M295" s="831">
        <v>52</v>
      </c>
      <c r="N295" s="831">
        <v>29</v>
      </c>
      <c r="O295" s="831">
        <v>1537</v>
      </c>
      <c r="P295" s="827"/>
      <c r="Q295" s="832">
        <v>53</v>
      </c>
    </row>
    <row r="296" spans="1:17" ht="14.45" customHeight="1" x14ac:dyDescent="0.2">
      <c r="A296" s="821" t="s">
        <v>4686</v>
      </c>
      <c r="B296" s="822" t="s">
        <v>4687</v>
      </c>
      <c r="C296" s="822" t="s">
        <v>3308</v>
      </c>
      <c r="D296" s="822" t="s">
        <v>4724</v>
      </c>
      <c r="E296" s="822" t="s">
        <v>4725</v>
      </c>
      <c r="F296" s="831">
        <v>1</v>
      </c>
      <c r="G296" s="831">
        <v>209</v>
      </c>
      <c r="H296" s="831"/>
      <c r="I296" s="831">
        <v>209</v>
      </c>
      <c r="J296" s="831">
        <v>2</v>
      </c>
      <c r="K296" s="831">
        <v>422</v>
      </c>
      <c r="L296" s="831"/>
      <c r="M296" s="831">
        <v>211</v>
      </c>
      <c r="N296" s="831"/>
      <c r="O296" s="831"/>
      <c r="P296" s="827"/>
      <c r="Q296" s="832"/>
    </row>
    <row r="297" spans="1:17" ht="14.45" customHeight="1" x14ac:dyDescent="0.2">
      <c r="A297" s="821" t="s">
        <v>4686</v>
      </c>
      <c r="B297" s="822" t="s">
        <v>4687</v>
      </c>
      <c r="C297" s="822" t="s">
        <v>3308</v>
      </c>
      <c r="D297" s="822" t="s">
        <v>4726</v>
      </c>
      <c r="E297" s="822" t="s">
        <v>4727</v>
      </c>
      <c r="F297" s="831"/>
      <c r="G297" s="831"/>
      <c r="H297" s="831"/>
      <c r="I297" s="831"/>
      <c r="J297" s="831">
        <v>2</v>
      </c>
      <c r="K297" s="831">
        <v>1234</v>
      </c>
      <c r="L297" s="831"/>
      <c r="M297" s="831">
        <v>617</v>
      </c>
      <c r="N297" s="831">
        <v>2</v>
      </c>
      <c r="O297" s="831">
        <v>1252</v>
      </c>
      <c r="P297" s="827"/>
      <c r="Q297" s="832">
        <v>626</v>
      </c>
    </row>
    <row r="298" spans="1:17" ht="14.45" customHeight="1" x14ac:dyDescent="0.2">
      <c r="A298" s="821" t="s">
        <v>4686</v>
      </c>
      <c r="B298" s="822" t="s">
        <v>4687</v>
      </c>
      <c r="C298" s="822" t="s">
        <v>3308</v>
      </c>
      <c r="D298" s="822" t="s">
        <v>4728</v>
      </c>
      <c r="E298" s="822" t="s">
        <v>4729</v>
      </c>
      <c r="F298" s="831">
        <v>1</v>
      </c>
      <c r="G298" s="831">
        <v>826</v>
      </c>
      <c r="H298" s="831"/>
      <c r="I298" s="831">
        <v>826</v>
      </c>
      <c r="J298" s="831"/>
      <c r="K298" s="831"/>
      <c r="L298" s="831"/>
      <c r="M298" s="831"/>
      <c r="N298" s="831"/>
      <c r="O298" s="831"/>
      <c r="P298" s="827"/>
      <c r="Q298" s="832"/>
    </row>
    <row r="299" spans="1:17" ht="14.45" customHeight="1" x14ac:dyDescent="0.2">
      <c r="A299" s="821" t="s">
        <v>4686</v>
      </c>
      <c r="B299" s="822" t="s">
        <v>4687</v>
      </c>
      <c r="C299" s="822" t="s">
        <v>3308</v>
      </c>
      <c r="D299" s="822" t="s">
        <v>4730</v>
      </c>
      <c r="E299" s="822" t="s">
        <v>4731</v>
      </c>
      <c r="F299" s="831"/>
      <c r="G299" s="831"/>
      <c r="H299" s="831"/>
      <c r="I299" s="831"/>
      <c r="J299" s="831"/>
      <c r="K299" s="831"/>
      <c r="L299" s="831"/>
      <c r="M299" s="831"/>
      <c r="N299" s="831">
        <v>1</v>
      </c>
      <c r="O299" s="831">
        <v>39</v>
      </c>
      <c r="P299" s="827"/>
      <c r="Q299" s="832">
        <v>39</v>
      </c>
    </row>
    <row r="300" spans="1:17" ht="14.45" customHeight="1" x14ac:dyDescent="0.2">
      <c r="A300" s="821" t="s">
        <v>4686</v>
      </c>
      <c r="B300" s="822" t="s">
        <v>4687</v>
      </c>
      <c r="C300" s="822" t="s">
        <v>3308</v>
      </c>
      <c r="D300" s="822" t="s">
        <v>4732</v>
      </c>
      <c r="E300" s="822" t="s">
        <v>4733</v>
      </c>
      <c r="F300" s="831">
        <v>2</v>
      </c>
      <c r="G300" s="831">
        <v>484</v>
      </c>
      <c r="H300" s="831"/>
      <c r="I300" s="831">
        <v>242</v>
      </c>
      <c r="J300" s="831">
        <v>4</v>
      </c>
      <c r="K300" s="831">
        <v>972</v>
      </c>
      <c r="L300" s="831"/>
      <c r="M300" s="831">
        <v>243</v>
      </c>
      <c r="N300" s="831">
        <v>4</v>
      </c>
      <c r="O300" s="831">
        <v>972</v>
      </c>
      <c r="P300" s="827"/>
      <c r="Q300" s="832">
        <v>243</v>
      </c>
    </row>
    <row r="301" spans="1:17" ht="14.45" customHeight="1" x14ac:dyDescent="0.2">
      <c r="A301" s="821" t="s">
        <v>4686</v>
      </c>
      <c r="B301" s="822" t="s">
        <v>4687</v>
      </c>
      <c r="C301" s="822" t="s">
        <v>3308</v>
      </c>
      <c r="D301" s="822" t="s">
        <v>4734</v>
      </c>
      <c r="E301" s="822" t="s">
        <v>4735</v>
      </c>
      <c r="F301" s="831"/>
      <c r="G301" s="831"/>
      <c r="H301" s="831"/>
      <c r="I301" s="831"/>
      <c r="J301" s="831"/>
      <c r="K301" s="831"/>
      <c r="L301" s="831"/>
      <c r="M301" s="831"/>
      <c r="N301" s="831">
        <v>6</v>
      </c>
      <c r="O301" s="831">
        <v>9024</v>
      </c>
      <c r="P301" s="827"/>
      <c r="Q301" s="832">
        <v>1504</v>
      </c>
    </row>
    <row r="302" spans="1:17" ht="14.45" customHeight="1" x14ac:dyDescent="0.2">
      <c r="A302" s="821" t="s">
        <v>4686</v>
      </c>
      <c r="B302" s="822" t="s">
        <v>4687</v>
      </c>
      <c r="C302" s="822" t="s">
        <v>3308</v>
      </c>
      <c r="D302" s="822" t="s">
        <v>4736</v>
      </c>
      <c r="E302" s="822" t="s">
        <v>4737</v>
      </c>
      <c r="F302" s="831"/>
      <c r="G302" s="831"/>
      <c r="H302" s="831"/>
      <c r="I302" s="831"/>
      <c r="J302" s="831"/>
      <c r="K302" s="831"/>
      <c r="L302" s="831"/>
      <c r="M302" s="831"/>
      <c r="N302" s="831">
        <v>5</v>
      </c>
      <c r="O302" s="831">
        <v>1695</v>
      </c>
      <c r="P302" s="827"/>
      <c r="Q302" s="832">
        <v>339</v>
      </c>
    </row>
    <row r="303" spans="1:17" ht="14.45" customHeight="1" x14ac:dyDescent="0.2">
      <c r="A303" s="821" t="s">
        <v>4686</v>
      </c>
      <c r="B303" s="822" t="s">
        <v>4687</v>
      </c>
      <c r="C303" s="822" t="s">
        <v>3308</v>
      </c>
      <c r="D303" s="822" t="s">
        <v>4738</v>
      </c>
      <c r="E303" s="822" t="s">
        <v>4739</v>
      </c>
      <c r="F303" s="831"/>
      <c r="G303" s="831"/>
      <c r="H303" s="831"/>
      <c r="I303" s="831"/>
      <c r="J303" s="831">
        <v>38</v>
      </c>
      <c r="K303" s="831">
        <v>33972</v>
      </c>
      <c r="L303" s="831"/>
      <c r="M303" s="831">
        <v>894</v>
      </c>
      <c r="N303" s="831"/>
      <c r="O303" s="831"/>
      <c r="P303" s="827"/>
      <c r="Q303" s="832"/>
    </row>
    <row r="304" spans="1:17" ht="14.45" customHeight="1" x14ac:dyDescent="0.2">
      <c r="A304" s="821" t="s">
        <v>4686</v>
      </c>
      <c r="B304" s="822" t="s">
        <v>4687</v>
      </c>
      <c r="C304" s="822" t="s">
        <v>3308</v>
      </c>
      <c r="D304" s="822" t="s">
        <v>4740</v>
      </c>
      <c r="E304" s="822" t="s">
        <v>4741</v>
      </c>
      <c r="F304" s="831">
        <v>121</v>
      </c>
      <c r="G304" s="831">
        <v>31702</v>
      </c>
      <c r="H304" s="831"/>
      <c r="I304" s="831">
        <v>262</v>
      </c>
      <c r="J304" s="831">
        <v>182</v>
      </c>
      <c r="K304" s="831">
        <v>48048</v>
      </c>
      <c r="L304" s="831"/>
      <c r="M304" s="831">
        <v>264</v>
      </c>
      <c r="N304" s="831">
        <v>166</v>
      </c>
      <c r="O304" s="831">
        <v>44488</v>
      </c>
      <c r="P304" s="827"/>
      <c r="Q304" s="832">
        <v>268</v>
      </c>
    </row>
    <row r="305" spans="1:17" ht="14.45" customHeight="1" x14ac:dyDescent="0.2">
      <c r="A305" s="821" t="s">
        <v>4686</v>
      </c>
      <c r="B305" s="822" t="s">
        <v>4687</v>
      </c>
      <c r="C305" s="822" t="s">
        <v>3308</v>
      </c>
      <c r="D305" s="822" t="s">
        <v>4742</v>
      </c>
      <c r="E305" s="822" t="s">
        <v>4743</v>
      </c>
      <c r="F305" s="831">
        <v>5</v>
      </c>
      <c r="G305" s="831">
        <v>830</v>
      </c>
      <c r="H305" s="831"/>
      <c r="I305" s="831">
        <v>166</v>
      </c>
      <c r="J305" s="831">
        <v>24</v>
      </c>
      <c r="K305" s="831">
        <v>4008</v>
      </c>
      <c r="L305" s="831"/>
      <c r="M305" s="831">
        <v>167</v>
      </c>
      <c r="N305" s="831">
        <v>31</v>
      </c>
      <c r="O305" s="831">
        <v>5239</v>
      </c>
      <c r="P305" s="827"/>
      <c r="Q305" s="832">
        <v>169</v>
      </c>
    </row>
    <row r="306" spans="1:17" ht="14.45" customHeight="1" x14ac:dyDescent="0.2">
      <c r="A306" s="821" t="s">
        <v>4686</v>
      </c>
      <c r="B306" s="822" t="s">
        <v>4687</v>
      </c>
      <c r="C306" s="822" t="s">
        <v>3308</v>
      </c>
      <c r="D306" s="822" t="s">
        <v>4744</v>
      </c>
      <c r="E306" s="822" t="s">
        <v>4745</v>
      </c>
      <c r="F306" s="831"/>
      <c r="G306" s="831"/>
      <c r="H306" s="831"/>
      <c r="I306" s="831"/>
      <c r="J306" s="831">
        <v>1</v>
      </c>
      <c r="K306" s="831">
        <v>153</v>
      </c>
      <c r="L306" s="831"/>
      <c r="M306" s="831">
        <v>153</v>
      </c>
      <c r="N306" s="831">
        <v>3</v>
      </c>
      <c r="O306" s="831">
        <v>480</v>
      </c>
      <c r="P306" s="827"/>
      <c r="Q306" s="832">
        <v>160</v>
      </c>
    </row>
    <row r="307" spans="1:17" ht="14.45" customHeight="1" x14ac:dyDescent="0.2">
      <c r="A307" s="821" t="s">
        <v>4686</v>
      </c>
      <c r="B307" s="822" t="s">
        <v>4687</v>
      </c>
      <c r="C307" s="822" t="s">
        <v>3308</v>
      </c>
      <c r="D307" s="822" t="s">
        <v>4746</v>
      </c>
      <c r="E307" s="822" t="s">
        <v>4747</v>
      </c>
      <c r="F307" s="831"/>
      <c r="G307" s="831"/>
      <c r="H307" s="831"/>
      <c r="I307" s="831"/>
      <c r="J307" s="831"/>
      <c r="K307" s="831"/>
      <c r="L307" s="831"/>
      <c r="M307" s="831"/>
      <c r="N307" s="831">
        <v>72</v>
      </c>
      <c r="O307" s="831">
        <v>94320</v>
      </c>
      <c r="P307" s="827"/>
      <c r="Q307" s="832">
        <v>1310</v>
      </c>
    </row>
    <row r="308" spans="1:17" ht="14.45" customHeight="1" x14ac:dyDescent="0.2">
      <c r="A308" s="821" t="s">
        <v>4686</v>
      </c>
      <c r="B308" s="822" t="s">
        <v>4687</v>
      </c>
      <c r="C308" s="822" t="s">
        <v>3308</v>
      </c>
      <c r="D308" s="822" t="s">
        <v>4748</v>
      </c>
      <c r="E308" s="822" t="s">
        <v>4747</v>
      </c>
      <c r="F308" s="831"/>
      <c r="G308" s="831"/>
      <c r="H308" s="831"/>
      <c r="I308" s="831"/>
      <c r="J308" s="831"/>
      <c r="K308" s="831"/>
      <c r="L308" s="831"/>
      <c r="M308" s="831"/>
      <c r="N308" s="831">
        <v>6</v>
      </c>
      <c r="O308" s="831">
        <v>7860</v>
      </c>
      <c r="P308" s="827"/>
      <c r="Q308" s="832">
        <v>1310</v>
      </c>
    </row>
    <row r="309" spans="1:17" ht="14.45" customHeight="1" x14ac:dyDescent="0.2">
      <c r="A309" s="821" t="s">
        <v>4686</v>
      </c>
      <c r="B309" s="822" t="s">
        <v>4687</v>
      </c>
      <c r="C309" s="822" t="s">
        <v>3308</v>
      </c>
      <c r="D309" s="822" t="s">
        <v>4749</v>
      </c>
      <c r="E309" s="822" t="s">
        <v>4750</v>
      </c>
      <c r="F309" s="831"/>
      <c r="G309" s="831"/>
      <c r="H309" s="831"/>
      <c r="I309" s="831"/>
      <c r="J309" s="831"/>
      <c r="K309" s="831"/>
      <c r="L309" s="831"/>
      <c r="M309" s="831"/>
      <c r="N309" s="831">
        <v>1</v>
      </c>
      <c r="O309" s="831">
        <v>2132</v>
      </c>
      <c r="P309" s="827"/>
      <c r="Q309" s="832">
        <v>2132</v>
      </c>
    </row>
    <row r="310" spans="1:17" ht="14.45" customHeight="1" x14ac:dyDescent="0.2">
      <c r="A310" s="821" t="s">
        <v>4751</v>
      </c>
      <c r="B310" s="822" t="s">
        <v>4752</v>
      </c>
      <c r="C310" s="822" t="s">
        <v>3308</v>
      </c>
      <c r="D310" s="822" t="s">
        <v>4753</v>
      </c>
      <c r="E310" s="822" t="s">
        <v>4754</v>
      </c>
      <c r="F310" s="831"/>
      <c r="G310" s="831"/>
      <c r="H310" s="831"/>
      <c r="I310" s="831"/>
      <c r="J310" s="831">
        <v>1</v>
      </c>
      <c r="K310" s="831">
        <v>1488</v>
      </c>
      <c r="L310" s="831"/>
      <c r="M310" s="831">
        <v>1488</v>
      </c>
      <c r="N310" s="831">
        <v>2</v>
      </c>
      <c r="O310" s="831">
        <v>2986</v>
      </c>
      <c r="P310" s="827"/>
      <c r="Q310" s="832">
        <v>1493</v>
      </c>
    </row>
    <row r="311" spans="1:17" ht="14.45" customHeight="1" x14ac:dyDescent="0.2">
      <c r="A311" s="821" t="s">
        <v>4751</v>
      </c>
      <c r="B311" s="822" t="s">
        <v>4752</v>
      </c>
      <c r="C311" s="822" t="s">
        <v>3308</v>
      </c>
      <c r="D311" s="822" t="s">
        <v>4755</v>
      </c>
      <c r="E311" s="822" t="s">
        <v>4756</v>
      </c>
      <c r="F311" s="831"/>
      <c r="G311" s="831"/>
      <c r="H311" s="831"/>
      <c r="I311" s="831"/>
      <c r="J311" s="831"/>
      <c r="K311" s="831"/>
      <c r="L311" s="831"/>
      <c r="M311" s="831"/>
      <c r="N311" s="831">
        <v>2</v>
      </c>
      <c r="O311" s="831">
        <v>1728</v>
      </c>
      <c r="P311" s="827"/>
      <c r="Q311" s="832">
        <v>864</v>
      </c>
    </row>
    <row r="312" spans="1:17" ht="14.45" customHeight="1" x14ac:dyDescent="0.2">
      <c r="A312" s="821" t="s">
        <v>4751</v>
      </c>
      <c r="B312" s="822" t="s">
        <v>4752</v>
      </c>
      <c r="C312" s="822" t="s">
        <v>3308</v>
      </c>
      <c r="D312" s="822" t="s">
        <v>4757</v>
      </c>
      <c r="E312" s="822" t="s">
        <v>4758</v>
      </c>
      <c r="F312" s="831"/>
      <c r="G312" s="831"/>
      <c r="H312" s="831"/>
      <c r="I312" s="831"/>
      <c r="J312" s="831"/>
      <c r="K312" s="831"/>
      <c r="L312" s="831"/>
      <c r="M312" s="831"/>
      <c r="N312" s="831">
        <v>1</v>
      </c>
      <c r="O312" s="831">
        <v>811</v>
      </c>
      <c r="P312" s="827"/>
      <c r="Q312" s="832">
        <v>811</v>
      </c>
    </row>
    <row r="313" spans="1:17" ht="14.45" customHeight="1" x14ac:dyDescent="0.2">
      <c r="A313" s="821" t="s">
        <v>4751</v>
      </c>
      <c r="B313" s="822" t="s">
        <v>4752</v>
      </c>
      <c r="C313" s="822" t="s">
        <v>3308</v>
      </c>
      <c r="D313" s="822" t="s">
        <v>4759</v>
      </c>
      <c r="E313" s="822" t="s">
        <v>4760</v>
      </c>
      <c r="F313" s="831"/>
      <c r="G313" s="831"/>
      <c r="H313" s="831"/>
      <c r="I313" s="831"/>
      <c r="J313" s="831"/>
      <c r="K313" s="831"/>
      <c r="L313" s="831"/>
      <c r="M313" s="831"/>
      <c r="N313" s="831">
        <v>1</v>
      </c>
      <c r="O313" s="831">
        <v>811</v>
      </c>
      <c r="P313" s="827"/>
      <c r="Q313" s="832">
        <v>811</v>
      </c>
    </row>
    <row r="314" spans="1:17" ht="14.45" customHeight="1" x14ac:dyDescent="0.2">
      <c r="A314" s="821" t="s">
        <v>4751</v>
      </c>
      <c r="B314" s="822" t="s">
        <v>4752</v>
      </c>
      <c r="C314" s="822" t="s">
        <v>3308</v>
      </c>
      <c r="D314" s="822" t="s">
        <v>4264</v>
      </c>
      <c r="E314" s="822" t="s">
        <v>4265</v>
      </c>
      <c r="F314" s="831"/>
      <c r="G314" s="831"/>
      <c r="H314" s="831"/>
      <c r="I314" s="831"/>
      <c r="J314" s="831"/>
      <c r="K314" s="831"/>
      <c r="L314" s="831"/>
      <c r="M314" s="831"/>
      <c r="N314" s="831">
        <v>2</v>
      </c>
      <c r="O314" s="831">
        <v>338</v>
      </c>
      <c r="P314" s="827"/>
      <c r="Q314" s="832">
        <v>169</v>
      </c>
    </row>
    <row r="315" spans="1:17" ht="14.45" customHeight="1" x14ac:dyDescent="0.2">
      <c r="A315" s="821" t="s">
        <v>4751</v>
      </c>
      <c r="B315" s="822" t="s">
        <v>4752</v>
      </c>
      <c r="C315" s="822" t="s">
        <v>3308</v>
      </c>
      <c r="D315" s="822" t="s">
        <v>4761</v>
      </c>
      <c r="E315" s="822" t="s">
        <v>4762</v>
      </c>
      <c r="F315" s="831"/>
      <c r="G315" s="831"/>
      <c r="H315" s="831"/>
      <c r="I315" s="831"/>
      <c r="J315" s="831"/>
      <c r="K315" s="831"/>
      <c r="L315" s="831"/>
      <c r="M315" s="831"/>
      <c r="N315" s="831">
        <v>4</v>
      </c>
      <c r="O315" s="831">
        <v>704</v>
      </c>
      <c r="P315" s="827"/>
      <c r="Q315" s="832">
        <v>176</v>
      </c>
    </row>
    <row r="316" spans="1:17" ht="14.45" customHeight="1" x14ac:dyDescent="0.2">
      <c r="A316" s="821" t="s">
        <v>4751</v>
      </c>
      <c r="B316" s="822" t="s">
        <v>4752</v>
      </c>
      <c r="C316" s="822" t="s">
        <v>3308</v>
      </c>
      <c r="D316" s="822" t="s">
        <v>4763</v>
      </c>
      <c r="E316" s="822" t="s">
        <v>4764</v>
      </c>
      <c r="F316" s="831"/>
      <c r="G316" s="831"/>
      <c r="H316" s="831"/>
      <c r="I316" s="831"/>
      <c r="J316" s="831"/>
      <c r="K316" s="831"/>
      <c r="L316" s="831"/>
      <c r="M316" s="831"/>
      <c r="N316" s="831">
        <v>1</v>
      </c>
      <c r="O316" s="831">
        <v>555</v>
      </c>
      <c r="P316" s="827"/>
      <c r="Q316" s="832">
        <v>555</v>
      </c>
    </row>
    <row r="317" spans="1:17" ht="14.45" customHeight="1" x14ac:dyDescent="0.2">
      <c r="A317" s="821" t="s">
        <v>4751</v>
      </c>
      <c r="B317" s="822" t="s">
        <v>4752</v>
      </c>
      <c r="C317" s="822" t="s">
        <v>3308</v>
      </c>
      <c r="D317" s="822" t="s">
        <v>4765</v>
      </c>
      <c r="E317" s="822" t="s">
        <v>4766</v>
      </c>
      <c r="F317" s="831"/>
      <c r="G317" s="831"/>
      <c r="H317" s="831"/>
      <c r="I317" s="831"/>
      <c r="J317" s="831"/>
      <c r="K317" s="831"/>
      <c r="L317" s="831"/>
      <c r="M317" s="831"/>
      <c r="N317" s="831">
        <v>1</v>
      </c>
      <c r="O317" s="831">
        <v>357</v>
      </c>
      <c r="P317" s="827"/>
      <c r="Q317" s="832">
        <v>357</v>
      </c>
    </row>
    <row r="318" spans="1:17" ht="14.45" customHeight="1" x14ac:dyDescent="0.2">
      <c r="A318" s="821" t="s">
        <v>4751</v>
      </c>
      <c r="B318" s="822" t="s">
        <v>4752</v>
      </c>
      <c r="C318" s="822" t="s">
        <v>3308</v>
      </c>
      <c r="D318" s="822" t="s">
        <v>4767</v>
      </c>
      <c r="E318" s="822" t="s">
        <v>4768</v>
      </c>
      <c r="F318" s="831"/>
      <c r="G318" s="831"/>
      <c r="H318" s="831"/>
      <c r="I318" s="831"/>
      <c r="J318" s="831"/>
      <c r="K318" s="831"/>
      <c r="L318" s="831"/>
      <c r="M318" s="831"/>
      <c r="N318" s="831">
        <v>1</v>
      </c>
      <c r="O318" s="831">
        <v>158</v>
      </c>
      <c r="P318" s="827"/>
      <c r="Q318" s="832">
        <v>158</v>
      </c>
    </row>
    <row r="319" spans="1:17" ht="14.45" customHeight="1" x14ac:dyDescent="0.2">
      <c r="A319" s="821" t="s">
        <v>4751</v>
      </c>
      <c r="B319" s="822" t="s">
        <v>4752</v>
      </c>
      <c r="C319" s="822" t="s">
        <v>3308</v>
      </c>
      <c r="D319" s="822" t="s">
        <v>4769</v>
      </c>
      <c r="E319" s="822" t="s">
        <v>4770</v>
      </c>
      <c r="F319" s="831"/>
      <c r="G319" s="831"/>
      <c r="H319" s="831"/>
      <c r="I319" s="831"/>
      <c r="J319" s="831"/>
      <c r="K319" s="831"/>
      <c r="L319" s="831"/>
      <c r="M319" s="831"/>
      <c r="N319" s="831">
        <v>1</v>
      </c>
      <c r="O319" s="831">
        <v>112</v>
      </c>
      <c r="P319" s="827"/>
      <c r="Q319" s="832">
        <v>112</v>
      </c>
    </row>
    <row r="320" spans="1:17" ht="14.45" customHeight="1" x14ac:dyDescent="0.2">
      <c r="A320" s="821" t="s">
        <v>4751</v>
      </c>
      <c r="B320" s="822" t="s">
        <v>4752</v>
      </c>
      <c r="C320" s="822" t="s">
        <v>3308</v>
      </c>
      <c r="D320" s="822" t="s">
        <v>4182</v>
      </c>
      <c r="E320" s="822" t="s">
        <v>4183</v>
      </c>
      <c r="F320" s="831"/>
      <c r="G320" s="831"/>
      <c r="H320" s="831"/>
      <c r="I320" s="831"/>
      <c r="J320" s="831"/>
      <c r="K320" s="831"/>
      <c r="L320" s="831"/>
      <c r="M320" s="831"/>
      <c r="N320" s="831">
        <v>20</v>
      </c>
      <c r="O320" s="831">
        <v>7080</v>
      </c>
      <c r="P320" s="827"/>
      <c r="Q320" s="832">
        <v>354</v>
      </c>
    </row>
    <row r="321" spans="1:17" ht="14.45" customHeight="1" x14ac:dyDescent="0.2">
      <c r="A321" s="821" t="s">
        <v>4751</v>
      </c>
      <c r="B321" s="822" t="s">
        <v>4752</v>
      </c>
      <c r="C321" s="822" t="s">
        <v>3308</v>
      </c>
      <c r="D321" s="822" t="s">
        <v>4771</v>
      </c>
      <c r="E321" s="822" t="s">
        <v>4772</v>
      </c>
      <c r="F321" s="831"/>
      <c r="G321" s="831"/>
      <c r="H321" s="831"/>
      <c r="I321" s="831"/>
      <c r="J321" s="831"/>
      <c r="K321" s="831"/>
      <c r="L321" s="831"/>
      <c r="M321" s="831"/>
      <c r="N321" s="831">
        <v>1</v>
      </c>
      <c r="O321" s="831">
        <v>217</v>
      </c>
      <c r="P321" s="827"/>
      <c r="Q321" s="832">
        <v>217</v>
      </c>
    </row>
    <row r="322" spans="1:17" ht="14.45" customHeight="1" x14ac:dyDescent="0.2">
      <c r="A322" s="821" t="s">
        <v>4751</v>
      </c>
      <c r="B322" s="822" t="s">
        <v>4752</v>
      </c>
      <c r="C322" s="822" t="s">
        <v>3308</v>
      </c>
      <c r="D322" s="822" t="s">
        <v>4773</v>
      </c>
      <c r="E322" s="822" t="s">
        <v>4774</v>
      </c>
      <c r="F322" s="831"/>
      <c r="G322" s="831"/>
      <c r="H322" s="831"/>
      <c r="I322" s="831"/>
      <c r="J322" s="831"/>
      <c r="K322" s="831"/>
      <c r="L322" s="831"/>
      <c r="M322" s="831"/>
      <c r="N322" s="831">
        <v>1</v>
      </c>
      <c r="O322" s="831">
        <v>42</v>
      </c>
      <c r="P322" s="827"/>
      <c r="Q322" s="832">
        <v>42</v>
      </c>
    </row>
    <row r="323" spans="1:17" ht="14.45" customHeight="1" x14ac:dyDescent="0.2">
      <c r="A323" s="821" t="s">
        <v>4751</v>
      </c>
      <c r="B323" s="822" t="s">
        <v>4752</v>
      </c>
      <c r="C323" s="822" t="s">
        <v>3308</v>
      </c>
      <c r="D323" s="822" t="s">
        <v>4350</v>
      </c>
      <c r="E323" s="822" t="s">
        <v>4351</v>
      </c>
      <c r="F323" s="831"/>
      <c r="G323" s="831"/>
      <c r="H323" s="831"/>
      <c r="I323" s="831"/>
      <c r="J323" s="831"/>
      <c r="K323" s="831"/>
      <c r="L323" s="831"/>
      <c r="M323" s="831"/>
      <c r="N323" s="831">
        <v>5</v>
      </c>
      <c r="O323" s="831">
        <v>860</v>
      </c>
      <c r="P323" s="827"/>
      <c r="Q323" s="832">
        <v>172</v>
      </c>
    </row>
    <row r="324" spans="1:17" ht="14.45" customHeight="1" x14ac:dyDescent="0.2">
      <c r="A324" s="821" t="s">
        <v>4751</v>
      </c>
      <c r="B324" s="822" t="s">
        <v>4752</v>
      </c>
      <c r="C324" s="822" t="s">
        <v>3308</v>
      </c>
      <c r="D324" s="822" t="s">
        <v>4775</v>
      </c>
      <c r="E324" s="822" t="s">
        <v>4776</v>
      </c>
      <c r="F324" s="831"/>
      <c r="G324" s="831"/>
      <c r="H324" s="831"/>
      <c r="I324" s="831"/>
      <c r="J324" s="831"/>
      <c r="K324" s="831"/>
      <c r="L324" s="831"/>
      <c r="M324" s="831"/>
      <c r="N324" s="831">
        <v>1</v>
      </c>
      <c r="O324" s="831">
        <v>696</v>
      </c>
      <c r="P324" s="827"/>
      <c r="Q324" s="832">
        <v>696</v>
      </c>
    </row>
    <row r="325" spans="1:17" ht="14.45" customHeight="1" x14ac:dyDescent="0.2">
      <c r="A325" s="821" t="s">
        <v>4751</v>
      </c>
      <c r="B325" s="822" t="s">
        <v>4752</v>
      </c>
      <c r="C325" s="822" t="s">
        <v>3308</v>
      </c>
      <c r="D325" s="822" t="s">
        <v>4777</v>
      </c>
      <c r="E325" s="822" t="s">
        <v>4778</v>
      </c>
      <c r="F325" s="831"/>
      <c r="G325" s="831"/>
      <c r="H325" s="831"/>
      <c r="I325" s="831"/>
      <c r="J325" s="831"/>
      <c r="K325" s="831"/>
      <c r="L325" s="831"/>
      <c r="M325" s="831"/>
      <c r="N325" s="831">
        <v>3</v>
      </c>
      <c r="O325" s="831">
        <v>1062</v>
      </c>
      <c r="P325" s="827"/>
      <c r="Q325" s="832">
        <v>354</v>
      </c>
    </row>
    <row r="326" spans="1:17" ht="14.45" customHeight="1" x14ac:dyDescent="0.2">
      <c r="A326" s="821" t="s">
        <v>4751</v>
      </c>
      <c r="B326" s="822" t="s">
        <v>4752</v>
      </c>
      <c r="C326" s="822" t="s">
        <v>3308</v>
      </c>
      <c r="D326" s="822" t="s">
        <v>4374</v>
      </c>
      <c r="E326" s="822" t="s">
        <v>4375</v>
      </c>
      <c r="F326" s="831"/>
      <c r="G326" s="831"/>
      <c r="H326" s="831"/>
      <c r="I326" s="831"/>
      <c r="J326" s="831"/>
      <c r="K326" s="831"/>
      <c r="L326" s="831"/>
      <c r="M326" s="831"/>
      <c r="N326" s="831">
        <v>4</v>
      </c>
      <c r="O326" s="831">
        <v>700</v>
      </c>
      <c r="P326" s="827"/>
      <c r="Q326" s="832">
        <v>175</v>
      </c>
    </row>
    <row r="327" spans="1:17" ht="14.45" customHeight="1" x14ac:dyDescent="0.2">
      <c r="A327" s="821" t="s">
        <v>4751</v>
      </c>
      <c r="B327" s="822" t="s">
        <v>4752</v>
      </c>
      <c r="C327" s="822" t="s">
        <v>3308</v>
      </c>
      <c r="D327" s="822" t="s">
        <v>4779</v>
      </c>
      <c r="E327" s="822" t="s">
        <v>4780</v>
      </c>
      <c r="F327" s="831"/>
      <c r="G327" s="831"/>
      <c r="H327" s="831"/>
      <c r="I327" s="831"/>
      <c r="J327" s="831"/>
      <c r="K327" s="831"/>
      <c r="L327" s="831"/>
      <c r="M327" s="831"/>
      <c r="N327" s="831">
        <v>1</v>
      </c>
      <c r="O327" s="831">
        <v>482</v>
      </c>
      <c r="P327" s="827"/>
      <c r="Q327" s="832">
        <v>482</v>
      </c>
    </row>
    <row r="328" spans="1:17" ht="14.45" customHeight="1" x14ac:dyDescent="0.2">
      <c r="A328" s="821" t="s">
        <v>4751</v>
      </c>
      <c r="B328" s="822" t="s">
        <v>4752</v>
      </c>
      <c r="C328" s="822" t="s">
        <v>3308</v>
      </c>
      <c r="D328" s="822" t="s">
        <v>4781</v>
      </c>
      <c r="E328" s="822" t="s">
        <v>4782</v>
      </c>
      <c r="F328" s="831"/>
      <c r="G328" s="831"/>
      <c r="H328" s="831"/>
      <c r="I328" s="831"/>
      <c r="J328" s="831"/>
      <c r="K328" s="831"/>
      <c r="L328" s="831"/>
      <c r="M328" s="831"/>
      <c r="N328" s="831">
        <v>1</v>
      </c>
      <c r="O328" s="831">
        <v>811</v>
      </c>
      <c r="P328" s="827"/>
      <c r="Q328" s="832">
        <v>811</v>
      </c>
    </row>
    <row r="329" spans="1:17" ht="14.45" customHeight="1" x14ac:dyDescent="0.2">
      <c r="A329" s="821" t="s">
        <v>4751</v>
      </c>
      <c r="B329" s="822" t="s">
        <v>4752</v>
      </c>
      <c r="C329" s="822" t="s">
        <v>3308</v>
      </c>
      <c r="D329" s="822" t="s">
        <v>4783</v>
      </c>
      <c r="E329" s="822" t="s">
        <v>4784</v>
      </c>
      <c r="F329" s="831"/>
      <c r="G329" s="831"/>
      <c r="H329" s="831"/>
      <c r="I329" s="831"/>
      <c r="J329" s="831"/>
      <c r="K329" s="831"/>
      <c r="L329" s="831"/>
      <c r="M329" s="831"/>
      <c r="N329" s="831">
        <v>4</v>
      </c>
      <c r="O329" s="831">
        <v>676</v>
      </c>
      <c r="P329" s="827"/>
      <c r="Q329" s="832">
        <v>169</v>
      </c>
    </row>
    <row r="330" spans="1:17" ht="14.45" customHeight="1" x14ac:dyDescent="0.2">
      <c r="A330" s="821" t="s">
        <v>4751</v>
      </c>
      <c r="B330" s="822" t="s">
        <v>4752</v>
      </c>
      <c r="C330" s="822" t="s">
        <v>3308</v>
      </c>
      <c r="D330" s="822" t="s">
        <v>4785</v>
      </c>
      <c r="E330" s="822" t="s">
        <v>4786</v>
      </c>
      <c r="F330" s="831"/>
      <c r="G330" s="831"/>
      <c r="H330" s="831"/>
      <c r="I330" s="831"/>
      <c r="J330" s="831"/>
      <c r="K330" s="831"/>
      <c r="L330" s="831"/>
      <c r="M330" s="831"/>
      <c r="N330" s="831">
        <v>1</v>
      </c>
      <c r="O330" s="831">
        <v>811</v>
      </c>
      <c r="P330" s="827"/>
      <c r="Q330" s="832">
        <v>811</v>
      </c>
    </row>
    <row r="331" spans="1:17" ht="14.45" customHeight="1" x14ac:dyDescent="0.2">
      <c r="A331" s="821" t="s">
        <v>4751</v>
      </c>
      <c r="B331" s="822" t="s">
        <v>4752</v>
      </c>
      <c r="C331" s="822" t="s">
        <v>3308</v>
      </c>
      <c r="D331" s="822" t="s">
        <v>4787</v>
      </c>
      <c r="E331" s="822" t="s">
        <v>4788</v>
      </c>
      <c r="F331" s="831"/>
      <c r="G331" s="831"/>
      <c r="H331" s="831"/>
      <c r="I331" s="831"/>
      <c r="J331" s="831"/>
      <c r="K331" s="831"/>
      <c r="L331" s="831"/>
      <c r="M331" s="831"/>
      <c r="N331" s="831">
        <v>1</v>
      </c>
      <c r="O331" s="831">
        <v>469</v>
      </c>
      <c r="P331" s="827"/>
      <c r="Q331" s="832">
        <v>469</v>
      </c>
    </row>
    <row r="332" spans="1:17" ht="14.45" customHeight="1" x14ac:dyDescent="0.2">
      <c r="A332" s="821" t="s">
        <v>4751</v>
      </c>
      <c r="B332" s="822" t="s">
        <v>4158</v>
      </c>
      <c r="C332" s="822" t="s">
        <v>3308</v>
      </c>
      <c r="D332" s="822" t="s">
        <v>4789</v>
      </c>
      <c r="E332" s="822" t="s">
        <v>4790</v>
      </c>
      <c r="F332" s="831"/>
      <c r="G332" s="831"/>
      <c r="H332" s="831"/>
      <c r="I332" s="831"/>
      <c r="J332" s="831"/>
      <c r="K332" s="831"/>
      <c r="L332" s="831"/>
      <c r="M332" s="831"/>
      <c r="N332" s="831">
        <v>2</v>
      </c>
      <c r="O332" s="831">
        <v>742</v>
      </c>
      <c r="P332" s="827"/>
      <c r="Q332" s="832">
        <v>371</v>
      </c>
    </row>
    <row r="333" spans="1:17" ht="14.45" customHeight="1" x14ac:dyDescent="0.2">
      <c r="A333" s="821" t="s">
        <v>4751</v>
      </c>
      <c r="B333" s="822" t="s">
        <v>4158</v>
      </c>
      <c r="C333" s="822" t="s">
        <v>3308</v>
      </c>
      <c r="D333" s="822" t="s">
        <v>4791</v>
      </c>
      <c r="E333" s="822" t="s">
        <v>4792</v>
      </c>
      <c r="F333" s="831"/>
      <c r="G333" s="831"/>
      <c r="H333" s="831"/>
      <c r="I333" s="831"/>
      <c r="J333" s="831"/>
      <c r="K333" s="831"/>
      <c r="L333" s="831"/>
      <c r="M333" s="831"/>
      <c r="N333" s="831">
        <v>2</v>
      </c>
      <c r="O333" s="831">
        <v>2296</v>
      </c>
      <c r="P333" s="827"/>
      <c r="Q333" s="832">
        <v>1148</v>
      </c>
    </row>
    <row r="334" spans="1:17" ht="14.45" customHeight="1" x14ac:dyDescent="0.2">
      <c r="A334" s="821" t="s">
        <v>4751</v>
      </c>
      <c r="B334" s="822" t="s">
        <v>4158</v>
      </c>
      <c r="C334" s="822" t="s">
        <v>3308</v>
      </c>
      <c r="D334" s="822" t="s">
        <v>4793</v>
      </c>
      <c r="E334" s="822" t="s">
        <v>4794</v>
      </c>
      <c r="F334" s="831"/>
      <c r="G334" s="831"/>
      <c r="H334" s="831"/>
      <c r="I334" s="831"/>
      <c r="J334" s="831"/>
      <c r="K334" s="831"/>
      <c r="L334" s="831"/>
      <c r="M334" s="831"/>
      <c r="N334" s="831">
        <v>7</v>
      </c>
      <c r="O334" s="831">
        <v>11690</v>
      </c>
      <c r="P334" s="827"/>
      <c r="Q334" s="832">
        <v>1670</v>
      </c>
    </row>
    <row r="335" spans="1:17" ht="14.45" customHeight="1" x14ac:dyDescent="0.2">
      <c r="A335" s="821" t="s">
        <v>4751</v>
      </c>
      <c r="B335" s="822" t="s">
        <v>4158</v>
      </c>
      <c r="C335" s="822" t="s">
        <v>3308</v>
      </c>
      <c r="D335" s="822" t="s">
        <v>4682</v>
      </c>
      <c r="E335" s="822" t="s">
        <v>4683</v>
      </c>
      <c r="F335" s="831"/>
      <c r="G335" s="831"/>
      <c r="H335" s="831"/>
      <c r="I335" s="831"/>
      <c r="J335" s="831"/>
      <c r="K335" s="831"/>
      <c r="L335" s="831"/>
      <c r="M335" s="831"/>
      <c r="N335" s="831">
        <v>1</v>
      </c>
      <c r="O335" s="831">
        <v>3877</v>
      </c>
      <c r="P335" s="827"/>
      <c r="Q335" s="832">
        <v>3877</v>
      </c>
    </row>
    <row r="336" spans="1:17" ht="14.45" customHeight="1" x14ac:dyDescent="0.2">
      <c r="A336" s="821" t="s">
        <v>4795</v>
      </c>
      <c r="B336" s="822" t="s">
        <v>4623</v>
      </c>
      <c r="C336" s="822" t="s">
        <v>3308</v>
      </c>
      <c r="D336" s="822" t="s">
        <v>4796</v>
      </c>
      <c r="E336" s="822" t="s">
        <v>4797</v>
      </c>
      <c r="F336" s="831"/>
      <c r="G336" s="831"/>
      <c r="H336" s="831"/>
      <c r="I336" s="831"/>
      <c r="J336" s="831"/>
      <c r="K336" s="831"/>
      <c r="L336" s="831"/>
      <c r="M336" s="831"/>
      <c r="N336" s="831">
        <v>1</v>
      </c>
      <c r="O336" s="831">
        <v>8887</v>
      </c>
      <c r="P336" s="827"/>
      <c r="Q336" s="832">
        <v>8887</v>
      </c>
    </row>
    <row r="337" spans="1:17" ht="14.45" customHeight="1" x14ac:dyDescent="0.2">
      <c r="A337" s="821" t="s">
        <v>4795</v>
      </c>
      <c r="B337" s="822" t="s">
        <v>4158</v>
      </c>
      <c r="C337" s="822" t="s">
        <v>3308</v>
      </c>
      <c r="D337" s="822" t="s">
        <v>4159</v>
      </c>
      <c r="E337" s="822" t="s">
        <v>4160</v>
      </c>
      <c r="F337" s="831">
        <v>108</v>
      </c>
      <c r="G337" s="831">
        <v>1134000</v>
      </c>
      <c r="H337" s="831"/>
      <c r="I337" s="831">
        <v>10500</v>
      </c>
      <c r="J337" s="831">
        <v>122</v>
      </c>
      <c r="K337" s="831">
        <v>1284660</v>
      </c>
      <c r="L337" s="831"/>
      <c r="M337" s="831">
        <v>10530</v>
      </c>
      <c r="N337" s="831">
        <v>72</v>
      </c>
      <c r="O337" s="831">
        <v>763560</v>
      </c>
      <c r="P337" s="827"/>
      <c r="Q337" s="832">
        <v>10605</v>
      </c>
    </row>
    <row r="338" spans="1:17" ht="14.45" customHeight="1" x14ac:dyDescent="0.2">
      <c r="A338" s="821" t="s">
        <v>4795</v>
      </c>
      <c r="B338" s="822" t="s">
        <v>4158</v>
      </c>
      <c r="C338" s="822" t="s">
        <v>3308</v>
      </c>
      <c r="D338" s="822" t="s">
        <v>4791</v>
      </c>
      <c r="E338" s="822" t="s">
        <v>4792</v>
      </c>
      <c r="F338" s="831">
        <v>27</v>
      </c>
      <c r="G338" s="831">
        <v>29970</v>
      </c>
      <c r="H338" s="831"/>
      <c r="I338" s="831">
        <v>1110</v>
      </c>
      <c r="J338" s="831">
        <v>20</v>
      </c>
      <c r="K338" s="831">
        <v>22280</v>
      </c>
      <c r="L338" s="831"/>
      <c r="M338" s="831">
        <v>1114</v>
      </c>
      <c r="N338" s="831">
        <v>11</v>
      </c>
      <c r="O338" s="831">
        <v>12628</v>
      </c>
      <c r="P338" s="827"/>
      <c r="Q338" s="832">
        <v>1148</v>
      </c>
    </row>
    <row r="339" spans="1:17" ht="14.45" customHeight="1" x14ac:dyDescent="0.2">
      <c r="A339" s="821" t="s">
        <v>4795</v>
      </c>
      <c r="B339" s="822" t="s">
        <v>4158</v>
      </c>
      <c r="C339" s="822" t="s">
        <v>3308</v>
      </c>
      <c r="D339" s="822" t="s">
        <v>4796</v>
      </c>
      <c r="E339" s="822" t="s">
        <v>4797</v>
      </c>
      <c r="F339" s="831">
        <v>23</v>
      </c>
      <c r="G339" s="831">
        <v>202699</v>
      </c>
      <c r="H339" s="831"/>
      <c r="I339" s="831">
        <v>8813</v>
      </c>
      <c r="J339" s="831">
        <v>6</v>
      </c>
      <c r="K339" s="831">
        <v>52920</v>
      </c>
      <c r="L339" s="831"/>
      <c r="M339" s="831">
        <v>8820</v>
      </c>
      <c r="N339" s="831">
        <v>12</v>
      </c>
      <c r="O339" s="831">
        <v>106644</v>
      </c>
      <c r="P339" s="827"/>
      <c r="Q339" s="832">
        <v>8887</v>
      </c>
    </row>
    <row r="340" spans="1:17" ht="14.45" customHeight="1" thickBot="1" x14ac:dyDescent="0.25">
      <c r="A340" s="813" t="s">
        <v>4795</v>
      </c>
      <c r="B340" s="814" t="s">
        <v>4158</v>
      </c>
      <c r="C340" s="814" t="s">
        <v>3308</v>
      </c>
      <c r="D340" s="814" t="s">
        <v>4793</v>
      </c>
      <c r="E340" s="814" t="s">
        <v>4794</v>
      </c>
      <c r="F340" s="833">
        <v>128</v>
      </c>
      <c r="G340" s="833">
        <v>208896</v>
      </c>
      <c r="H340" s="833"/>
      <c r="I340" s="833">
        <v>1632</v>
      </c>
      <c r="J340" s="833">
        <v>136</v>
      </c>
      <c r="K340" s="833">
        <v>222496</v>
      </c>
      <c r="L340" s="833"/>
      <c r="M340" s="833">
        <v>1636</v>
      </c>
      <c r="N340" s="833">
        <v>96</v>
      </c>
      <c r="O340" s="833">
        <v>160320</v>
      </c>
      <c r="P340" s="819"/>
      <c r="Q340" s="834">
        <v>1670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9E26FAF8-8FEA-4135-9ED5-75E9AE803037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3479</v>
      </c>
      <c r="D3" s="193">
        <f>SUBTOTAL(9,D6:D1048576)</f>
        <v>3028</v>
      </c>
      <c r="E3" s="193">
        <f>SUBTOTAL(9,E6:E1048576)</f>
        <v>3091</v>
      </c>
      <c r="F3" s="194">
        <f>IF(OR(E3=0,D3=0),"",E3/D3)</f>
        <v>1.0208058124174373</v>
      </c>
      <c r="G3" s="387">
        <f>SUBTOTAL(9,G6:G1048576)</f>
        <v>13203.267619999999</v>
      </c>
      <c r="H3" s="388">
        <f>SUBTOTAL(9,H6:H1048576)</f>
        <v>14254.884239999998</v>
      </c>
      <c r="I3" s="388">
        <f>SUBTOTAL(9,I6:I1048576)</f>
        <v>12398.537660000002</v>
      </c>
      <c r="J3" s="194">
        <f>IF(OR(I3=0,H3=0),"",I3/H3)</f>
        <v>0.8697746997628375</v>
      </c>
      <c r="K3" s="387">
        <f>SUBTOTAL(9,K6:K1048576)</f>
        <v>3066.3</v>
      </c>
      <c r="L3" s="388">
        <f>SUBTOTAL(9,L6:L1048576)</f>
        <v>3652.92</v>
      </c>
      <c r="M3" s="388">
        <f>SUBTOTAL(9,M6:M1048576)</f>
        <v>2819.5299999999997</v>
      </c>
      <c r="N3" s="195">
        <f>IF(OR(M3=0,E3=0),"",M3*1000/E3)</f>
        <v>912.17405370430265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4"/>
      <c r="B5" s="975"/>
      <c r="C5" s="982">
        <v>2019</v>
      </c>
      <c r="D5" s="982">
        <v>2020</v>
      </c>
      <c r="E5" s="982">
        <v>2021</v>
      </c>
      <c r="F5" s="983" t="s">
        <v>2</v>
      </c>
      <c r="G5" s="993">
        <v>2019</v>
      </c>
      <c r="H5" s="982">
        <v>2020</v>
      </c>
      <c r="I5" s="982">
        <v>2021</v>
      </c>
      <c r="J5" s="983" t="s">
        <v>2</v>
      </c>
      <c r="K5" s="993">
        <v>2019</v>
      </c>
      <c r="L5" s="982">
        <v>2020</v>
      </c>
      <c r="M5" s="982">
        <v>2021</v>
      </c>
      <c r="N5" s="994" t="s">
        <v>92</v>
      </c>
    </row>
    <row r="6" spans="1:14" ht="14.45" customHeight="1" x14ac:dyDescent="0.2">
      <c r="A6" s="976" t="s">
        <v>3723</v>
      </c>
      <c r="B6" s="979" t="s">
        <v>4799</v>
      </c>
      <c r="C6" s="984">
        <v>2630</v>
      </c>
      <c r="D6" s="985">
        <v>2172</v>
      </c>
      <c r="E6" s="985">
        <v>2223</v>
      </c>
      <c r="F6" s="990"/>
      <c r="G6" s="984">
        <v>2643.4400599999985</v>
      </c>
      <c r="H6" s="985">
        <v>2206.6317200000008</v>
      </c>
      <c r="I6" s="985">
        <v>2177.4638399999999</v>
      </c>
      <c r="J6" s="990"/>
      <c r="K6" s="984">
        <v>289.3</v>
      </c>
      <c r="L6" s="985">
        <v>238.92</v>
      </c>
      <c r="M6" s="985">
        <v>244.53</v>
      </c>
      <c r="N6" s="995">
        <v>110</v>
      </c>
    </row>
    <row r="7" spans="1:14" ht="14.45" customHeight="1" x14ac:dyDescent="0.2">
      <c r="A7" s="977" t="s">
        <v>3908</v>
      </c>
      <c r="B7" s="980" t="s">
        <v>4800</v>
      </c>
      <c r="C7" s="986">
        <v>7</v>
      </c>
      <c r="D7" s="987">
        <v>26</v>
      </c>
      <c r="E7" s="987">
        <v>10</v>
      </c>
      <c r="F7" s="991"/>
      <c r="G7" s="986">
        <v>201.39299999999997</v>
      </c>
      <c r="H7" s="987">
        <v>748.23480000000006</v>
      </c>
      <c r="I7" s="987">
        <v>287.81099999999998</v>
      </c>
      <c r="J7" s="991"/>
      <c r="K7" s="986">
        <v>77</v>
      </c>
      <c r="L7" s="987">
        <v>286</v>
      </c>
      <c r="M7" s="987">
        <v>110</v>
      </c>
      <c r="N7" s="996">
        <v>11000</v>
      </c>
    </row>
    <row r="8" spans="1:14" ht="14.45" customHeight="1" x14ac:dyDescent="0.2">
      <c r="A8" s="977" t="s">
        <v>3941</v>
      </c>
      <c r="B8" s="980" t="s">
        <v>4800</v>
      </c>
      <c r="C8" s="986">
        <v>102</v>
      </c>
      <c r="D8" s="987">
        <v>149</v>
      </c>
      <c r="E8" s="987">
        <v>72</v>
      </c>
      <c r="F8" s="991"/>
      <c r="G8" s="986">
        <v>2567.451599999999</v>
      </c>
      <c r="H8" s="987">
        <v>3751.5491999999981</v>
      </c>
      <c r="I8" s="987">
        <v>1813.0284000000006</v>
      </c>
      <c r="J8" s="991"/>
      <c r="K8" s="986">
        <v>918</v>
      </c>
      <c r="L8" s="987">
        <v>1341</v>
      </c>
      <c r="M8" s="987">
        <v>648</v>
      </c>
      <c r="N8" s="996">
        <v>9000</v>
      </c>
    </row>
    <row r="9" spans="1:14" ht="14.45" customHeight="1" x14ac:dyDescent="0.2">
      <c r="A9" s="977" t="s">
        <v>3936</v>
      </c>
      <c r="B9" s="980" t="s">
        <v>4800</v>
      </c>
      <c r="C9" s="986">
        <v>136</v>
      </c>
      <c r="D9" s="987">
        <v>148</v>
      </c>
      <c r="E9" s="987">
        <v>128</v>
      </c>
      <c r="F9" s="991"/>
      <c r="G9" s="986">
        <v>2933.6472000000012</v>
      </c>
      <c r="H9" s="987">
        <v>3193.5347999999985</v>
      </c>
      <c r="I9" s="987">
        <v>2762.3592000000021</v>
      </c>
      <c r="J9" s="991"/>
      <c r="K9" s="986">
        <v>952</v>
      </c>
      <c r="L9" s="987">
        <v>1036</v>
      </c>
      <c r="M9" s="987">
        <v>896</v>
      </c>
      <c r="N9" s="996">
        <v>7000</v>
      </c>
    </row>
    <row r="10" spans="1:14" ht="14.45" customHeight="1" x14ac:dyDescent="0.2">
      <c r="A10" s="977" t="s">
        <v>3910</v>
      </c>
      <c r="B10" s="980" t="s">
        <v>4800</v>
      </c>
      <c r="C10" s="986">
        <v>283</v>
      </c>
      <c r="D10" s="987">
        <v>264</v>
      </c>
      <c r="E10" s="987">
        <v>323</v>
      </c>
      <c r="F10" s="991"/>
      <c r="G10" s="986">
        <v>3043.9441400000001</v>
      </c>
      <c r="H10" s="987">
        <v>2832.3093599999975</v>
      </c>
      <c r="I10" s="987">
        <v>3468.8714999999997</v>
      </c>
      <c r="J10" s="991"/>
      <c r="K10" s="986">
        <v>566</v>
      </c>
      <c r="L10" s="987">
        <v>528</v>
      </c>
      <c r="M10" s="987">
        <v>646</v>
      </c>
      <c r="N10" s="996">
        <v>2000</v>
      </c>
    </row>
    <row r="11" spans="1:14" ht="14.45" customHeight="1" x14ac:dyDescent="0.2">
      <c r="A11" s="977" t="s">
        <v>3938</v>
      </c>
      <c r="B11" s="980" t="s">
        <v>4800</v>
      </c>
      <c r="C11" s="986">
        <v>207</v>
      </c>
      <c r="D11" s="987">
        <v>177</v>
      </c>
      <c r="E11" s="987">
        <v>215</v>
      </c>
      <c r="F11" s="991"/>
      <c r="G11" s="986">
        <v>1249.7975399999998</v>
      </c>
      <c r="H11" s="987">
        <v>1066.8888800000004</v>
      </c>
      <c r="I11" s="987">
        <v>1296.1917199999996</v>
      </c>
      <c r="J11" s="991"/>
      <c r="K11" s="986">
        <v>207</v>
      </c>
      <c r="L11" s="987">
        <v>177</v>
      </c>
      <c r="M11" s="987">
        <v>215</v>
      </c>
      <c r="N11" s="996">
        <v>1000</v>
      </c>
    </row>
    <row r="12" spans="1:14" ht="14.45" customHeight="1" thickBot="1" x14ac:dyDescent="0.25">
      <c r="A12" s="978" t="s">
        <v>3934</v>
      </c>
      <c r="B12" s="981" t="s">
        <v>4800</v>
      </c>
      <c r="C12" s="988">
        <v>114</v>
      </c>
      <c r="D12" s="989">
        <v>92</v>
      </c>
      <c r="E12" s="989">
        <v>120</v>
      </c>
      <c r="F12" s="992"/>
      <c r="G12" s="988">
        <v>563.59407999999985</v>
      </c>
      <c r="H12" s="989">
        <v>455.73548000000034</v>
      </c>
      <c r="I12" s="989">
        <v>592.81199999999944</v>
      </c>
      <c r="J12" s="992"/>
      <c r="K12" s="988">
        <v>57</v>
      </c>
      <c r="L12" s="989">
        <v>46</v>
      </c>
      <c r="M12" s="989">
        <v>60</v>
      </c>
      <c r="N12" s="997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68E38B6B-BD6F-4DC2-8E7F-A7AD8ECFA98E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0.87575178256169817</v>
      </c>
      <c r="C4" s="322">
        <f t="shared" ref="C4:M4" si="0">(C10+C8)/C6</f>
        <v>0.85759262851855311</v>
      </c>
      <c r="D4" s="322">
        <f t="shared" si="0"/>
        <v>0.82980911200610774</v>
      </c>
      <c r="E4" s="322">
        <f t="shared" si="0"/>
        <v>0.68456116942832201</v>
      </c>
      <c r="F4" s="322">
        <f t="shared" si="0"/>
        <v>0.75878830856606616</v>
      </c>
      <c r="G4" s="322">
        <f t="shared" si="0"/>
        <v>1.3400197574946529E-2</v>
      </c>
      <c r="H4" s="322">
        <f t="shared" si="0"/>
        <v>1.3400197574946529E-2</v>
      </c>
      <c r="I4" s="322">
        <f t="shared" si="0"/>
        <v>1.3400197574946529E-2</v>
      </c>
      <c r="J4" s="322">
        <f t="shared" si="0"/>
        <v>1.3400197574946529E-2</v>
      </c>
      <c r="K4" s="322">
        <f t="shared" si="0"/>
        <v>1.3400197574946529E-2</v>
      </c>
      <c r="L4" s="322">
        <f t="shared" si="0"/>
        <v>1.3400197574946529E-2</v>
      </c>
      <c r="M4" s="322">
        <f t="shared" si="0"/>
        <v>1.3400197574946529E-2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11741.721210000002</v>
      </c>
      <c r="C5" s="322">
        <f>IF(ISERROR(VLOOKUP($A5,'Man Tab'!$A:$Q,COLUMN()+2,0)),0,VLOOKUP($A5,'Man Tab'!$A:$Q,COLUMN()+2,0))</f>
        <v>12929.28601</v>
      </c>
      <c r="D5" s="322">
        <f>IF(ISERROR(VLOOKUP($A5,'Man Tab'!$A:$Q,COLUMN()+2,0)),0,VLOOKUP($A5,'Man Tab'!$A:$Q,COLUMN()+2,0))</f>
        <v>15053.72164</v>
      </c>
      <c r="E5" s="322">
        <f>IF(ISERROR(VLOOKUP($A5,'Man Tab'!$A:$Q,COLUMN()+2,0)),0,VLOOKUP($A5,'Man Tab'!$A:$Q,COLUMN()+2,0))</f>
        <v>22077.085440000003</v>
      </c>
      <c r="F5" s="322">
        <f>IF(ISERROR(VLOOKUP($A5,'Man Tab'!$A:$Q,COLUMN()+2,0)),0,VLOOKUP($A5,'Man Tab'!$A:$Q,COLUMN()+2,0))</f>
        <v>16113.783150000001</v>
      </c>
      <c r="G5" s="322">
        <f>IF(ISERROR(VLOOKUP($A5,'Man Tab'!$A:$Q,COLUMN()+2,0)),0,VLOOKUP($A5,'Man Tab'!$A:$Q,COLUMN()+2,0))</f>
        <v>0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11741.721210000002</v>
      </c>
      <c r="C6" s="324">
        <f t="shared" ref="C6:M6" si="1">C5+B6</f>
        <v>24671.00722</v>
      </c>
      <c r="D6" s="324">
        <f t="shared" si="1"/>
        <v>39724.728860000003</v>
      </c>
      <c r="E6" s="324">
        <f t="shared" si="1"/>
        <v>61801.814300000005</v>
      </c>
      <c r="F6" s="324">
        <f t="shared" si="1"/>
        <v>77915.597450000001</v>
      </c>
      <c r="G6" s="324">
        <f t="shared" si="1"/>
        <v>77915.597450000001</v>
      </c>
      <c r="H6" s="324">
        <f t="shared" si="1"/>
        <v>77915.597450000001</v>
      </c>
      <c r="I6" s="324">
        <f t="shared" si="1"/>
        <v>77915.597450000001</v>
      </c>
      <c r="J6" s="324">
        <f t="shared" si="1"/>
        <v>77915.597450000001</v>
      </c>
      <c r="K6" s="324">
        <f t="shared" si="1"/>
        <v>77915.597450000001</v>
      </c>
      <c r="L6" s="324">
        <f t="shared" si="1"/>
        <v>77915.597450000001</v>
      </c>
      <c r="M6" s="324">
        <f t="shared" si="1"/>
        <v>77915.597450000001</v>
      </c>
    </row>
    <row r="7" spans="1:13" ht="14.45" customHeight="1" x14ac:dyDescent="0.2">
      <c r="A7" s="323" t="s">
        <v>125</v>
      </c>
      <c r="B7" s="323">
        <v>335.61399999999998</v>
      </c>
      <c r="C7" s="323">
        <v>691.81700000000001</v>
      </c>
      <c r="D7" s="323">
        <v>1077.422</v>
      </c>
      <c r="E7" s="323">
        <v>1382.01</v>
      </c>
      <c r="F7" s="323">
        <v>1935.912</v>
      </c>
      <c r="G7" s="323"/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10068.42</v>
      </c>
      <c r="C8" s="324">
        <f t="shared" ref="C8:M8" si="2">C7*30</f>
        <v>20754.510000000002</v>
      </c>
      <c r="D8" s="324">
        <f t="shared" si="2"/>
        <v>32322.66</v>
      </c>
      <c r="E8" s="324">
        <f t="shared" si="2"/>
        <v>41460.300000000003</v>
      </c>
      <c r="F8" s="324">
        <f t="shared" si="2"/>
        <v>58077.36</v>
      </c>
      <c r="G8" s="324">
        <f t="shared" si="2"/>
        <v>0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214413.28000000003</v>
      </c>
      <c r="C9" s="323">
        <v>188750.65000000002</v>
      </c>
      <c r="D9" s="323">
        <v>238118.05</v>
      </c>
      <c r="E9" s="323">
        <v>205540.28999999998</v>
      </c>
      <c r="F9" s="323">
        <v>197262.13</v>
      </c>
      <c r="G9" s="323">
        <v>0</v>
      </c>
      <c r="H9" s="323">
        <v>0</v>
      </c>
      <c r="I9" s="323">
        <v>0</v>
      </c>
      <c r="J9" s="323">
        <v>0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214.41328000000001</v>
      </c>
      <c r="C10" s="324">
        <f t="shared" ref="C10:M10" si="3">C9/1000+B10</f>
        <v>403.16393000000005</v>
      </c>
      <c r="D10" s="324">
        <f t="shared" si="3"/>
        <v>641.28197999999998</v>
      </c>
      <c r="E10" s="324">
        <f t="shared" si="3"/>
        <v>846.82226999999989</v>
      </c>
      <c r="F10" s="324">
        <f t="shared" si="3"/>
        <v>1044.0844</v>
      </c>
      <c r="G10" s="324">
        <f t="shared" si="3"/>
        <v>1044.0844</v>
      </c>
      <c r="H10" s="324">
        <f t="shared" si="3"/>
        <v>1044.0844</v>
      </c>
      <c r="I10" s="324">
        <f t="shared" si="3"/>
        <v>1044.0844</v>
      </c>
      <c r="J10" s="324">
        <f t="shared" si="3"/>
        <v>1044.0844</v>
      </c>
      <c r="K10" s="324">
        <f t="shared" si="3"/>
        <v>1044.0844</v>
      </c>
      <c r="L10" s="324">
        <f t="shared" si="3"/>
        <v>1044.0844</v>
      </c>
      <c r="M10" s="324">
        <f t="shared" si="3"/>
        <v>1044.0844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5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F9B56071-C376-4516-9FA7-6E041755489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7010</v>
      </c>
      <c r="C7" s="56">
        <v>584.16666666666663</v>
      </c>
      <c r="D7" s="56">
        <v>462.32271999999995</v>
      </c>
      <c r="E7" s="56">
        <v>490.61798999999996</v>
      </c>
      <c r="F7" s="56">
        <v>568.14351999999997</v>
      </c>
      <c r="G7" s="56">
        <v>567.07204000000002</v>
      </c>
      <c r="H7" s="56">
        <v>788.48715000000004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2876.6434199999999</v>
      </c>
      <c r="Q7" s="185">
        <v>0.9848707857346648</v>
      </c>
    </row>
    <row r="8" spans="1:17" ht="14.45" customHeight="1" x14ac:dyDescent="0.2">
      <c r="A8" s="19" t="s">
        <v>36</v>
      </c>
      <c r="B8" s="55">
        <v>1081.4194132</v>
      </c>
      <c r="C8" s="56">
        <v>90.118284433333329</v>
      </c>
      <c r="D8" s="56">
        <v>82.73</v>
      </c>
      <c r="E8" s="56">
        <v>82.57</v>
      </c>
      <c r="F8" s="56">
        <v>73.760000000000005</v>
      </c>
      <c r="G8" s="56">
        <v>87.8</v>
      </c>
      <c r="H8" s="56">
        <v>132.31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459.17</v>
      </c>
      <c r="Q8" s="185">
        <v>1.0190384845589899</v>
      </c>
    </row>
    <row r="9" spans="1:17" ht="14.45" customHeight="1" x14ac:dyDescent="0.2">
      <c r="A9" s="19" t="s">
        <v>37</v>
      </c>
      <c r="B9" s="55">
        <v>64199.999999600004</v>
      </c>
      <c r="C9" s="56">
        <v>5349.999999966667</v>
      </c>
      <c r="D9" s="56">
        <v>2603.5836099999997</v>
      </c>
      <c r="E9" s="56">
        <v>4027.5320099999999</v>
      </c>
      <c r="F9" s="56">
        <v>6073.0165499999994</v>
      </c>
      <c r="G9" s="56">
        <v>4309.6486699999996</v>
      </c>
      <c r="H9" s="56">
        <v>5975.1546600000001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22988.9355</v>
      </c>
      <c r="Q9" s="185">
        <v>0.85939945794927963</v>
      </c>
    </row>
    <row r="10" spans="1:17" ht="14.45" customHeight="1" x14ac:dyDescent="0.2">
      <c r="A10" s="19" t="s">
        <v>38</v>
      </c>
      <c r="B10" s="55">
        <v>743.69818459999999</v>
      </c>
      <c r="C10" s="56">
        <v>61.974848716666664</v>
      </c>
      <c r="D10" s="56">
        <v>49.58334</v>
      </c>
      <c r="E10" s="56">
        <v>47.12988</v>
      </c>
      <c r="F10" s="56">
        <v>53.324750000000002</v>
      </c>
      <c r="G10" s="56">
        <v>57.703780000000002</v>
      </c>
      <c r="H10" s="56">
        <v>54.590960000000003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262.33271000000002</v>
      </c>
      <c r="Q10" s="185">
        <v>0.84657797617003894</v>
      </c>
    </row>
    <row r="11" spans="1:17" ht="14.45" customHeight="1" x14ac:dyDescent="0.2">
      <c r="A11" s="19" t="s">
        <v>39</v>
      </c>
      <c r="B11" s="55">
        <v>1148.8310292000001</v>
      </c>
      <c r="C11" s="56">
        <v>95.735919100000004</v>
      </c>
      <c r="D11" s="56">
        <v>112.1823</v>
      </c>
      <c r="E11" s="56">
        <v>63.038879999999999</v>
      </c>
      <c r="F11" s="56">
        <v>75.300460000000001</v>
      </c>
      <c r="G11" s="56">
        <v>85.470619999999997</v>
      </c>
      <c r="H11" s="56">
        <v>76.667659999999998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412.65992</v>
      </c>
      <c r="Q11" s="185">
        <v>0.86207961208156403</v>
      </c>
    </row>
    <row r="12" spans="1:17" ht="14.45" customHeight="1" x14ac:dyDescent="0.2">
      <c r="A12" s="19" t="s">
        <v>40</v>
      </c>
      <c r="B12" s="55">
        <v>228.1227897</v>
      </c>
      <c r="C12" s="56">
        <v>19.010232474999999</v>
      </c>
      <c r="D12" s="56">
        <v>22.639880000000002</v>
      </c>
      <c r="E12" s="56">
        <v>30.531410000000001</v>
      </c>
      <c r="F12" s="56">
        <v>116.41717999999999</v>
      </c>
      <c r="G12" s="56">
        <v>23.92632</v>
      </c>
      <c r="H12" s="56">
        <v>71.569029999999998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265.08381999999995</v>
      </c>
      <c r="Q12" s="185">
        <v>2.7888540589769928</v>
      </c>
    </row>
    <row r="13" spans="1:17" ht="14.45" customHeight="1" x14ac:dyDescent="0.2">
      <c r="A13" s="19" t="s">
        <v>41</v>
      </c>
      <c r="B13" s="55">
        <v>2623.9999994999998</v>
      </c>
      <c r="C13" s="56">
        <v>218.66666662499998</v>
      </c>
      <c r="D13" s="56">
        <v>239.50339000000002</v>
      </c>
      <c r="E13" s="56">
        <v>155.44042999999999</v>
      </c>
      <c r="F13" s="56">
        <v>164.84037000000001</v>
      </c>
      <c r="G13" s="56">
        <v>164.31117</v>
      </c>
      <c r="H13" s="56">
        <v>198.11281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922.20817</v>
      </c>
      <c r="Q13" s="185">
        <v>0.84348308247779791</v>
      </c>
    </row>
    <row r="14" spans="1:17" ht="14.45" customHeight="1" x14ac:dyDescent="0.2">
      <c r="A14" s="19" t="s">
        <v>42</v>
      </c>
      <c r="B14" s="55">
        <v>2585.6434718</v>
      </c>
      <c r="C14" s="56">
        <v>215.47028931666668</v>
      </c>
      <c r="D14" s="56">
        <v>297.63299999999998</v>
      </c>
      <c r="E14" s="56">
        <v>272.70800000000003</v>
      </c>
      <c r="F14" s="56">
        <v>266.52499999999998</v>
      </c>
      <c r="G14" s="56">
        <v>215.36600000000001</v>
      </c>
      <c r="H14" s="56">
        <v>178.93199999999999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1231.164</v>
      </c>
      <c r="Q14" s="185">
        <v>1.1427691529114861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2750.8211153000002</v>
      </c>
      <c r="C17" s="56">
        <v>229.23509294166669</v>
      </c>
      <c r="D17" s="56">
        <v>79.762919999999994</v>
      </c>
      <c r="E17" s="56">
        <v>213.79535000000001</v>
      </c>
      <c r="F17" s="56">
        <v>58.44171</v>
      </c>
      <c r="G17" s="56">
        <v>33.75264</v>
      </c>
      <c r="H17" s="56">
        <v>172.46884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558.22145999999998</v>
      </c>
      <c r="Q17" s="185">
        <v>0.48702967144917048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</v>
      </c>
      <c r="Q18" s="185" t="s">
        <v>329</v>
      </c>
    </row>
    <row r="19" spans="1:17" ht="14.45" customHeight="1" x14ac:dyDescent="0.2">
      <c r="A19" s="19" t="s">
        <v>47</v>
      </c>
      <c r="B19" s="55">
        <v>6793.2051688000101</v>
      </c>
      <c r="C19" s="56">
        <v>566.10043073333418</v>
      </c>
      <c r="D19" s="56">
        <v>670.91804999999999</v>
      </c>
      <c r="E19" s="56">
        <v>338.09305000000001</v>
      </c>
      <c r="F19" s="56">
        <v>870.22555</v>
      </c>
      <c r="G19" s="56">
        <v>521.68090999999993</v>
      </c>
      <c r="H19" s="56">
        <v>565.23987999999997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2966.15744</v>
      </c>
      <c r="Q19" s="185">
        <v>1.0479262261495188</v>
      </c>
    </row>
    <row r="20" spans="1:17" ht="14.45" customHeight="1" x14ac:dyDescent="0.2">
      <c r="A20" s="19" t="s">
        <v>48</v>
      </c>
      <c r="B20" s="55">
        <v>96876.459317200002</v>
      </c>
      <c r="C20" s="56">
        <v>8073.0382764333335</v>
      </c>
      <c r="D20" s="56">
        <v>6654.8795199999995</v>
      </c>
      <c r="E20" s="56">
        <v>6740.7339800000009</v>
      </c>
      <c r="F20" s="56">
        <v>6262.1141200000002</v>
      </c>
      <c r="G20" s="56">
        <v>15519.456039999999</v>
      </c>
      <c r="H20" s="56">
        <v>7309.8448600000002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42487.028519999993</v>
      </c>
      <c r="Q20" s="185">
        <v>1.052566012080665</v>
      </c>
    </row>
    <row r="21" spans="1:17" ht="14.45" customHeight="1" x14ac:dyDescent="0.2">
      <c r="A21" s="20" t="s">
        <v>49</v>
      </c>
      <c r="B21" s="55">
        <v>5256.7053203999994</v>
      </c>
      <c r="C21" s="56">
        <v>438.05877669999995</v>
      </c>
      <c r="D21" s="56">
        <v>455.89759000000004</v>
      </c>
      <c r="E21" s="56">
        <v>466.39364</v>
      </c>
      <c r="F21" s="56">
        <v>466.41240999999997</v>
      </c>
      <c r="G21" s="56">
        <v>451.31840999999997</v>
      </c>
      <c r="H21" s="56">
        <v>451.31840999999997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2291.3404599999999</v>
      </c>
      <c r="Q21" s="185">
        <v>1.0461337984191108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86.225460000000012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86.225460000000012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10.084890000001906</v>
      </c>
      <c r="E24" s="56">
        <v>0.70139000000017404</v>
      </c>
      <c r="F24" s="56">
        <v>5.2000200000002224</v>
      </c>
      <c r="G24" s="56">
        <v>39.578840000005584</v>
      </c>
      <c r="H24" s="56">
        <v>52.861430000000837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108.42657000000872</v>
      </c>
      <c r="Q24" s="185" t="s">
        <v>329</v>
      </c>
    </row>
    <row r="25" spans="1:17" ht="14.45" customHeight="1" x14ac:dyDescent="0.2">
      <c r="A25" s="21" t="s">
        <v>53</v>
      </c>
      <c r="B25" s="58">
        <v>191298.90580929999</v>
      </c>
      <c r="C25" s="59">
        <v>15941.575484108333</v>
      </c>
      <c r="D25" s="59">
        <v>11741.721210000002</v>
      </c>
      <c r="E25" s="59">
        <v>12929.28601</v>
      </c>
      <c r="F25" s="59">
        <v>15053.72164</v>
      </c>
      <c r="G25" s="59">
        <v>22077.085440000003</v>
      </c>
      <c r="H25" s="59">
        <v>16113.783150000001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77915.597450000001</v>
      </c>
      <c r="Q25" s="186">
        <v>0.97751439345090674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1055.3721699999999</v>
      </c>
      <c r="E26" s="56">
        <v>933.99854000000005</v>
      </c>
      <c r="F26" s="56">
        <v>979.83267000000001</v>
      </c>
      <c r="G26" s="56">
        <v>1374.5433899999998</v>
      </c>
      <c r="H26" s="56">
        <v>993.37724000000003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5337.1240099999995</v>
      </c>
      <c r="Q26" s="185" t="s">
        <v>329</v>
      </c>
    </row>
    <row r="27" spans="1:17" ht="14.45" customHeight="1" x14ac:dyDescent="0.2">
      <c r="A27" s="22" t="s">
        <v>55</v>
      </c>
      <c r="B27" s="58">
        <v>191298.90580929999</v>
      </c>
      <c r="C27" s="59">
        <v>15941.575484108333</v>
      </c>
      <c r="D27" s="59">
        <v>12797.093380000002</v>
      </c>
      <c r="E27" s="59">
        <v>13863.28455</v>
      </c>
      <c r="F27" s="59">
        <v>16033.55431</v>
      </c>
      <c r="G27" s="59">
        <v>23451.628830000001</v>
      </c>
      <c r="H27" s="59">
        <v>17107.160390000001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83252.721460000001</v>
      </c>
      <c r="Q27" s="186">
        <v>1.0444729448854297</v>
      </c>
    </row>
    <row r="28" spans="1:17" ht="14.45" customHeight="1" x14ac:dyDescent="0.2">
      <c r="A28" s="20" t="s">
        <v>56</v>
      </c>
      <c r="B28" s="55">
        <v>319.43717029999999</v>
      </c>
      <c r="C28" s="56">
        <v>26.619764191666665</v>
      </c>
      <c r="D28" s="56">
        <v>0.60699999999999998</v>
      </c>
      <c r="E28" s="56">
        <v>0</v>
      </c>
      <c r="F28" s="56">
        <v>0.10199999999999999</v>
      </c>
      <c r="G28" s="56">
        <v>0.30599999999999999</v>
      </c>
      <c r="H28" s="56">
        <v>111.14055999999999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112.15555999999999</v>
      </c>
      <c r="Q28" s="185">
        <v>0.84264878676205823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8C9CA55C-A330-461A-A499-78532F0DBB0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-179318.9529027</v>
      </c>
      <c r="C6" s="707">
        <v>-32576.0427800002</v>
      </c>
      <c r="D6" s="707">
        <v>146742.9101226998</v>
      </c>
      <c r="E6" s="708">
        <v>0.18166536360312255</v>
      </c>
      <c r="F6" s="706">
        <v>-18295.5755608</v>
      </c>
      <c r="G6" s="707">
        <v>-7623.1564836666666</v>
      </c>
      <c r="H6" s="707">
        <v>-430.97644000000196</v>
      </c>
      <c r="I6" s="707">
        <v>-16270.700919999999</v>
      </c>
      <c r="J6" s="707">
        <v>-8647.5444363333336</v>
      </c>
      <c r="K6" s="709">
        <v>0.88932435418219447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179930.794175099</v>
      </c>
      <c r="C7" s="707">
        <v>174911.65469999998</v>
      </c>
      <c r="D7" s="707">
        <v>-5019.1394750990148</v>
      </c>
      <c r="E7" s="708">
        <v>0.97210516688869464</v>
      </c>
      <c r="F7" s="706">
        <v>191298.90580929999</v>
      </c>
      <c r="G7" s="707">
        <v>79707.877420541656</v>
      </c>
      <c r="H7" s="707">
        <v>16113.783150000001</v>
      </c>
      <c r="I7" s="707">
        <v>77915.597450000001</v>
      </c>
      <c r="J7" s="707">
        <v>-1792.2799705416546</v>
      </c>
      <c r="K7" s="709">
        <v>0.40729766393787775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79434.073453299992</v>
      </c>
      <c r="C8" s="707">
        <v>68700.723079999996</v>
      </c>
      <c r="D8" s="707">
        <v>-10733.350373299996</v>
      </c>
      <c r="E8" s="708">
        <v>0.86487725094936463</v>
      </c>
      <c r="F8" s="706">
        <v>79621.714887600101</v>
      </c>
      <c r="G8" s="707">
        <v>33175.71453650004</v>
      </c>
      <c r="H8" s="707">
        <v>7475.8287</v>
      </c>
      <c r="I8" s="707">
        <v>29418.610109999998</v>
      </c>
      <c r="J8" s="707">
        <v>-3757.1044265000419</v>
      </c>
      <c r="K8" s="709">
        <v>0.36947973491313874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76862.534327099987</v>
      </c>
      <c r="C9" s="707">
        <v>66181.464080000005</v>
      </c>
      <c r="D9" s="707">
        <v>-10681.070247099982</v>
      </c>
      <c r="E9" s="708">
        <v>0.86103671521361635</v>
      </c>
      <c r="F9" s="706">
        <v>77036.071415800005</v>
      </c>
      <c r="G9" s="707">
        <v>32098.363089916671</v>
      </c>
      <c r="H9" s="707">
        <v>7296.8967000000002</v>
      </c>
      <c r="I9" s="707">
        <v>28187.446110000001</v>
      </c>
      <c r="J9" s="707">
        <v>-3910.9169799166702</v>
      </c>
      <c r="K9" s="709">
        <v>0.36589931952603166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2.2789999999999998E-2</v>
      </c>
      <c r="D10" s="707">
        <v>2.2789999999999998E-2</v>
      </c>
      <c r="E10" s="708">
        <v>0</v>
      </c>
      <c r="F10" s="706">
        <v>0</v>
      </c>
      <c r="G10" s="707">
        <v>0</v>
      </c>
      <c r="H10" s="707">
        <v>4.4299999999999999E-3</v>
      </c>
      <c r="I10" s="707">
        <v>1.6570000000000001E-2</v>
      </c>
      <c r="J10" s="707">
        <v>1.6570000000000001E-2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2.2789999999999998E-2</v>
      </c>
      <c r="D11" s="707">
        <v>2.2789999999999998E-2</v>
      </c>
      <c r="E11" s="708">
        <v>0</v>
      </c>
      <c r="F11" s="706">
        <v>0</v>
      </c>
      <c r="G11" s="707">
        <v>0</v>
      </c>
      <c r="H11" s="707">
        <v>4.4299999999999999E-3</v>
      </c>
      <c r="I11" s="707">
        <v>1.6570000000000001E-2</v>
      </c>
      <c r="J11" s="707">
        <v>1.6570000000000001E-2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7000.0000001999997</v>
      </c>
      <c r="C12" s="707">
        <v>7977.4169400000001</v>
      </c>
      <c r="D12" s="707">
        <v>977.41693980000036</v>
      </c>
      <c r="E12" s="708">
        <v>1.1396309913960105</v>
      </c>
      <c r="F12" s="706">
        <v>7010</v>
      </c>
      <c r="G12" s="707">
        <v>2920.833333333333</v>
      </c>
      <c r="H12" s="707">
        <v>788.48715000000004</v>
      </c>
      <c r="I12" s="707">
        <v>2876.6434199999999</v>
      </c>
      <c r="J12" s="707">
        <v>-44.189913333333152</v>
      </c>
      <c r="K12" s="709">
        <v>0.41036282738944363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4149.9999999000001</v>
      </c>
      <c r="C13" s="707">
        <v>4186.7396699999999</v>
      </c>
      <c r="D13" s="707">
        <v>36.739670099999785</v>
      </c>
      <c r="E13" s="708">
        <v>1.0088529325544302</v>
      </c>
      <c r="F13" s="706">
        <v>4180.0000000999999</v>
      </c>
      <c r="G13" s="707">
        <v>1741.6666667083334</v>
      </c>
      <c r="H13" s="707">
        <v>390.75993</v>
      </c>
      <c r="I13" s="707">
        <v>1475.1865500000001</v>
      </c>
      <c r="J13" s="707">
        <v>-266.4801167083333</v>
      </c>
      <c r="K13" s="709">
        <v>0.35291544257528917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120.00000010000001</v>
      </c>
      <c r="C14" s="707">
        <v>369.26245</v>
      </c>
      <c r="D14" s="707">
        <v>249.26244989999998</v>
      </c>
      <c r="E14" s="708">
        <v>3.0771870807690105</v>
      </c>
      <c r="F14" s="706">
        <v>120.00000010000001</v>
      </c>
      <c r="G14" s="707">
        <v>50.000000041666667</v>
      </c>
      <c r="H14" s="707">
        <v>22.030799999999999</v>
      </c>
      <c r="I14" s="707">
        <v>46.776400000000002</v>
      </c>
      <c r="J14" s="707">
        <v>-3.2236000416666641</v>
      </c>
      <c r="K14" s="709">
        <v>0.38980333300849723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80</v>
      </c>
      <c r="C15" s="707">
        <v>79.634039999999999</v>
      </c>
      <c r="D15" s="707">
        <v>-0.36596000000000117</v>
      </c>
      <c r="E15" s="708">
        <v>0.99542549999999996</v>
      </c>
      <c r="F15" s="706">
        <v>80</v>
      </c>
      <c r="G15" s="707">
        <v>33.333333333333336</v>
      </c>
      <c r="H15" s="707">
        <v>5.8977599999999999</v>
      </c>
      <c r="I15" s="707">
        <v>39.15596</v>
      </c>
      <c r="J15" s="707">
        <v>5.8226266666666646</v>
      </c>
      <c r="K15" s="709">
        <v>0.48944949999999998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780</v>
      </c>
      <c r="C16" s="707">
        <v>1199.9426799999999</v>
      </c>
      <c r="D16" s="707">
        <v>419.94267999999988</v>
      </c>
      <c r="E16" s="708">
        <v>1.5383880512820511</v>
      </c>
      <c r="F16" s="706">
        <v>739.99999990000003</v>
      </c>
      <c r="G16" s="707">
        <v>308.33333329166669</v>
      </c>
      <c r="H16" s="707">
        <v>136.75221999999999</v>
      </c>
      <c r="I16" s="707">
        <v>316.03571999999997</v>
      </c>
      <c r="J16" s="707">
        <v>7.7023867083332789</v>
      </c>
      <c r="K16" s="709">
        <v>0.4270752973550101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1160.0000001000001</v>
      </c>
      <c r="C17" s="707">
        <v>1089.84764</v>
      </c>
      <c r="D17" s="707">
        <v>-70.152360100000124</v>
      </c>
      <c r="E17" s="708">
        <v>0.93952382750521335</v>
      </c>
      <c r="F17" s="706">
        <v>1079.9999998999999</v>
      </c>
      <c r="G17" s="707">
        <v>449.99999995833326</v>
      </c>
      <c r="H17" s="707">
        <v>146.47785000000002</v>
      </c>
      <c r="I17" s="707">
        <v>440.01734000000005</v>
      </c>
      <c r="J17" s="707">
        <v>-9.9826599583332154</v>
      </c>
      <c r="K17" s="709">
        <v>0.40742346300068744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499.99999989999998</v>
      </c>
      <c r="C18" s="707">
        <v>689.84078</v>
      </c>
      <c r="D18" s="707">
        <v>189.84078010000002</v>
      </c>
      <c r="E18" s="708">
        <v>1.3796815602759365</v>
      </c>
      <c r="F18" s="706">
        <v>499.99999989999998</v>
      </c>
      <c r="G18" s="707">
        <v>208.33333329166666</v>
      </c>
      <c r="H18" s="707">
        <v>48.296129999999998</v>
      </c>
      <c r="I18" s="707">
        <v>292.48070000000001</v>
      </c>
      <c r="J18" s="707">
        <v>84.147366708333351</v>
      </c>
      <c r="K18" s="709">
        <v>0.58496140011699238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10</v>
      </c>
      <c r="C19" s="707">
        <v>14.923920000000001</v>
      </c>
      <c r="D19" s="707">
        <v>4.9239200000000007</v>
      </c>
      <c r="E19" s="708">
        <v>1.4923920000000002</v>
      </c>
      <c r="F19" s="706">
        <v>10</v>
      </c>
      <c r="G19" s="707">
        <v>4.166666666666667</v>
      </c>
      <c r="H19" s="707">
        <v>0.63800000000000001</v>
      </c>
      <c r="I19" s="707">
        <v>7.0672299999999995</v>
      </c>
      <c r="J19" s="707">
        <v>2.9005633333333325</v>
      </c>
      <c r="K19" s="709">
        <v>0.70672299999999999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200.00000020000002</v>
      </c>
      <c r="C20" s="707">
        <v>347.22576000000004</v>
      </c>
      <c r="D20" s="707">
        <v>147.22575980000002</v>
      </c>
      <c r="E20" s="708">
        <v>1.7361287982638713</v>
      </c>
      <c r="F20" s="706">
        <v>300.00000010000002</v>
      </c>
      <c r="G20" s="707">
        <v>125.00000004166667</v>
      </c>
      <c r="H20" s="707">
        <v>37.634459999999997</v>
      </c>
      <c r="I20" s="707">
        <v>259.92352</v>
      </c>
      <c r="J20" s="707">
        <v>134.92351995833332</v>
      </c>
      <c r="K20" s="709">
        <v>0.86641173304452934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1150.3645299</v>
      </c>
      <c r="C21" s="707">
        <v>1291.895</v>
      </c>
      <c r="D21" s="707">
        <v>141.5304701</v>
      </c>
      <c r="E21" s="708">
        <v>1.1230309753311876</v>
      </c>
      <c r="F21" s="706">
        <v>1081.4194132</v>
      </c>
      <c r="G21" s="707">
        <v>450.59142216666663</v>
      </c>
      <c r="H21" s="707">
        <v>132.31</v>
      </c>
      <c r="I21" s="707">
        <v>459.17</v>
      </c>
      <c r="J21" s="707">
        <v>8.5785778333333838</v>
      </c>
      <c r="K21" s="709">
        <v>0.42459936856624575</v>
      </c>
      <c r="L21" s="270"/>
      <c r="M21" s="705" t="str">
        <f t="shared" si="0"/>
        <v>X</v>
      </c>
    </row>
    <row r="22" spans="1:13" ht="14.45" customHeight="1" x14ac:dyDescent="0.2">
      <c r="A22" s="710" t="s">
        <v>346</v>
      </c>
      <c r="B22" s="706">
        <v>1018.1029224</v>
      </c>
      <c r="C22" s="707">
        <v>1134.125</v>
      </c>
      <c r="D22" s="707">
        <v>116.02207759999999</v>
      </c>
      <c r="E22" s="708">
        <v>1.1139590851252035</v>
      </c>
      <c r="F22" s="706">
        <v>962.95850180000002</v>
      </c>
      <c r="G22" s="707">
        <v>401.2327090833333</v>
      </c>
      <c r="H22" s="707">
        <v>117.57</v>
      </c>
      <c r="I22" s="707">
        <v>407.94</v>
      </c>
      <c r="J22" s="707">
        <v>6.7072909166666932</v>
      </c>
      <c r="K22" s="709">
        <v>0.42363196257934527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132.26160750000003</v>
      </c>
      <c r="C23" s="707">
        <v>157.77000000000001</v>
      </c>
      <c r="D23" s="707">
        <v>25.508392499999985</v>
      </c>
      <c r="E23" s="708">
        <v>1.1928631670380989</v>
      </c>
      <c r="F23" s="706">
        <v>118.4609114</v>
      </c>
      <c r="G23" s="707">
        <v>49.358713083333335</v>
      </c>
      <c r="H23" s="707">
        <v>14.74</v>
      </c>
      <c r="I23" s="707">
        <v>51.23</v>
      </c>
      <c r="J23" s="707">
        <v>1.8712869166666621</v>
      </c>
      <c r="K23" s="709">
        <v>0.43246332815231064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64200.000000799999</v>
      </c>
      <c r="C24" s="707">
        <v>51821.632060000004</v>
      </c>
      <c r="D24" s="707">
        <v>-12378.367940799995</v>
      </c>
      <c r="E24" s="708">
        <v>0.8071905305195366</v>
      </c>
      <c r="F24" s="706">
        <v>64199.999999600004</v>
      </c>
      <c r="G24" s="707">
        <v>26749.999999833337</v>
      </c>
      <c r="H24" s="707">
        <v>5975.1546600000001</v>
      </c>
      <c r="I24" s="707">
        <v>22988.9355</v>
      </c>
      <c r="J24" s="707">
        <v>-3761.0644998333373</v>
      </c>
      <c r="K24" s="709">
        <v>0.35808310747886651</v>
      </c>
      <c r="L24" s="270"/>
      <c r="M24" s="705" t="str">
        <f t="shared" si="0"/>
        <v>X</v>
      </c>
    </row>
    <row r="25" spans="1:13" ht="14.45" customHeight="1" x14ac:dyDescent="0.2">
      <c r="A25" s="710" t="s">
        <v>349</v>
      </c>
      <c r="B25" s="706">
        <v>17460</v>
      </c>
      <c r="C25" s="707">
        <v>16099.012349999999</v>
      </c>
      <c r="D25" s="707">
        <v>-1360.9876500000009</v>
      </c>
      <c r="E25" s="708">
        <v>0.92205110824742265</v>
      </c>
      <c r="F25" s="706">
        <v>16860</v>
      </c>
      <c r="G25" s="707">
        <v>7025</v>
      </c>
      <c r="H25" s="707">
        <v>1626.2871699999998</v>
      </c>
      <c r="I25" s="707">
        <v>7279.1212800000003</v>
      </c>
      <c r="J25" s="707">
        <v>254.1212800000003</v>
      </c>
      <c r="K25" s="709">
        <v>0.43173910320284697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7999.9999999000001</v>
      </c>
      <c r="C26" s="707">
        <v>5370.24953</v>
      </c>
      <c r="D26" s="707">
        <v>-2629.7504699000001</v>
      </c>
      <c r="E26" s="708">
        <v>0.67128119125839103</v>
      </c>
      <c r="F26" s="706">
        <v>7999.9999999000001</v>
      </c>
      <c r="G26" s="707">
        <v>3333.3333332916668</v>
      </c>
      <c r="H26" s="707">
        <v>1343.80557</v>
      </c>
      <c r="I26" s="707">
        <v>3784.8040499999997</v>
      </c>
      <c r="J26" s="707">
        <v>451.47071670833293</v>
      </c>
      <c r="K26" s="709">
        <v>0.47310050625591371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24999.999999899999</v>
      </c>
      <c r="C27" s="707">
        <v>16182.81826</v>
      </c>
      <c r="D27" s="707">
        <v>-8817.1817398999992</v>
      </c>
      <c r="E27" s="708">
        <v>0.6473127304025893</v>
      </c>
      <c r="F27" s="706">
        <v>24999.999999899999</v>
      </c>
      <c r="G27" s="707">
        <v>10416.666666624998</v>
      </c>
      <c r="H27" s="707">
        <v>1699.6831000000002</v>
      </c>
      <c r="I27" s="707">
        <v>5526.79036</v>
      </c>
      <c r="J27" s="707">
        <v>-4889.8763066249985</v>
      </c>
      <c r="K27" s="709">
        <v>0.2210716144008843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3199.0000000999999</v>
      </c>
      <c r="C28" s="707">
        <v>3829.3947200000002</v>
      </c>
      <c r="D28" s="707">
        <v>630.39471990000038</v>
      </c>
      <c r="E28" s="708">
        <v>1.1970599311910892</v>
      </c>
      <c r="F28" s="706">
        <v>3800</v>
      </c>
      <c r="G28" s="707">
        <v>1583.3333333333335</v>
      </c>
      <c r="H28" s="707">
        <v>519.12855999999999</v>
      </c>
      <c r="I28" s="707">
        <v>1889.33394</v>
      </c>
      <c r="J28" s="707">
        <v>306.0006066666665</v>
      </c>
      <c r="K28" s="709">
        <v>0.49719314210526316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10</v>
      </c>
      <c r="C29" s="707">
        <v>36.974199999999996</v>
      </c>
      <c r="D29" s="707">
        <v>26.974199999999996</v>
      </c>
      <c r="E29" s="708">
        <v>3.6974199999999997</v>
      </c>
      <c r="F29" s="706">
        <v>10</v>
      </c>
      <c r="G29" s="707">
        <v>4.166666666666667</v>
      </c>
      <c r="H29" s="707">
        <v>27.52364</v>
      </c>
      <c r="I29" s="707">
        <v>49.380929999999999</v>
      </c>
      <c r="J29" s="707">
        <v>45.214263333333335</v>
      </c>
      <c r="K29" s="709">
        <v>4.9380930000000003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</v>
      </c>
      <c r="C30" s="707">
        <v>6.3388599999999995</v>
      </c>
      <c r="D30" s="707">
        <v>5.3388599999999995</v>
      </c>
      <c r="E30" s="708">
        <v>6.3388599999999995</v>
      </c>
      <c r="F30" s="706">
        <v>1</v>
      </c>
      <c r="G30" s="707">
        <v>0.41666666666666663</v>
      </c>
      <c r="H30" s="707">
        <v>0</v>
      </c>
      <c r="I30" s="707">
        <v>17.6418</v>
      </c>
      <c r="J30" s="707">
        <v>17.225133333333332</v>
      </c>
      <c r="K30" s="709">
        <v>17.6418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1665.0000003</v>
      </c>
      <c r="C31" s="707">
        <v>1650.59764</v>
      </c>
      <c r="D31" s="707">
        <v>-14.402360300000055</v>
      </c>
      <c r="E31" s="708">
        <v>0.99134993375531233</v>
      </c>
      <c r="F31" s="706">
        <v>1665.0000003</v>
      </c>
      <c r="G31" s="707">
        <v>693.75000012499993</v>
      </c>
      <c r="H31" s="707">
        <v>158.06980999999999</v>
      </c>
      <c r="I31" s="707">
        <v>614.03886999999997</v>
      </c>
      <c r="J31" s="707">
        <v>-79.711130124999954</v>
      </c>
      <c r="K31" s="709">
        <v>0.36879211404766504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5838.0000003000005</v>
      </c>
      <c r="C32" s="707">
        <v>5423.3707100000001</v>
      </c>
      <c r="D32" s="707">
        <v>-414.62929030000032</v>
      </c>
      <c r="E32" s="708">
        <v>0.92897751108621218</v>
      </c>
      <c r="F32" s="706">
        <v>5736.9999998000003</v>
      </c>
      <c r="G32" s="707">
        <v>2390.4166665833336</v>
      </c>
      <c r="H32" s="707">
        <v>267.10694000000001</v>
      </c>
      <c r="I32" s="707">
        <v>2242.1966699999998</v>
      </c>
      <c r="J32" s="707">
        <v>-148.2199965833338</v>
      </c>
      <c r="K32" s="709">
        <v>0.39083086457698551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156.99999969999999</v>
      </c>
      <c r="C33" s="707">
        <v>137.91177999999999</v>
      </c>
      <c r="D33" s="707">
        <v>-19.088219699999996</v>
      </c>
      <c r="E33" s="708">
        <v>0.87841898257022732</v>
      </c>
      <c r="F33" s="706">
        <v>156.99999969999999</v>
      </c>
      <c r="G33" s="707">
        <v>65.416666541666658</v>
      </c>
      <c r="H33" s="707">
        <v>7.1067</v>
      </c>
      <c r="I33" s="707">
        <v>50.93956</v>
      </c>
      <c r="J33" s="707">
        <v>-14.477106541666657</v>
      </c>
      <c r="K33" s="709">
        <v>0.3244557967983232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853.00000009999997</v>
      </c>
      <c r="C34" s="707">
        <v>758.62794999999994</v>
      </c>
      <c r="D34" s="707">
        <v>-94.372050100000024</v>
      </c>
      <c r="E34" s="708">
        <v>0.88936453682422456</v>
      </c>
      <c r="F34" s="706">
        <v>803</v>
      </c>
      <c r="G34" s="707">
        <v>334.58333333333337</v>
      </c>
      <c r="H34" s="707">
        <v>59.630879999999998</v>
      </c>
      <c r="I34" s="707">
        <v>208.41479000000001</v>
      </c>
      <c r="J34" s="707">
        <v>-126.16854333333336</v>
      </c>
      <c r="K34" s="709">
        <v>0.25954519302615192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126.00000010000001</v>
      </c>
      <c r="C35" s="707">
        <v>171.43412000000001</v>
      </c>
      <c r="D35" s="707">
        <v>45.434119899999999</v>
      </c>
      <c r="E35" s="708">
        <v>1.3605882528884219</v>
      </c>
      <c r="F35" s="706">
        <v>176.00000009999999</v>
      </c>
      <c r="G35" s="707">
        <v>73.333333374999995</v>
      </c>
      <c r="H35" s="707">
        <v>10.3714</v>
      </c>
      <c r="I35" s="707">
        <v>47.766849999999998</v>
      </c>
      <c r="J35" s="707">
        <v>-25.566483374999997</v>
      </c>
      <c r="K35" s="709">
        <v>0.27140255666397584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339.00000040000003</v>
      </c>
      <c r="C36" s="707">
        <v>442.31045</v>
      </c>
      <c r="D36" s="707">
        <v>103.31044959999997</v>
      </c>
      <c r="E36" s="708">
        <v>1.3047505884309727</v>
      </c>
      <c r="F36" s="706">
        <v>339.00000040000003</v>
      </c>
      <c r="G36" s="707">
        <v>141.25000016666667</v>
      </c>
      <c r="H36" s="707">
        <v>98.58596</v>
      </c>
      <c r="I36" s="707">
        <v>399.27977000000004</v>
      </c>
      <c r="J36" s="707">
        <v>258.02976983333338</v>
      </c>
      <c r="K36" s="709">
        <v>1.1778164292887121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282</v>
      </c>
      <c r="C37" s="707">
        <v>249.99476000000001</v>
      </c>
      <c r="D37" s="707">
        <v>-32.005239999999986</v>
      </c>
      <c r="E37" s="708">
        <v>0.88650624113475185</v>
      </c>
      <c r="F37" s="706">
        <v>382</v>
      </c>
      <c r="G37" s="707">
        <v>159.16666666666666</v>
      </c>
      <c r="H37" s="707">
        <v>100.30295</v>
      </c>
      <c r="I37" s="707">
        <v>302.03093000000001</v>
      </c>
      <c r="J37" s="707">
        <v>142.86426333333335</v>
      </c>
      <c r="K37" s="709">
        <v>0.790656884816754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645.00000020000004</v>
      </c>
      <c r="C38" s="707">
        <v>1080.0384099999999</v>
      </c>
      <c r="D38" s="707">
        <v>435.03840979999984</v>
      </c>
      <c r="E38" s="708">
        <v>1.6744781545195413</v>
      </c>
      <c r="F38" s="706">
        <v>855.99999979999996</v>
      </c>
      <c r="G38" s="707">
        <v>356.66666658333332</v>
      </c>
      <c r="H38" s="707">
        <v>38.885580000000004</v>
      </c>
      <c r="I38" s="707">
        <v>424.08211999999997</v>
      </c>
      <c r="J38" s="707">
        <v>67.415453416666651</v>
      </c>
      <c r="K38" s="709">
        <v>0.49542303749893063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4.6000000000000001E-4</v>
      </c>
      <c r="D39" s="707">
        <v>4.6000000000000001E-4</v>
      </c>
      <c r="E39" s="708">
        <v>0</v>
      </c>
      <c r="F39" s="706">
        <v>0</v>
      </c>
      <c r="G39" s="707">
        <v>0</v>
      </c>
      <c r="H39" s="707">
        <v>0</v>
      </c>
      <c r="I39" s="707">
        <v>0</v>
      </c>
      <c r="J39" s="707">
        <v>0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313.99999989999998</v>
      </c>
      <c r="C40" s="707">
        <v>369.29237999999998</v>
      </c>
      <c r="D40" s="707">
        <v>55.292380100000003</v>
      </c>
      <c r="E40" s="708">
        <v>1.1760903825401563</v>
      </c>
      <c r="F40" s="706">
        <v>313.99999989999998</v>
      </c>
      <c r="G40" s="707">
        <v>130.83333329166666</v>
      </c>
      <c r="H40" s="707">
        <v>13.116400000000001</v>
      </c>
      <c r="I40" s="707">
        <v>121.54858</v>
      </c>
      <c r="J40" s="707">
        <v>-9.2847532916666609</v>
      </c>
      <c r="K40" s="709">
        <v>0.38709738865831128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310.99999989999998</v>
      </c>
      <c r="C41" s="707">
        <v>2.0082800000000001</v>
      </c>
      <c r="D41" s="707">
        <v>-308.99171989999996</v>
      </c>
      <c r="E41" s="708">
        <v>6.4574919634911559E-3</v>
      </c>
      <c r="F41" s="706">
        <v>99.999999800000012</v>
      </c>
      <c r="G41" s="707">
        <v>41.666666583333338</v>
      </c>
      <c r="H41" s="707">
        <v>0</v>
      </c>
      <c r="I41" s="707">
        <v>0</v>
      </c>
      <c r="J41" s="707">
        <v>-41.666666583333338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0</v>
      </c>
      <c r="C42" s="707">
        <v>0</v>
      </c>
      <c r="D42" s="707">
        <v>0</v>
      </c>
      <c r="E42" s="708">
        <v>0</v>
      </c>
      <c r="F42" s="706">
        <v>0</v>
      </c>
      <c r="G42" s="707">
        <v>0</v>
      </c>
      <c r="H42" s="707">
        <v>0</v>
      </c>
      <c r="I42" s="707">
        <v>9.3149999999999995</v>
      </c>
      <c r="J42" s="707">
        <v>9.3149999999999995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11.257200000000001</v>
      </c>
      <c r="D43" s="707">
        <v>11.257200000000001</v>
      </c>
      <c r="E43" s="708">
        <v>0</v>
      </c>
      <c r="F43" s="706">
        <v>0</v>
      </c>
      <c r="G43" s="707">
        <v>0</v>
      </c>
      <c r="H43" s="707">
        <v>0</v>
      </c>
      <c r="I43" s="707">
        <v>0</v>
      </c>
      <c r="J43" s="707">
        <v>0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0</v>
      </c>
      <c r="C44" s="707">
        <v>0</v>
      </c>
      <c r="D44" s="707">
        <v>0</v>
      </c>
      <c r="E44" s="708">
        <v>0</v>
      </c>
      <c r="F44" s="706">
        <v>0</v>
      </c>
      <c r="G44" s="707">
        <v>0</v>
      </c>
      <c r="H44" s="707">
        <v>5.55</v>
      </c>
      <c r="I44" s="707">
        <v>22.25</v>
      </c>
      <c r="J44" s="707">
        <v>22.25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705.2997249</v>
      </c>
      <c r="C45" s="707">
        <v>584.82992000000002</v>
      </c>
      <c r="D45" s="707">
        <v>-120.46980489999999</v>
      </c>
      <c r="E45" s="708">
        <v>0.82919346109615932</v>
      </c>
      <c r="F45" s="706">
        <v>743.69818459999999</v>
      </c>
      <c r="G45" s="707">
        <v>309.87424358333334</v>
      </c>
      <c r="H45" s="707">
        <v>54.590960000000003</v>
      </c>
      <c r="I45" s="707">
        <v>262.33271000000002</v>
      </c>
      <c r="J45" s="707">
        <v>-47.541533583333319</v>
      </c>
      <c r="K45" s="709">
        <v>0.35274082340418289</v>
      </c>
      <c r="L45" s="270"/>
      <c r="M45" s="705" t="str">
        <f t="shared" si="0"/>
        <v>X</v>
      </c>
    </row>
    <row r="46" spans="1:13" ht="14.45" customHeight="1" x14ac:dyDescent="0.2">
      <c r="A46" s="710" t="s">
        <v>370</v>
      </c>
      <c r="B46" s="706">
        <v>614.33417919999999</v>
      </c>
      <c r="C46" s="707">
        <v>524.46937000000003</v>
      </c>
      <c r="D46" s="707">
        <v>-89.864809199999968</v>
      </c>
      <c r="E46" s="708">
        <v>0.85371999110154673</v>
      </c>
      <c r="F46" s="706">
        <v>647.72493940000004</v>
      </c>
      <c r="G46" s="707">
        <v>269.88539141666666</v>
      </c>
      <c r="H46" s="707">
        <v>48.300069999999998</v>
      </c>
      <c r="I46" s="707">
        <v>235.66798</v>
      </c>
      <c r="J46" s="707">
        <v>-34.217411416666664</v>
      </c>
      <c r="K46" s="709">
        <v>0.36383959558250722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90.965545700000007</v>
      </c>
      <c r="C47" s="707">
        <v>60.360550000000003</v>
      </c>
      <c r="D47" s="707">
        <v>-30.604995700000003</v>
      </c>
      <c r="E47" s="708">
        <v>0.66355398118608766</v>
      </c>
      <c r="F47" s="706">
        <v>95.973245200000008</v>
      </c>
      <c r="G47" s="707">
        <v>39.988852166666668</v>
      </c>
      <c r="H47" s="707">
        <v>6.2908900000000001</v>
      </c>
      <c r="I47" s="707">
        <v>26.664729999999999</v>
      </c>
      <c r="J47" s="707">
        <v>-13.324122166666669</v>
      </c>
      <c r="K47" s="709">
        <v>0.27783503563345169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1136.2534983999999</v>
      </c>
      <c r="C48" s="707">
        <v>1090.7758799999999</v>
      </c>
      <c r="D48" s="707">
        <v>-45.477618399999983</v>
      </c>
      <c r="E48" s="708">
        <v>0.95997581660779163</v>
      </c>
      <c r="F48" s="706">
        <v>1148.8310292000001</v>
      </c>
      <c r="G48" s="707">
        <v>478.6795955</v>
      </c>
      <c r="H48" s="707">
        <v>76.667659999999998</v>
      </c>
      <c r="I48" s="707">
        <v>412.65992</v>
      </c>
      <c r="J48" s="707">
        <v>-66.019675500000005</v>
      </c>
      <c r="K48" s="709">
        <v>0.35919983836731834</v>
      </c>
      <c r="L48" s="270"/>
      <c r="M48" s="705" t="str">
        <f t="shared" si="0"/>
        <v>X</v>
      </c>
    </row>
    <row r="49" spans="1:13" ht="14.45" customHeight="1" x14ac:dyDescent="0.2">
      <c r="A49" s="710" t="s">
        <v>373</v>
      </c>
      <c r="B49" s="706">
        <v>0</v>
      </c>
      <c r="C49" s="707">
        <v>67.794160000000005</v>
      </c>
      <c r="D49" s="707">
        <v>67.794160000000005</v>
      </c>
      <c r="E49" s="708">
        <v>0</v>
      </c>
      <c r="F49" s="706">
        <v>0</v>
      </c>
      <c r="G49" s="707">
        <v>0</v>
      </c>
      <c r="H49" s="707">
        <v>0</v>
      </c>
      <c r="I49" s="707">
        <v>4.3559999999999999</v>
      </c>
      <c r="J49" s="707">
        <v>4.3559999999999999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79.999999700000004</v>
      </c>
      <c r="C50" s="707">
        <v>80.26697999999999</v>
      </c>
      <c r="D50" s="707">
        <v>0.26698029999998596</v>
      </c>
      <c r="E50" s="708">
        <v>1.0033372537625145</v>
      </c>
      <c r="F50" s="706">
        <v>79.999999700000004</v>
      </c>
      <c r="G50" s="707">
        <v>33.333333208333336</v>
      </c>
      <c r="H50" s="707">
        <v>8.8919500000000014</v>
      </c>
      <c r="I50" s="707">
        <v>36.204389999999997</v>
      </c>
      <c r="J50" s="707">
        <v>2.8710567916666605</v>
      </c>
      <c r="K50" s="709">
        <v>0.45255487669708072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450</v>
      </c>
      <c r="C51" s="707">
        <v>394.13321000000002</v>
      </c>
      <c r="D51" s="707">
        <v>-55.86678999999998</v>
      </c>
      <c r="E51" s="708">
        <v>0.87585157777777778</v>
      </c>
      <c r="F51" s="706">
        <v>450</v>
      </c>
      <c r="G51" s="707">
        <v>187.5</v>
      </c>
      <c r="H51" s="707">
        <v>31.459340000000001</v>
      </c>
      <c r="I51" s="707">
        <v>175.16864000000001</v>
      </c>
      <c r="J51" s="707">
        <v>-12.331359999999989</v>
      </c>
      <c r="K51" s="709">
        <v>0.38926364444444445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135</v>
      </c>
      <c r="C52" s="707">
        <v>91.540220000000005</v>
      </c>
      <c r="D52" s="707">
        <v>-43.459779999999995</v>
      </c>
      <c r="E52" s="708">
        <v>0.67807570370370374</v>
      </c>
      <c r="F52" s="706">
        <v>135</v>
      </c>
      <c r="G52" s="707">
        <v>56.25</v>
      </c>
      <c r="H52" s="707">
        <v>8.1963500000000007</v>
      </c>
      <c r="I52" s="707">
        <v>36.84619</v>
      </c>
      <c r="J52" s="707">
        <v>-19.40381</v>
      </c>
      <c r="K52" s="709">
        <v>0.27293474074074076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5.2927115000000002</v>
      </c>
      <c r="C53" s="707">
        <v>16.172629999999998</v>
      </c>
      <c r="D53" s="707">
        <v>10.879918499999999</v>
      </c>
      <c r="E53" s="708">
        <v>3.0556417065241508</v>
      </c>
      <c r="F53" s="706">
        <v>5.8468673999999998</v>
      </c>
      <c r="G53" s="707">
        <v>2.4361947499999999</v>
      </c>
      <c r="H53" s="707">
        <v>2.1981999999999999</v>
      </c>
      <c r="I53" s="707">
        <v>6.8292600000000006</v>
      </c>
      <c r="J53" s="707">
        <v>4.3930652500000011</v>
      </c>
      <c r="K53" s="709">
        <v>1.1680203317078819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4.5352200000000007</v>
      </c>
      <c r="D54" s="707">
        <v>4.5352200000000007</v>
      </c>
      <c r="E54" s="708">
        <v>0</v>
      </c>
      <c r="F54" s="706">
        <v>0</v>
      </c>
      <c r="G54" s="707">
        <v>0</v>
      </c>
      <c r="H54" s="707">
        <v>0.67710000000000004</v>
      </c>
      <c r="I54" s="707">
        <v>2.8524600000000002</v>
      </c>
      <c r="J54" s="707">
        <v>2.8524600000000002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15.39894</v>
      </c>
      <c r="D55" s="707">
        <v>15.39894</v>
      </c>
      <c r="E55" s="708">
        <v>0</v>
      </c>
      <c r="F55" s="706">
        <v>0</v>
      </c>
      <c r="G55" s="707">
        <v>0</v>
      </c>
      <c r="H55" s="707">
        <v>1.4553900000000002</v>
      </c>
      <c r="I55" s="707">
        <v>8.3802199999999996</v>
      </c>
      <c r="J55" s="707">
        <v>8.3802199999999996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11.573030000000001</v>
      </c>
      <c r="D56" s="707">
        <v>11.573030000000001</v>
      </c>
      <c r="E56" s="708">
        <v>0</v>
      </c>
      <c r="F56" s="706">
        <v>0</v>
      </c>
      <c r="G56" s="707">
        <v>0</v>
      </c>
      <c r="H56" s="707">
        <v>0.81455999999999995</v>
      </c>
      <c r="I56" s="707">
        <v>5.57599</v>
      </c>
      <c r="J56" s="707">
        <v>5.57599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285.00000010000002</v>
      </c>
      <c r="C57" s="707">
        <v>227.84971999999999</v>
      </c>
      <c r="D57" s="707">
        <v>-57.150280100000032</v>
      </c>
      <c r="E57" s="708">
        <v>0.79947270147386917</v>
      </c>
      <c r="F57" s="706">
        <v>285.00000010000002</v>
      </c>
      <c r="G57" s="707">
        <v>118.75000004166667</v>
      </c>
      <c r="H57" s="707">
        <v>9.4469999999999992</v>
      </c>
      <c r="I57" s="707">
        <v>60.325360000000003</v>
      </c>
      <c r="J57" s="707">
        <v>-58.424640041666663</v>
      </c>
      <c r="K57" s="709">
        <v>0.21166792975029194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25.960787</v>
      </c>
      <c r="C58" s="707">
        <v>18.90917</v>
      </c>
      <c r="D58" s="707">
        <v>-7.0516170000000002</v>
      </c>
      <c r="E58" s="708">
        <v>0.72837429774374718</v>
      </c>
      <c r="F58" s="706">
        <v>37.984161899999997</v>
      </c>
      <c r="G58" s="707">
        <v>15.826734125</v>
      </c>
      <c r="H58" s="707">
        <v>3.5658699999999999</v>
      </c>
      <c r="I58" s="707">
        <v>10.39995</v>
      </c>
      <c r="J58" s="707">
        <v>-5.4267841249999993</v>
      </c>
      <c r="K58" s="709">
        <v>0.27379701116954225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1.47136</v>
      </c>
      <c r="D59" s="707">
        <v>1.47136</v>
      </c>
      <c r="E59" s="708">
        <v>0</v>
      </c>
      <c r="F59" s="706">
        <v>0</v>
      </c>
      <c r="G59" s="707">
        <v>0</v>
      </c>
      <c r="H59" s="707">
        <v>0</v>
      </c>
      <c r="I59" s="707">
        <v>0</v>
      </c>
      <c r="J59" s="707">
        <v>0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8.3586900000000011</v>
      </c>
      <c r="D60" s="707">
        <v>8.3586900000000011</v>
      </c>
      <c r="E60" s="708">
        <v>0</v>
      </c>
      <c r="F60" s="706">
        <v>0</v>
      </c>
      <c r="G60" s="707">
        <v>0</v>
      </c>
      <c r="H60" s="707">
        <v>0</v>
      </c>
      <c r="I60" s="707">
        <v>2.19</v>
      </c>
      <c r="J60" s="707">
        <v>2.19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0</v>
      </c>
      <c r="C61" s="707">
        <v>0</v>
      </c>
      <c r="D61" s="707">
        <v>0</v>
      </c>
      <c r="E61" s="708">
        <v>0</v>
      </c>
      <c r="F61" s="706">
        <v>0</v>
      </c>
      <c r="G61" s="707">
        <v>0</v>
      </c>
      <c r="H61" s="707">
        <v>0</v>
      </c>
      <c r="I61" s="707">
        <v>2.8599800000000002</v>
      </c>
      <c r="J61" s="707">
        <v>2.8599800000000002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155.00000009999999</v>
      </c>
      <c r="C62" s="707">
        <v>152.69529</v>
      </c>
      <c r="D62" s="707">
        <v>-2.3047100999999941</v>
      </c>
      <c r="E62" s="708">
        <v>0.98513090259023817</v>
      </c>
      <c r="F62" s="706">
        <v>155.00000009999999</v>
      </c>
      <c r="G62" s="707">
        <v>64.583333374999995</v>
      </c>
      <c r="H62" s="707">
        <v>9.9619</v>
      </c>
      <c r="I62" s="707">
        <v>60.671480000000003</v>
      </c>
      <c r="J62" s="707">
        <v>-3.9118533749999926</v>
      </c>
      <c r="K62" s="709">
        <v>0.39142890297327171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7.7260000000000009E-2</v>
      </c>
      <c r="D63" s="707">
        <v>7.7260000000000009E-2</v>
      </c>
      <c r="E63" s="708">
        <v>0</v>
      </c>
      <c r="F63" s="706">
        <v>0</v>
      </c>
      <c r="G63" s="707">
        <v>0</v>
      </c>
      <c r="H63" s="707">
        <v>0</v>
      </c>
      <c r="I63" s="707">
        <v>0</v>
      </c>
      <c r="J63" s="707">
        <v>0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220.6165732</v>
      </c>
      <c r="C64" s="707">
        <v>565.32866000000001</v>
      </c>
      <c r="D64" s="707">
        <v>344.71208680000001</v>
      </c>
      <c r="E64" s="708">
        <v>2.5624940674221297</v>
      </c>
      <c r="F64" s="706">
        <v>228.1227897</v>
      </c>
      <c r="G64" s="707">
        <v>95.05116237499999</v>
      </c>
      <c r="H64" s="707">
        <v>71.569029999999998</v>
      </c>
      <c r="I64" s="707">
        <v>265.08382</v>
      </c>
      <c r="J64" s="707">
        <v>170.03265762500001</v>
      </c>
      <c r="K64" s="709">
        <v>1.1620225245737472</v>
      </c>
      <c r="L64" s="270"/>
      <c r="M64" s="705" t="str">
        <f t="shared" si="0"/>
        <v>X</v>
      </c>
    </row>
    <row r="65" spans="1:13" ht="14.45" customHeight="1" x14ac:dyDescent="0.2">
      <c r="A65" s="710" t="s">
        <v>389</v>
      </c>
      <c r="B65" s="706">
        <v>0</v>
      </c>
      <c r="C65" s="707">
        <v>26.61936</v>
      </c>
      <c r="D65" s="707">
        <v>26.61936</v>
      </c>
      <c r="E65" s="708">
        <v>0</v>
      </c>
      <c r="F65" s="706">
        <v>0</v>
      </c>
      <c r="G65" s="707">
        <v>0</v>
      </c>
      <c r="H65" s="707">
        <v>3.7303699999999997</v>
      </c>
      <c r="I65" s="707">
        <v>15.18393</v>
      </c>
      <c r="J65" s="707">
        <v>15.18393</v>
      </c>
      <c r="K65" s="709">
        <v>0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10.1907747</v>
      </c>
      <c r="C66" s="707">
        <v>59.743589999999998</v>
      </c>
      <c r="D66" s="707">
        <v>49.552815299999999</v>
      </c>
      <c r="E66" s="708">
        <v>5.8625170076618414</v>
      </c>
      <c r="F66" s="706">
        <v>10.1907747</v>
      </c>
      <c r="G66" s="707">
        <v>4.2461561250000006</v>
      </c>
      <c r="H66" s="707">
        <v>0</v>
      </c>
      <c r="I66" s="707">
        <v>6.9157900000000003</v>
      </c>
      <c r="J66" s="707">
        <v>2.6696338749999997</v>
      </c>
      <c r="K66" s="709">
        <v>0.67863241054676637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4.1969203999999998</v>
      </c>
      <c r="C67" s="707">
        <v>0.45</v>
      </c>
      <c r="D67" s="707">
        <v>-3.7469203999999996</v>
      </c>
      <c r="E67" s="708">
        <v>0.10722147601369805</v>
      </c>
      <c r="F67" s="706">
        <v>10.492300999999999</v>
      </c>
      <c r="G67" s="707">
        <v>4.3717920833333332</v>
      </c>
      <c r="H67" s="707">
        <v>0</v>
      </c>
      <c r="I67" s="707">
        <v>0</v>
      </c>
      <c r="J67" s="707">
        <v>-4.3717920833333332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177.46314409999999</v>
      </c>
      <c r="C68" s="707">
        <v>473.84573999999998</v>
      </c>
      <c r="D68" s="707">
        <v>296.38259589999996</v>
      </c>
      <c r="E68" s="708">
        <v>2.6701078829809823</v>
      </c>
      <c r="F68" s="706">
        <v>196.14347519999998</v>
      </c>
      <c r="G68" s="707">
        <v>81.726447999999991</v>
      </c>
      <c r="H68" s="707">
        <v>67.668660000000003</v>
      </c>
      <c r="I68" s="707">
        <v>242.14004</v>
      </c>
      <c r="J68" s="707">
        <v>160.41359199999999</v>
      </c>
      <c r="K68" s="709">
        <v>1.2345046897588567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6.6537338999999998</v>
      </c>
      <c r="C69" s="707">
        <v>2.1779999999999999</v>
      </c>
      <c r="D69" s="707">
        <v>-4.4757338999999998</v>
      </c>
      <c r="E69" s="708">
        <v>0.3273350020805611</v>
      </c>
      <c r="F69" s="706">
        <v>5.4831252999999993</v>
      </c>
      <c r="G69" s="707">
        <v>2.2846355416666664</v>
      </c>
      <c r="H69" s="707">
        <v>0</v>
      </c>
      <c r="I69" s="707">
        <v>0</v>
      </c>
      <c r="J69" s="707">
        <v>-2.2846355416666664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7.1120001000000004</v>
      </c>
      <c r="C70" s="707">
        <v>2.2129699999999999</v>
      </c>
      <c r="D70" s="707">
        <v>-4.8990301000000009</v>
      </c>
      <c r="E70" s="708">
        <v>0.31116000687345319</v>
      </c>
      <c r="F70" s="706">
        <v>5.8131135</v>
      </c>
      <c r="G70" s="707">
        <v>2.4221306249999999</v>
      </c>
      <c r="H70" s="707">
        <v>0.17</v>
      </c>
      <c r="I70" s="707">
        <v>0.84405999999999992</v>
      </c>
      <c r="J70" s="707">
        <v>-1.5780706250000001</v>
      </c>
      <c r="K70" s="709">
        <v>0.14519929810419149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15</v>
      </c>
      <c r="C71" s="707">
        <v>0.27900000000000003</v>
      </c>
      <c r="D71" s="707">
        <v>-14.721</v>
      </c>
      <c r="E71" s="708">
        <v>1.8600000000000002E-2</v>
      </c>
      <c r="F71" s="706">
        <v>0</v>
      </c>
      <c r="G71" s="707">
        <v>0</v>
      </c>
      <c r="H71" s="707">
        <v>0</v>
      </c>
      <c r="I71" s="707">
        <v>0</v>
      </c>
      <c r="J71" s="707">
        <v>0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2449.9999997</v>
      </c>
      <c r="C72" s="707">
        <v>2849.1668300000001</v>
      </c>
      <c r="D72" s="707">
        <v>399.16683030000013</v>
      </c>
      <c r="E72" s="708">
        <v>1.162925236877093</v>
      </c>
      <c r="F72" s="706">
        <v>2623.9999994999998</v>
      </c>
      <c r="G72" s="707">
        <v>1093.3333331249999</v>
      </c>
      <c r="H72" s="707">
        <v>198.11281</v>
      </c>
      <c r="I72" s="707">
        <v>922.20817</v>
      </c>
      <c r="J72" s="707">
        <v>-171.12516312499986</v>
      </c>
      <c r="K72" s="709">
        <v>0.35145128436574913</v>
      </c>
      <c r="L72" s="270"/>
      <c r="M72" s="705" t="str">
        <f t="shared" si="1"/>
        <v>X</v>
      </c>
    </row>
    <row r="73" spans="1:13" ht="14.45" customHeight="1" x14ac:dyDescent="0.2">
      <c r="A73" s="710" t="s">
        <v>397</v>
      </c>
      <c r="B73" s="706">
        <v>0</v>
      </c>
      <c r="C73" s="707">
        <v>24.325430000000001</v>
      </c>
      <c r="D73" s="707">
        <v>24.325430000000001</v>
      </c>
      <c r="E73" s="708">
        <v>0</v>
      </c>
      <c r="F73" s="706">
        <v>0</v>
      </c>
      <c r="G73" s="707">
        <v>0</v>
      </c>
      <c r="H73" s="707">
        <v>5.1429900000000002</v>
      </c>
      <c r="I73" s="707">
        <v>11.520620000000001</v>
      </c>
      <c r="J73" s="707">
        <v>11.520620000000001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2.8328000000000002</v>
      </c>
      <c r="D74" s="707">
        <v>2.8328000000000002</v>
      </c>
      <c r="E74" s="708">
        <v>0</v>
      </c>
      <c r="F74" s="706">
        <v>0</v>
      </c>
      <c r="G74" s="707">
        <v>0</v>
      </c>
      <c r="H74" s="707">
        <v>1.3234000000000001</v>
      </c>
      <c r="I74" s="707">
        <v>1.5094000000000001</v>
      </c>
      <c r="J74" s="707">
        <v>1.5094000000000001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4.1903800000000002</v>
      </c>
      <c r="D75" s="707">
        <v>4.1903800000000002</v>
      </c>
      <c r="E75" s="708">
        <v>0</v>
      </c>
      <c r="F75" s="706">
        <v>0</v>
      </c>
      <c r="G75" s="707">
        <v>0</v>
      </c>
      <c r="H75" s="707">
        <v>0</v>
      </c>
      <c r="I75" s="707">
        <v>1.6819000000000002</v>
      </c>
      <c r="J75" s="707">
        <v>1.6819000000000002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569.99999979999996</v>
      </c>
      <c r="C76" s="707">
        <v>898.27456000000006</v>
      </c>
      <c r="D76" s="707">
        <v>328.27456020000011</v>
      </c>
      <c r="E76" s="708">
        <v>1.5759202812547091</v>
      </c>
      <c r="F76" s="706">
        <v>937.99999969999999</v>
      </c>
      <c r="G76" s="707">
        <v>390.83333320833333</v>
      </c>
      <c r="H76" s="707">
        <v>39.276420000000002</v>
      </c>
      <c r="I76" s="707">
        <v>240.91709</v>
      </c>
      <c r="J76" s="707">
        <v>-149.91624320833333</v>
      </c>
      <c r="K76" s="709">
        <v>0.25684124741690018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1649.9999998999999</v>
      </c>
      <c r="C77" s="707">
        <v>1446.6311799999999</v>
      </c>
      <c r="D77" s="707">
        <v>-203.36881990000006</v>
      </c>
      <c r="E77" s="708">
        <v>0.87674616975010577</v>
      </c>
      <c r="F77" s="706">
        <v>1498.0000001999999</v>
      </c>
      <c r="G77" s="707">
        <v>624.16666674999999</v>
      </c>
      <c r="H77" s="707">
        <v>135.64690999999999</v>
      </c>
      <c r="I77" s="707">
        <v>586.13121000000001</v>
      </c>
      <c r="J77" s="707">
        <v>-38.03545674999998</v>
      </c>
      <c r="K77" s="709">
        <v>0.39127584106925561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230</v>
      </c>
      <c r="C78" s="707">
        <v>175.53738000000001</v>
      </c>
      <c r="D78" s="707">
        <v>-54.462619999999987</v>
      </c>
      <c r="E78" s="708">
        <v>0.76320600000000005</v>
      </c>
      <c r="F78" s="706">
        <v>187.99999960000002</v>
      </c>
      <c r="G78" s="707">
        <v>78.333333166666677</v>
      </c>
      <c r="H78" s="707">
        <v>16.723089999999999</v>
      </c>
      <c r="I78" s="707">
        <v>80.447949999999992</v>
      </c>
      <c r="J78" s="707">
        <v>2.1146168333333151</v>
      </c>
      <c r="K78" s="709">
        <v>0.42791462857003104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0</v>
      </c>
      <c r="C79" s="707">
        <v>217.8</v>
      </c>
      <c r="D79" s="707">
        <v>217.8</v>
      </c>
      <c r="E79" s="708">
        <v>0</v>
      </c>
      <c r="F79" s="706">
        <v>0</v>
      </c>
      <c r="G79" s="707">
        <v>0</v>
      </c>
      <c r="H79" s="707">
        <v>0</v>
      </c>
      <c r="I79" s="707">
        <v>0</v>
      </c>
      <c r="J79" s="707">
        <v>0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69.446399999999997</v>
      </c>
      <c r="D80" s="707">
        <v>69.446399999999997</v>
      </c>
      <c r="E80" s="708">
        <v>0</v>
      </c>
      <c r="F80" s="706">
        <v>0</v>
      </c>
      <c r="G80" s="707">
        <v>0</v>
      </c>
      <c r="H80" s="707">
        <v>0</v>
      </c>
      <c r="I80" s="707">
        <v>0</v>
      </c>
      <c r="J80" s="707">
        <v>0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9.8707000000000011</v>
      </c>
      <c r="D81" s="707">
        <v>9.8707000000000011</v>
      </c>
      <c r="E81" s="708">
        <v>0</v>
      </c>
      <c r="F81" s="706">
        <v>0</v>
      </c>
      <c r="G81" s="707">
        <v>0</v>
      </c>
      <c r="H81" s="707">
        <v>0</v>
      </c>
      <c r="I81" s="707">
        <v>0</v>
      </c>
      <c r="J81" s="707">
        <v>0</v>
      </c>
      <c r="K81" s="709">
        <v>0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0</v>
      </c>
      <c r="C82" s="707">
        <v>0.25800000000000001</v>
      </c>
      <c r="D82" s="707">
        <v>0.25800000000000001</v>
      </c>
      <c r="E82" s="708">
        <v>0</v>
      </c>
      <c r="F82" s="706">
        <v>0</v>
      </c>
      <c r="G82" s="707">
        <v>0</v>
      </c>
      <c r="H82" s="707">
        <v>0</v>
      </c>
      <c r="I82" s="707">
        <v>0</v>
      </c>
      <c r="J82" s="707">
        <v>0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0</v>
      </c>
      <c r="C83" s="707">
        <v>0.39600000000000002</v>
      </c>
      <c r="D83" s="707">
        <v>0.39600000000000002</v>
      </c>
      <c r="E83" s="708">
        <v>0</v>
      </c>
      <c r="F83" s="706">
        <v>0</v>
      </c>
      <c r="G83" s="707">
        <v>0</v>
      </c>
      <c r="H83" s="707">
        <v>0</v>
      </c>
      <c r="I83" s="707">
        <v>0.39600000000000002</v>
      </c>
      <c r="J83" s="707">
        <v>0.39600000000000002</v>
      </c>
      <c r="K83" s="709">
        <v>0</v>
      </c>
      <c r="L83" s="270"/>
      <c r="M83" s="705" t="str">
        <f t="shared" si="1"/>
        <v>X</v>
      </c>
    </row>
    <row r="84" spans="1:13" ht="14.45" customHeight="1" x14ac:dyDescent="0.2">
      <c r="A84" s="710" t="s">
        <v>408</v>
      </c>
      <c r="B84" s="706">
        <v>0</v>
      </c>
      <c r="C84" s="707">
        <v>0.39600000000000002</v>
      </c>
      <c r="D84" s="707">
        <v>0.39600000000000002</v>
      </c>
      <c r="E84" s="708">
        <v>0</v>
      </c>
      <c r="F84" s="706">
        <v>0</v>
      </c>
      <c r="G84" s="707">
        <v>0</v>
      </c>
      <c r="H84" s="707">
        <v>0</v>
      </c>
      <c r="I84" s="707">
        <v>0.39600000000000002</v>
      </c>
      <c r="J84" s="707">
        <v>0.39600000000000002</v>
      </c>
      <c r="K84" s="709">
        <v>0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2571.5391261999998</v>
      </c>
      <c r="C85" s="707">
        <v>2519.259</v>
      </c>
      <c r="D85" s="707">
        <v>-52.280126199999813</v>
      </c>
      <c r="E85" s="708">
        <v>0.9796697138817192</v>
      </c>
      <c r="F85" s="706">
        <v>2585.6434718</v>
      </c>
      <c r="G85" s="707">
        <v>1077.3514465833334</v>
      </c>
      <c r="H85" s="707">
        <v>178.93199999999999</v>
      </c>
      <c r="I85" s="707">
        <v>1231.164</v>
      </c>
      <c r="J85" s="707">
        <v>153.81255341666656</v>
      </c>
      <c r="K85" s="709">
        <v>0.47615381371311921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2571.5391261999998</v>
      </c>
      <c r="C86" s="707">
        <v>2519.259</v>
      </c>
      <c r="D86" s="707">
        <v>-52.280126199999813</v>
      </c>
      <c r="E86" s="708">
        <v>0.9796697138817192</v>
      </c>
      <c r="F86" s="706">
        <v>2585.6434718</v>
      </c>
      <c r="G86" s="707">
        <v>1077.3514465833334</v>
      </c>
      <c r="H86" s="707">
        <v>178.93199999999999</v>
      </c>
      <c r="I86" s="707">
        <v>1231.164</v>
      </c>
      <c r="J86" s="707">
        <v>153.81255341666656</v>
      </c>
      <c r="K86" s="709">
        <v>0.47615381371311921</v>
      </c>
      <c r="L86" s="270"/>
      <c r="M86" s="705" t="str">
        <f t="shared" si="1"/>
        <v>X</v>
      </c>
    </row>
    <row r="87" spans="1:13" ht="14.45" customHeight="1" x14ac:dyDescent="0.2">
      <c r="A87" s="710" t="s">
        <v>411</v>
      </c>
      <c r="B87" s="706">
        <v>1008.1251744</v>
      </c>
      <c r="C87" s="707">
        <v>975.66200000000003</v>
      </c>
      <c r="D87" s="707">
        <v>-32.463174399999957</v>
      </c>
      <c r="E87" s="708">
        <v>0.96779846865810004</v>
      </c>
      <c r="F87" s="706">
        <v>972.72721250000006</v>
      </c>
      <c r="G87" s="707">
        <v>405.30300520833339</v>
      </c>
      <c r="H87" s="707">
        <v>71.019000000000005</v>
      </c>
      <c r="I87" s="707">
        <v>368.90199999999999</v>
      </c>
      <c r="J87" s="707">
        <v>-36.401005208333402</v>
      </c>
      <c r="K87" s="709">
        <v>0.37924507021026715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232.91906270000001</v>
      </c>
      <c r="C88" s="707">
        <v>205.994</v>
      </c>
      <c r="D88" s="707">
        <v>-26.925062700000012</v>
      </c>
      <c r="E88" s="708">
        <v>0.88440163553860973</v>
      </c>
      <c r="F88" s="706">
        <v>238.56261139999998</v>
      </c>
      <c r="G88" s="707">
        <v>99.401088083333335</v>
      </c>
      <c r="H88" s="707">
        <v>18.645</v>
      </c>
      <c r="I88" s="707">
        <v>97.563999999999993</v>
      </c>
      <c r="J88" s="707">
        <v>-1.8370880833333416</v>
      </c>
      <c r="K88" s="709">
        <v>0.40896601285275835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1330.4948891000001</v>
      </c>
      <c r="C89" s="707">
        <v>1337.6030000000001</v>
      </c>
      <c r="D89" s="707">
        <v>7.1081108999999287</v>
      </c>
      <c r="E89" s="708">
        <v>1.0053424563733635</v>
      </c>
      <c r="F89" s="706">
        <v>1374.3536478999999</v>
      </c>
      <c r="G89" s="707">
        <v>572.6473532916666</v>
      </c>
      <c r="H89" s="707">
        <v>89.268000000000001</v>
      </c>
      <c r="I89" s="707">
        <v>764.69799999999998</v>
      </c>
      <c r="J89" s="707">
        <v>192.05064670833337</v>
      </c>
      <c r="K89" s="709">
        <v>0.55640555192504615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6602.1556251000002</v>
      </c>
      <c r="C90" s="707">
        <v>7960.3137399999896</v>
      </c>
      <c r="D90" s="707">
        <v>1358.1581148999894</v>
      </c>
      <c r="E90" s="708">
        <v>1.2057143442266884</v>
      </c>
      <c r="F90" s="706">
        <v>9544.0262841000094</v>
      </c>
      <c r="G90" s="707">
        <v>3976.6776183750039</v>
      </c>
      <c r="H90" s="707">
        <v>737.70871999999997</v>
      </c>
      <c r="I90" s="707">
        <v>3524.3788999999997</v>
      </c>
      <c r="J90" s="707">
        <v>-452.29871837500423</v>
      </c>
      <c r="K90" s="709">
        <v>0.36927590045214809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2546.8883254999996</v>
      </c>
      <c r="C91" s="707">
        <v>1883.8620600000002</v>
      </c>
      <c r="D91" s="707">
        <v>-663.02626549999945</v>
      </c>
      <c r="E91" s="708">
        <v>0.73967203082222477</v>
      </c>
      <c r="F91" s="706">
        <v>2750.8211153000002</v>
      </c>
      <c r="G91" s="707">
        <v>1146.1754647083335</v>
      </c>
      <c r="H91" s="707">
        <v>172.46884</v>
      </c>
      <c r="I91" s="707">
        <v>558.22145999999998</v>
      </c>
      <c r="J91" s="707">
        <v>-587.95400470833351</v>
      </c>
      <c r="K91" s="709">
        <v>0.20292902977048771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2546.8883254999996</v>
      </c>
      <c r="C92" s="707">
        <v>1883.8620600000002</v>
      </c>
      <c r="D92" s="707">
        <v>-663.02626549999945</v>
      </c>
      <c r="E92" s="708">
        <v>0.73967203082222477</v>
      </c>
      <c r="F92" s="706">
        <v>2750.8211153000002</v>
      </c>
      <c r="G92" s="707">
        <v>1146.1754647083335</v>
      </c>
      <c r="H92" s="707">
        <v>172.46884</v>
      </c>
      <c r="I92" s="707">
        <v>558.22145999999998</v>
      </c>
      <c r="J92" s="707">
        <v>-587.95400470833351</v>
      </c>
      <c r="K92" s="709">
        <v>0.20292902977048771</v>
      </c>
      <c r="L92" s="270"/>
      <c r="M92" s="705" t="str">
        <f t="shared" si="1"/>
        <v>X</v>
      </c>
    </row>
    <row r="93" spans="1:13" ht="14.45" customHeight="1" x14ac:dyDescent="0.2">
      <c r="A93" s="710" t="s">
        <v>417</v>
      </c>
      <c r="B93" s="706">
        <v>2002.7732165</v>
      </c>
      <c r="C93" s="707">
        <v>927.91098999999997</v>
      </c>
      <c r="D93" s="707">
        <v>-1074.8622264999999</v>
      </c>
      <c r="E93" s="708">
        <v>0.46331306128688682</v>
      </c>
      <c r="F93" s="706">
        <v>2002.7732166999999</v>
      </c>
      <c r="G93" s="707">
        <v>834.48884029166663</v>
      </c>
      <c r="H93" s="707">
        <v>5.0301</v>
      </c>
      <c r="I93" s="707">
        <v>124.83575999999999</v>
      </c>
      <c r="J93" s="707">
        <v>-709.65308029166658</v>
      </c>
      <c r="K93" s="709">
        <v>6.2331450690005626E-2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0</v>
      </c>
      <c r="C94" s="707">
        <v>0</v>
      </c>
      <c r="D94" s="707">
        <v>0</v>
      </c>
      <c r="E94" s="708">
        <v>0</v>
      </c>
      <c r="F94" s="706">
        <v>0</v>
      </c>
      <c r="G94" s="707">
        <v>0</v>
      </c>
      <c r="H94" s="707">
        <v>0.53239999999999998</v>
      </c>
      <c r="I94" s="707">
        <v>0.53239999999999998</v>
      </c>
      <c r="J94" s="707">
        <v>0.53239999999999998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5.4028071000000004</v>
      </c>
      <c r="C95" s="707">
        <v>5.5175900000000002</v>
      </c>
      <c r="D95" s="707">
        <v>0.1147828999999998</v>
      </c>
      <c r="E95" s="708">
        <v>1.0212450487081057</v>
      </c>
      <c r="F95" s="706">
        <v>10.668980299999999</v>
      </c>
      <c r="G95" s="707">
        <v>4.4454084583333326</v>
      </c>
      <c r="H95" s="707">
        <v>0</v>
      </c>
      <c r="I95" s="707">
        <v>0.498</v>
      </c>
      <c r="J95" s="707">
        <v>-3.9474084583333324</v>
      </c>
      <c r="K95" s="709">
        <v>4.6677375531380447E-2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143</v>
      </c>
      <c r="C96" s="707">
        <v>265.41871000000003</v>
      </c>
      <c r="D96" s="707">
        <v>122.41871000000003</v>
      </c>
      <c r="E96" s="708">
        <v>1.8560748951048953</v>
      </c>
      <c r="F96" s="706">
        <v>268.8848385</v>
      </c>
      <c r="G96" s="707">
        <v>112.03534937500001</v>
      </c>
      <c r="H96" s="707">
        <v>75.295880000000011</v>
      </c>
      <c r="I96" s="707">
        <v>187.97018</v>
      </c>
      <c r="J96" s="707">
        <v>75.934830624999989</v>
      </c>
      <c r="K96" s="709">
        <v>0.69907318333235069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162.0178741</v>
      </c>
      <c r="C97" s="707">
        <v>154.21893</v>
      </c>
      <c r="D97" s="707">
        <v>-7.7989440999999999</v>
      </c>
      <c r="E97" s="708">
        <v>0.95186368082334938</v>
      </c>
      <c r="F97" s="706">
        <v>191.9569444</v>
      </c>
      <c r="G97" s="707">
        <v>79.98206016666667</v>
      </c>
      <c r="H97" s="707">
        <v>19.15203</v>
      </c>
      <c r="I97" s="707">
        <v>80.973070000000007</v>
      </c>
      <c r="J97" s="707">
        <v>0.99100983333333659</v>
      </c>
      <c r="K97" s="709">
        <v>0.42182933393265665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128.69442900000001</v>
      </c>
      <c r="C98" s="707">
        <v>48.129940000000005</v>
      </c>
      <c r="D98" s="707">
        <v>-80.564489000000009</v>
      </c>
      <c r="E98" s="708">
        <v>0.37398619640326464</v>
      </c>
      <c r="F98" s="706">
        <v>55.154755899999998</v>
      </c>
      <c r="G98" s="707">
        <v>22.981148291666663</v>
      </c>
      <c r="H98" s="707">
        <v>0</v>
      </c>
      <c r="I98" s="707">
        <v>0</v>
      </c>
      <c r="J98" s="707">
        <v>-22.981148291666663</v>
      </c>
      <c r="K98" s="709">
        <v>0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0</v>
      </c>
      <c r="C99" s="707">
        <v>16.791169999999997</v>
      </c>
      <c r="D99" s="707">
        <v>16.791169999999997</v>
      </c>
      <c r="E99" s="708">
        <v>0</v>
      </c>
      <c r="F99" s="706">
        <v>0</v>
      </c>
      <c r="G99" s="707">
        <v>0</v>
      </c>
      <c r="H99" s="707">
        <v>0</v>
      </c>
      <c r="I99" s="707">
        <v>10.390270000000001</v>
      </c>
      <c r="J99" s="707">
        <v>10.390270000000001</v>
      </c>
      <c r="K99" s="709">
        <v>0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24.999999599999999</v>
      </c>
      <c r="C100" s="707">
        <v>375.25914</v>
      </c>
      <c r="D100" s="707">
        <v>350.25914039999998</v>
      </c>
      <c r="E100" s="708">
        <v>15.010365840165854</v>
      </c>
      <c r="F100" s="706">
        <v>22.218864499999999</v>
      </c>
      <c r="G100" s="707">
        <v>9.2578602083333337</v>
      </c>
      <c r="H100" s="707">
        <v>72.458429999999993</v>
      </c>
      <c r="I100" s="707">
        <v>72.458429999999993</v>
      </c>
      <c r="J100" s="707">
        <v>63.200569791666659</v>
      </c>
      <c r="K100" s="709">
        <v>3.261122097396111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79.999999200000005</v>
      </c>
      <c r="C101" s="707">
        <v>90.615589999999997</v>
      </c>
      <c r="D101" s="707">
        <v>10.615590799999993</v>
      </c>
      <c r="E101" s="708">
        <v>1.1326948863269488</v>
      </c>
      <c r="F101" s="706">
        <v>199.16351500000002</v>
      </c>
      <c r="G101" s="707">
        <v>82.984797916666665</v>
      </c>
      <c r="H101" s="707">
        <v>0</v>
      </c>
      <c r="I101" s="707">
        <v>80.56335</v>
      </c>
      <c r="J101" s="707">
        <v>-2.4214479166666649</v>
      </c>
      <c r="K101" s="709">
        <v>0.40450857678425683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0</v>
      </c>
      <c r="C102" s="707">
        <v>155.12200000000001</v>
      </c>
      <c r="D102" s="707">
        <v>155.12200000000001</v>
      </c>
      <c r="E102" s="708">
        <v>0</v>
      </c>
      <c r="F102" s="706">
        <v>0</v>
      </c>
      <c r="G102" s="707">
        <v>0</v>
      </c>
      <c r="H102" s="707">
        <v>0</v>
      </c>
      <c r="I102" s="707">
        <v>0</v>
      </c>
      <c r="J102" s="707">
        <v>0</v>
      </c>
      <c r="K102" s="709">
        <v>0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155.12200000000001</v>
      </c>
      <c r="D103" s="707">
        <v>155.12200000000001</v>
      </c>
      <c r="E103" s="708">
        <v>0</v>
      </c>
      <c r="F103" s="706">
        <v>0</v>
      </c>
      <c r="G103" s="707">
        <v>0</v>
      </c>
      <c r="H103" s="707">
        <v>0</v>
      </c>
      <c r="I103" s="707">
        <v>0</v>
      </c>
      <c r="J103" s="707">
        <v>0</v>
      </c>
      <c r="K103" s="709">
        <v>0</v>
      </c>
      <c r="L103" s="270"/>
      <c r="M103" s="705" t="str">
        <f t="shared" si="1"/>
        <v>X</v>
      </c>
    </row>
    <row r="104" spans="1:13" ht="14.45" customHeight="1" x14ac:dyDescent="0.2">
      <c r="A104" s="710" t="s">
        <v>428</v>
      </c>
      <c r="B104" s="706">
        <v>0</v>
      </c>
      <c r="C104" s="707">
        <v>28.922000000000001</v>
      </c>
      <c r="D104" s="707">
        <v>28.922000000000001</v>
      </c>
      <c r="E104" s="708">
        <v>0</v>
      </c>
      <c r="F104" s="706">
        <v>0</v>
      </c>
      <c r="G104" s="707">
        <v>0</v>
      </c>
      <c r="H104" s="707">
        <v>0</v>
      </c>
      <c r="I104" s="707">
        <v>0</v>
      </c>
      <c r="J104" s="707">
        <v>0</v>
      </c>
      <c r="K104" s="709">
        <v>0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126.2</v>
      </c>
      <c r="D105" s="707">
        <v>126.2</v>
      </c>
      <c r="E105" s="708">
        <v>0</v>
      </c>
      <c r="F105" s="706">
        <v>0</v>
      </c>
      <c r="G105" s="707">
        <v>0</v>
      </c>
      <c r="H105" s="707">
        <v>0</v>
      </c>
      <c r="I105" s="707">
        <v>0</v>
      </c>
      <c r="J105" s="707">
        <v>0</v>
      </c>
      <c r="K105" s="709">
        <v>0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4055.2672996000001</v>
      </c>
      <c r="C106" s="707">
        <v>5921.3296799999907</v>
      </c>
      <c r="D106" s="707">
        <v>1866.0623803999906</v>
      </c>
      <c r="E106" s="708">
        <v>1.4601576770498097</v>
      </c>
      <c r="F106" s="706">
        <v>6793.2051688000101</v>
      </c>
      <c r="G106" s="707">
        <v>2830.5021536666709</v>
      </c>
      <c r="H106" s="707">
        <v>565.23987999999997</v>
      </c>
      <c r="I106" s="707">
        <v>2966.15744</v>
      </c>
      <c r="J106" s="707">
        <v>135.65528633332906</v>
      </c>
      <c r="K106" s="709">
        <v>0.43663592756229952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0</v>
      </c>
      <c r="C107" s="707">
        <v>1.0820000000000001</v>
      </c>
      <c r="D107" s="707">
        <v>1.0820000000000001</v>
      </c>
      <c r="E107" s="708">
        <v>0</v>
      </c>
      <c r="F107" s="706">
        <v>0</v>
      </c>
      <c r="G107" s="707">
        <v>0</v>
      </c>
      <c r="H107" s="707">
        <v>0</v>
      </c>
      <c r="I107" s="707">
        <v>0</v>
      </c>
      <c r="J107" s="707">
        <v>0</v>
      </c>
      <c r="K107" s="709">
        <v>0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0</v>
      </c>
      <c r="C108" s="707">
        <v>1.0820000000000001</v>
      </c>
      <c r="D108" s="707">
        <v>1.0820000000000001</v>
      </c>
      <c r="E108" s="708">
        <v>0</v>
      </c>
      <c r="F108" s="706">
        <v>0</v>
      </c>
      <c r="G108" s="707">
        <v>0</v>
      </c>
      <c r="H108" s="707">
        <v>0</v>
      </c>
      <c r="I108" s="707">
        <v>0</v>
      </c>
      <c r="J108" s="707">
        <v>0</v>
      </c>
      <c r="K108" s="709">
        <v>0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62.069366800000005</v>
      </c>
      <c r="C109" s="707">
        <v>59.179490000000001</v>
      </c>
      <c r="D109" s="707">
        <v>-2.8898768000000032</v>
      </c>
      <c r="E109" s="708">
        <v>0.95344117478575596</v>
      </c>
      <c r="F109" s="706">
        <v>51.623807500000005</v>
      </c>
      <c r="G109" s="707">
        <v>21.509919791666668</v>
      </c>
      <c r="H109" s="707">
        <v>5.5838199999999993</v>
      </c>
      <c r="I109" s="707">
        <v>30.262630000000001</v>
      </c>
      <c r="J109" s="707">
        <v>8.7527102083333332</v>
      </c>
      <c r="K109" s="709">
        <v>0.58621460650689117</v>
      </c>
      <c r="L109" s="270"/>
      <c r="M109" s="705" t="str">
        <f t="shared" si="1"/>
        <v>X</v>
      </c>
    </row>
    <row r="110" spans="1:13" ht="14.45" customHeight="1" x14ac:dyDescent="0.2">
      <c r="A110" s="710" t="s">
        <v>434</v>
      </c>
      <c r="B110" s="706">
        <v>14.483848800000001</v>
      </c>
      <c r="C110" s="707">
        <v>9.1781000000000006</v>
      </c>
      <c r="D110" s="707">
        <v>-5.3057487999999999</v>
      </c>
      <c r="E110" s="708">
        <v>0.63367825270310751</v>
      </c>
      <c r="F110" s="706">
        <v>0</v>
      </c>
      <c r="G110" s="707">
        <v>0</v>
      </c>
      <c r="H110" s="707">
        <v>0.83029999999999993</v>
      </c>
      <c r="I110" s="707">
        <v>4.9154</v>
      </c>
      <c r="J110" s="707">
        <v>4.9154</v>
      </c>
      <c r="K110" s="709">
        <v>0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47.585517999999993</v>
      </c>
      <c r="C111" s="707">
        <v>50.001390000000001</v>
      </c>
      <c r="D111" s="707">
        <v>2.4158720000000073</v>
      </c>
      <c r="E111" s="708">
        <v>1.0507690596117922</v>
      </c>
      <c r="F111" s="706">
        <v>51.623807500000005</v>
      </c>
      <c r="G111" s="707">
        <v>21.509919791666668</v>
      </c>
      <c r="H111" s="707">
        <v>4.7535200000000009</v>
      </c>
      <c r="I111" s="707">
        <v>25.34723</v>
      </c>
      <c r="J111" s="707">
        <v>3.8373102083333315</v>
      </c>
      <c r="K111" s="709">
        <v>0.49099884776999442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63.156170899999999</v>
      </c>
      <c r="C112" s="707">
        <v>61.780500000000004</v>
      </c>
      <c r="D112" s="707">
        <v>-1.3756708999999958</v>
      </c>
      <c r="E112" s="708">
        <v>0.97821794956223362</v>
      </c>
      <c r="F112" s="706">
        <v>71.293873699999992</v>
      </c>
      <c r="G112" s="707">
        <v>29.705780708333332</v>
      </c>
      <c r="H112" s="707">
        <v>0</v>
      </c>
      <c r="I112" s="707">
        <v>38.847000000000001</v>
      </c>
      <c r="J112" s="707">
        <v>9.141219291666669</v>
      </c>
      <c r="K112" s="709">
        <v>0.54488552780096733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34.56</v>
      </c>
      <c r="C113" s="707">
        <v>35.1</v>
      </c>
      <c r="D113" s="707">
        <v>0.53999999999999915</v>
      </c>
      <c r="E113" s="708">
        <v>1.015625</v>
      </c>
      <c r="F113" s="706">
        <v>42.66</v>
      </c>
      <c r="G113" s="707">
        <v>17.774999999999999</v>
      </c>
      <c r="H113" s="707">
        <v>0</v>
      </c>
      <c r="I113" s="707">
        <v>21.06</v>
      </c>
      <c r="J113" s="707">
        <v>3.2850000000000001</v>
      </c>
      <c r="K113" s="709">
        <v>0.49367088607594939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28.596170900000001</v>
      </c>
      <c r="C114" s="707">
        <v>26.680499999999999</v>
      </c>
      <c r="D114" s="707">
        <v>-1.9156709000000021</v>
      </c>
      <c r="E114" s="708">
        <v>0.93300953100682438</v>
      </c>
      <c r="F114" s="706">
        <v>28.633873699999999</v>
      </c>
      <c r="G114" s="707">
        <v>11.930780708333334</v>
      </c>
      <c r="H114" s="707">
        <v>0</v>
      </c>
      <c r="I114" s="707">
        <v>17.786999999999999</v>
      </c>
      <c r="J114" s="707">
        <v>5.8562192916666653</v>
      </c>
      <c r="K114" s="709">
        <v>0.62118734567164069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0</v>
      </c>
      <c r="C115" s="707">
        <v>33.880000000000003</v>
      </c>
      <c r="D115" s="707">
        <v>33.880000000000003</v>
      </c>
      <c r="E115" s="708">
        <v>0</v>
      </c>
      <c r="F115" s="706">
        <v>0</v>
      </c>
      <c r="G115" s="707">
        <v>0</v>
      </c>
      <c r="H115" s="707">
        <v>0</v>
      </c>
      <c r="I115" s="707">
        <v>0</v>
      </c>
      <c r="J115" s="707">
        <v>0</v>
      </c>
      <c r="K115" s="709">
        <v>0</v>
      </c>
      <c r="L115" s="270"/>
      <c r="M115" s="705" t="str">
        <f t="shared" si="1"/>
        <v>X</v>
      </c>
    </row>
    <row r="116" spans="1:13" ht="14.45" customHeight="1" x14ac:dyDescent="0.2">
      <c r="A116" s="710" t="s">
        <v>440</v>
      </c>
      <c r="B116" s="706">
        <v>0</v>
      </c>
      <c r="C116" s="707">
        <v>33.880000000000003</v>
      </c>
      <c r="D116" s="707">
        <v>33.880000000000003</v>
      </c>
      <c r="E116" s="708">
        <v>0</v>
      </c>
      <c r="F116" s="706">
        <v>0</v>
      </c>
      <c r="G116" s="707">
        <v>0</v>
      </c>
      <c r="H116" s="707">
        <v>0</v>
      </c>
      <c r="I116" s="707">
        <v>0</v>
      </c>
      <c r="J116" s="707">
        <v>0</v>
      </c>
      <c r="K116" s="709">
        <v>0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2947.3267762999999</v>
      </c>
      <c r="C117" s="707">
        <v>3233.6345000000001</v>
      </c>
      <c r="D117" s="707">
        <v>286.30772370000022</v>
      </c>
      <c r="E117" s="708">
        <v>1.0971414930988492</v>
      </c>
      <c r="F117" s="706">
        <v>3490.1256456000001</v>
      </c>
      <c r="G117" s="707">
        <v>1454.2190189999999</v>
      </c>
      <c r="H117" s="707">
        <v>305.15861000000001</v>
      </c>
      <c r="I117" s="707">
        <v>1463.60367</v>
      </c>
      <c r="J117" s="707">
        <v>9.3846510000000762</v>
      </c>
      <c r="K117" s="709">
        <v>0.41935558160926512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1511.7816628</v>
      </c>
      <c r="C118" s="707">
        <v>1491.3784099999998</v>
      </c>
      <c r="D118" s="707">
        <v>-20.403252800000246</v>
      </c>
      <c r="E118" s="708">
        <v>0.98650383629987215</v>
      </c>
      <c r="F118" s="706">
        <v>1714.0515038000001</v>
      </c>
      <c r="G118" s="707">
        <v>714.18812658333331</v>
      </c>
      <c r="H118" s="707">
        <v>132.74377999999999</v>
      </c>
      <c r="I118" s="707">
        <v>655.60762</v>
      </c>
      <c r="J118" s="707">
        <v>-58.580506583333317</v>
      </c>
      <c r="K118" s="709">
        <v>0.38249003518653774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13.020050700000001</v>
      </c>
      <c r="C119" s="707">
        <v>21.7484</v>
      </c>
      <c r="D119" s="707">
        <v>8.7283492999999996</v>
      </c>
      <c r="E119" s="708">
        <v>1.6703775201121145</v>
      </c>
      <c r="F119" s="706">
        <v>16.584261299999998</v>
      </c>
      <c r="G119" s="707">
        <v>6.9101088749999997</v>
      </c>
      <c r="H119" s="707">
        <v>6.4251000000000005</v>
      </c>
      <c r="I119" s="707">
        <v>34.97627</v>
      </c>
      <c r="J119" s="707">
        <v>28.066161125000001</v>
      </c>
      <c r="K119" s="709">
        <v>2.1090037938560462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0</v>
      </c>
      <c r="C120" s="707">
        <v>1.5125</v>
      </c>
      <c r="D120" s="707">
        <v>1.5125</v>
      </c>
      <c r="E120" s="708">
        <v>0</v>
      </c>
      <c r="F120" s="706">
        <v>0</v>
      </c>
      <c r="G120" s="707">
        <v>0</v>
      </c>
      <c r="H120" s="707">
        <v>0</v>
      </c>
      <c r="I120" s="707">
        <v>0</v>
      </c>
      <c r="J120" s="707">
        <v>0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355.76106400000003</v>
      </c>
      <c r="C121" s="707">
        <v>354.71791999999999</v>
      </c>
      <c r="D121" s="707">
        <v>-1.0431440000000407</v>
      </c>
      <c r="E121" s="708">
        <v>0.99706785225940286</v>
      </c>
      <c r="F121" s="706">
        <v>376.81488040000005</v>
      </c>
      <c r="G121" s="707">
        <v>157.0062001666667</v>
      </c>
      <c r="H121" s="707">
        <v>35.429079999999999</v>
      </c>
      <c r="I121" s="707">
        <v>169.73814000000002</v>
      </c>
      <c r="J121" s="707">
        <v>12.731939833333314</v>
      </c>
      <c r="K121" s="709">
        <v>0.45045498155438551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1066.7639987999999</v>
      </c>
      <c r="C122" s="707">
        <v>1364.27727</v>
      </c>
      <c r="D122" s="707">
        <v>297.51327120000019</v>
      </c>
      <c r="E122" s="708">
        <v>1.2788932430553264</v>
      </c>
      <c r="F122" s="706">
        <v>1382.6750001</v>
      </c>
      <c r="G122" s="707">
        <v>576.11458337500005</v>
      </c>
      <c r="H122" s="707">
        <v>130.56064999999998</v>
      </c>
      <c r="I122" s="707">
        <v>603.28164000000004</v>
      </c>
      <c r="J122" s="707">
        <v>27.167056624999987</v>
      </c>
      <c r="K122" s="709">
        <v>0.43631485342279896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901.91316140000106</v>
      </c>
      <c r="C123" s="707">
        <v>2523.8493599999997</v>
      </c>
      <c r="D123" s="707">
        <v>1621.9361985999985</v>
      </c>
      <c r="E123" s="708">
        <v>2.7983285620118203</v>
      </c>
      <c r="F123" s="706">
        <v>3093.8952104</v>
      </c>
      <c r="G123" s="707">
        <v>1289.1230043333335</v>
      </c>
      <c r="H123" s="707">
        <v>254.49745000000001</v>
      </c>
      <c r="I123" s="707">
        <v>1433.00854</v>
      </c>
      <c r="J123" s="707">
        <v>143.88553566666656</v>
      </c>
      <c r="K123" s="709">
        <v>0.46317293978897589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3.1089258000000002</v>
      </c>
      <c r="C124" s="707">
        <v>19.239000000000001</v>
      </c>
      <c r="D124" s="707">
        <v>16.130074199999999</v>
      </c>
      <c r="E124" s="708">
        <v>6.1883110880291836</v>
      </c>
      <c r="F124" s="706">
        <v>3.3739528000000001</v>
      </c>
      <c r="G124" s="707">
        <v>1.4058136666666667</v>
      </c>
      <c r="H124" s="707">
        <v>0</v>
      </c>
      <c r="I124" s="707">
        <v>59.951999999999998</v>
      </c>
      <c r="J124" s="707">
        <v>58.546186333333331</v>
      </c>
      <c r="K124" s="709">
        <v>17.769068968599679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631.52120949999994</v>
      </c>
      <c r="C125" s="707">
        <v>620.41025999999999</v>
      </c>
      <c r="D125" s="707">
        <v>-11.110949499999947</v>
      </c>
      <c r="E125" s="708">
        <v>0.98240605488326049</v>
      </c>
      <c r="F125" s="706">
        <v>813.16193529999998</v>
      </c>
      <c r="G125" s="707">
        <v>338.81747304166663</v>
      </c>
      <c r="H125" s="707">
        <v>68.873779999999996</v>
      </c>
      <c r="I125" s="707">
        <v>429.47659000000004</v>
      </c>
      <c r="J125" s="707">
        <v>90.659116958333414</v>
      </c>
      <c r="K125" s="709">
        <v>0.52815628887197374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18</v>
      </c>
      <c r="C126" s="707">
        <v>22.666880000000003</v>
      </c>
      <c r="D126" s="707">
        <v>4.6668800000000026</v>
      </c>
      <c r="E126" s="708">
        <v>1.2592711111111112</v>
      </c>
      <c r="F126" s="706">
        <v>18</v>
      </c>
      <c r="G126" s="707">
        <v>7.5</v>
      </c>
      <c r="H126" s="707">
        <v>0</v>
      </c>
      <c r="I126" s="707">
        <v>1.089</v>
      </c>
      <c r="J126" s="707">
        <v>-6.4109999999999996</v>
      </c>
      <c r="K126" s="709">
        <v>6.0499999999999998E-2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4.2830268999999994</v>
      </c>
      <c r="C127" s="707">
        <v>17.717479999999998</v>
      </c>
      <c r="D127" s="707">
        <v>13.434453099999999</v>
      </c>
      <c r="E127" s="708">
        <v>4.1366725947950505</v>
      </c>
      <c r="F127" s="706">
        <v>4.5525880000000001</v>
      </c>
      <c r="G127" s="707">
        <v>1.8969116666666666</v>
      </c>
      <c r="H127" s="707">
        <v>2.3050000000000002</v>
      </c>
      <c r="I127" s="707">
        <v>3.4449999999999998</v>
      </c>
      <c r="J127" s="707">
        <v>1.5480883333333333</v>
      </c>
      <c r="K127" s="709">
        <v>0.75671244575612806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150</v>
      </c>
      <c r="C128" s="707">
        <v>1633.0951399999999</v>
      </c>
      <c r="D128" s="707">
        <v>1483.0951399999999</v>
      </c>
      <c r="E128" s="708">
        <v>10.887300933333332</v>
      </c>
      <c r="F128" s="706">
        <v>2237.8844369000003</v>
      </c>
      <c r="G128" s="707">
        <v>932.45184870833339</v>
      </c>
      <c r="H128" s="707">
        <v>182.26597000000001</v>
      </c>
      <c r="I128" s="707">
        <v>892.99036999999998</v>
      </c>
      <c r="J128" s="707">
        <v>-39.461478708333402</v>
      </c>
      <c r="K128" s="709">
        <v>0.3990332812881987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54.999999600000002</v>
      </c>
      <c r="C129" s="707">
        <v>139.31457</v>
      </c>
      <c r="D129" s="707">
        <v>84.314570400000008</v>
      </c>
      <c r="E129" s="708">
        <v>2.5329922002399434</v>
      </c>
      <c r="F129" s="706">
        <v>0</v>
      </c>
      <c r="G129" s="707">
        <v>0</v>
      </c>
      <c r="H129" s="707">
        <v>0</v>
      </c>
      <c r="I129" s="707">
        <v>0</v>
      </c>
      <c r="J129" s="707">
        <v>0</v>
      </c>
      <c r="K129" s="709">
        <v>0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39.999999600000002</v>
      </c>
      <c r="C130" s="707">
        <v>71.406030000000001</v>
      </c>
      <c r="D130" s="707">
        <v>31.406030399999999</v>
      </c>
      <c r="E130" s="708">
        <v>1.7851507678515075</v>
      </c>
      <c r="F130" s="706">
        <v>16.922297399999998</v>
      </c>
      <c r="G130" s="707">
        <v>7.0509572499999997</v>
      </c>
      <c r="H130" s="707">
        <v>1.0527</v>
      </c>
      <c r="I130" s="707">
        <v>46.055579999999999</v>
      </c>
      <c r="J130" s="707">
        <v>39.004622749999996</v>
      </c>
      <c r="K130" s="709">
        <v>2.721591454834023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80.801824199999999</v>
      </c>
      <c r="C131" s="707">
        <v>7.9238299999999997</v>
      </c>
      <c r="D131" s="707">
        <v>-72.877994200000003</v>
      </c>
      <c r="E131" s="708">
        <v>9.8064988983256149E-2</v>
      </c>
      <c r="F131" s="706">
        <v>86.266631599999997</v>
      </c>
      <c r="G131" s="707">
        <v>35.944429833333331</v>
      </c>
      <c r="H131" s="707">
        <v>0</v>
      </c>
      <c r="I131" s="707">
        <v>0.43560000000000004</v>
      </c>
      <c r="J131" s="707">
        <v>-35.50882983333333</v>
      </c>
      <c r="K131" s="709">
        <v>5.0494610942940776E-3</v>
      </c>
      <c r="L131" s="270"/>
      <c r="M131" s="705" t="str">
        <f t="shared" si="1"/>
        <v>X</v>
      </c>
    </row>
    <row r="132" spans="1:13" ht="14.45" customHeight="1" x14ac:dyDescent="0.2">
      <c r="A132" s="710" t="s">
        <v>456</v>
      </c>
      <c r="B132" s="706">
        <v>0</v>
      </c>
      <c r="C132" s="707">
        <v>2.3069999999999999</v>
      </c>
      <c r="D132" s="707">
        <v>2.3069999999999999</v>
      </c>
      <c r="E132" s="708">
        <v>0</v>
      </c>
      <c r="F132" s="706">
        <v>0</v>
      </c>
      <c r="G132" s="707">
        <v>0</v>
      </c>
      <c r="H132" s="707">
        <v>0</v>
      </c>
      <c r="I132" s="707">
        <v>0</v>
      </c>
      <c r="J132" s="707">
        <v>0</v>
      </c>
      <c r="K132" s="709">
        <v>0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80.801824199999999</v>
      </c>
      <c r="C133" s="707">
        <v>5.6168300000000002</v>
      </c>
      <c r="D133" s="707">
        <v>-75.184994200000006</v>
      </c>
      <c r="E133" s="708">
        <v>6.951365338110771E-2</v>
      </c>
      <c r="F133" s="706">
        <v>86.266631599999997</v>
      </c>
      <c r="G133" s="707">
        <v>35.944429833333331</v>
      </c>
      <c r="H133" s="707">
        <v>0</v>
      </c>
      <c r="I133" s="707">
        <v>0.43560000000000004</v>
      </c>
      <c r="J133" s="707">
        <v>-35.50882983333333</v>
      </c>
      <c r="K133" s="709">
        <v>5.0494610942940776E-3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89582.750711200293</v>
      </c>
      <c r="C134" s="707">
        <v>93612.115990000093</v>
      </c>
      <c r="D134" s="707">
        <v>4029.3652787997999</v>
      </c>
      <c r="E134" s="708">
        <v>1.0449792537827935</v>
      </c>
      <c r="F134" s="706">
        <v>96876.459317200002</v>
      </c>
      <c r="G134" s="707">
        <v>40365.191382166668</v>
      </c>
      <c r="H134" s="707">
        <v>7309.8448600000002</v>
      </c>
      <c r="I134" s="707">
        <v>42487.02852</v>
      </c>
      <c r="J134" s="707">
        <v>2121.8371378333322</v>
      </c>
      <c r="K134" s="709">
        <v>0.43856917170027715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66016.219030699998</v>
      </c>
      <c r="C135" s="707">
        <v>69337.101420000006</v>
      </c>
      <c r="D135" s="707">
        <v>3320.8823893000081</v>
      </c>
      <c r="E135" s="708">
        <v>1.050304037978238</v>
      </c>
      <c r="F135" s="706">
        <v>71727.3576818</v>
      </c>
      <c r="G135" s="707">
        <v>29886.399034083333</v>
      </c>
      <c r="H135" s="707">
        <v>5386.31</v>
      </c>
      <c r="I135" s="707">
        <v>31416.249</v>
      </c>
      <c r="J135" s="707">
        <v>1529.8499659166664</v>
      </c>
      <c r="K135" s="709">
        <v>0.43799534815390967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65736.352287799993</v>
      </c>
      <c r="C136" s="707">
        <v>62845.671999999999</v>
      </c>
      <c r="D136" s="707">
        <v>-2890.6802877999944</v>
      </c>
      <c r="E136" s="708">
        <v>0.95602615315275907</v>
      </c>
      <c r="F136" s="706">
        <v>71168.8042823</v>
      </c>
      <c r="G136" s="707">
        <v>29653.668450958336</v>
      </c>
      <c r="H136" s="707">
        <v>5347.5529999999999</v>
      </c>
      <c r="I136" s="707">
        <v>24664.837</v>
      </c>
      <c r="J136" s="707">
        <v>-4988.8314509583361</v>
      </c>
      <c r="K136" s="709">
        <v>0.34656809607428313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65736.352287799993</v>
      </c>
      <c r="C137" s="707">
        <v>62845.671999999999</v>
      </c>
      <c r="D137" s="707">
        <v>-2890.6802877999944</v>
      </c>
      <c r="E137" s="708">
        <v>0.95602615315275907</v>
      </c>
      <c r="F137" s="706">
        <v>71168.8042823</v>
      </c>
      <c r="G137" s="707">
        <v>29653.668450958336</v>
      </c>
      <c r="H137" s="707">
        <v>5347.5529999999999</v>
      </c>
      <c r="I137" s="707">
        <v>24664.837</v>
      </c>
      <c r="J137" s="707">
        <v>-4988.8314509583361</v>
      </c>
      <c r="K137" s="709">
        <v>0.34656809607428313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0</v>
      </c>
      <c r="C138" s="707">
        <v>-0.63358000000000003</v>
      </c>
      <c r="D138" s="707">
        <v>-0.63358000000000003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>X</v>
      </c>
    </row>
    <row r="139" spans="1:13" ht="14.45" customHeight="1" x14ac:dyDescent="0.2">
      <c r="A139" s="710" t="s">
        <v>463</v>
      </c>
      <c r="B139" s="706">
        <v>0</v>
      </c>
      <c r="C139" s="707">
        <v>-0.63358000000000003</v>
      </c>
      <c r="D139" s="707">
        <v>-0.63358000000000003</v>
      </c>
      <c r="E139" s="708">
        <v>0</v>
      </c>
      <c r="F139" s="706">
        <v>0</v>
      </c>
      <c r="G139" s="707">
        <v>0</v>
      </c>
      <c r="H139" s="707">
        <v>0</v>
      </c>
      <c r="I139" s="707">
        <v>0</v>
      </c>
      <c r="J139" s="707">
        <v>0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0</v>
      </c>
      <c r="C140" s="707">
        <v>40.549999999999997</v>
      </c>
      <c r="D140" s="707">
        <v>40.549999999999997</v>
      </c>
      <c r="E140" s="708">
        <v>0</v>
      </c>
      <c r="F140" s="706">
        <v>0</v>
      </c>
      <c r="G140" s="707">
        <v>0</v>
      </c>
      <c r="H140" s="707">
        <v>0</v>
      </c>
      <c r="I140" s="707">
        <v>56.6</v>
      </c>
      <c r="J140" s="707">
        <v>56.6</v>
      </c>
      <c r="K140" s="709">
        <v>0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0</v>
      </c>
      <c r="C141" s="707">
        <v>40.549999999999997</v>
      </c>
      <c r="D141" s="707">
        <v>40.549999999999997</v>
      </c>
      <c r="E141" s="708">
        <v>0</v>
      </c>
      <c r="F141" s="706">
        <v>0</v>
      </c>
      <c r="G141" s="707">
        <v>0</v>
      </c>
      <c r="H141" s="707">
        <v>0</v>
      </c>
      <c r="I141" s="707">
        <v>56.6</v>
      </c>
      <c r="J141" s="707">
        <v>56.6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181.92907769999999</v>
      </c>
      <c r="C142" s="707">
        <v>510.75599999999997</v>
      </c>
      <c r="D142" s="707">
        <v>328.82692229999998</v>
      </c>
      <c r="E142" s="708">
        <v>2.8074456621070421</v>
      </c>
      <c r="F142" s="706">
        <v>558.55339950000007</v>
      </c>
      <c r="G142" s="707">
        <v>232.73058312500001</v>
      </c>
      <c r="H142" s="707">
        <v>12.618</v>
      </c>
      <c r="I142" s="707">
        <v>121.61499999999999</v>
      </c>
      <c r="J142" s="707">
        <v>-111.11558312500001</v>
      </c>
      <c r="K142" s="709">
        <v>0.21773209170128768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181.92907769999999</v>
      </c>
      <c r="C143" s="707">
        <v>510.75599999999997</v>
      </c>
      <c r="D143" s="707">
        <v>328.82692229999998</v>
      </c>
      <c r="E143" s="708">
        <v>2.8074456621070421</v>
      </c>
      <c r="F143" s="706">
        <v>558.55339950000007</v>
      </c>
      <c r="G143" s="707">
        <v>232.73058312500001</v>
      </c>
      <c r="H143" s="707">
        <v>12.618</v>
      </c>
      <c r="I143" s="707">
        <v>121.61499999999999</v>
      </c>
      <c r="J143" s="707">
        <v>-111.11558312500001</v>
      </c>
      <c r="K143" s="709">
        <v>0.21773209170128768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97.937665199999898</v>
      </c>
      <c r="C144" s="707">
        <v>62.75</v>
      </c>
      <c r="D144" s="707">
        <v>-35.187665199999898</v>
      </c>
      <c r="E144" s="708">
        <v>0.64071366079492842</v>
      </c>
      <c r="F144" s="706">
        <v>0</v>
      </c>
      <c r="G144" s="707">
        <v>0</v>
      </c>
      <c r="H144" s="707">
        <v>6.5</v>
      </c>
      <c r="I144" s="707">
        <v>22.75</v>
      </c>
      <c r="J144" s="707">
        <v>22.75</v>
      </c>
      <c r="K144" s="709">
        <v>0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97.937665199999898</v>
      </c>
      <c r="C145" s="707">
        <v>62.75</v>
      </c>
      <c r="D145" s="707">
        <v>-35.187665199999898</v>
      </c>
      <c r="E145" s="708">
        <v>0.64071366079492842</v>
      </c>
      <c r="F145" s="706">
        <v>0</v>
      </c>
      <c r="G145" s="707">
        <v>0</v>
      </c>
      <c r="H145" s="707">
        <v>6.5</v>
      </c>
      <c r="I145" s="707">
        <v>22.75</v>
      </c>
      <c r="J145" s="707">
        <v>22.75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0</v>
      </c>
      <c r="C146" s="707">
        <v>5878.0069999999996</v>
      </c>
      <c r="D146" s="707">
        <v>5878.0069999999996</v>
      </c>
      <c r="E146" s="708">
        <v>0</v>
      </c>
      <c r="F146" s="706">
        <v>0</v>
      </c>
      <c r="G146" s="707">
        <v>0</v>
      </c>
      <c r="H146" s="707">
        <v>19.638999999999999</v>
      </c>
      <c r="I146" s="707">
        <v>6550.4470000000001</v>
      </c>
      <c r="J146" s="707">
        <v>6550.4470000000001</v>
      </c>
      <c r="K146" s="709">
        <v>0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0</v>
      </c>
      <c r="C147" s="707">
        <v>5878.0069999999996</v>
      </c>
      <c r="D147" s="707">
        <v>5878.0069999999996</v>
      </c>
      <c r="E147" s="708">
        <v>0</v>
      </c>
      <c r="F147" s="706">
        <v>0</v>
      </c>
      <c r="G147" s="707">
        <v>0</v>
      </c>
      <c r="H147" s="707">
        <v>19.638999999999999</v>
      </c>
      <c r="I147" s="707">
        <v>6550.4470000000001</v>
      </c>
      <c r="J147" s="707">
        <v>6550.4470000000001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21972.172338300003</v>
      </c>
      <c r="C148" s="707">
        <v>23007.803609999999</v>
      </c>
      <c r="D148" s="707">
        <v>1035.6312716999964</v>
      </c>
      <c r="E148" s="708">
        <v>1.0471337679203787</v>
      </c>
      <c r="F148" s="706">
        <v>23694.163527399996</v>
      </c>
      <c r="G148" s="707">
        <v>9872.5681364166649</v>
      </c>
      <c r="H148" s="707">
        <v>1816.3086899999998</v>
      </c>
      <c r="I148" s="707">
        <v>10574.96674</v>
      </c>
      <c r="J148" s="707">
        <v>702.39860358333499</v>
      </c>
      <c r="K148" s="709">
        <v>0.44631103890926888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5941.4597139999996</v>
      </c>
      <c r="C149" s="707">
        <v>5665.38832</v>
      </c>
      <c r="D149" s="707">
        <v>-276.0713939999996</v>
      </c>
      <c r="E149" s="708">
        <v>0.95353475285720002</v>
      </c>
      <c r="F149" s="706">
        <v>6450.4686325000002</v>
      </c>
      <c r="G149" s="707">
        <v>2687.6952635416665</v>
      </c>
      <c r="H149" s="707">
        <v>481.8655</v>
      </c>
      <c r="I149" s="707">
        <v>2226.27925</v>
      </c>
      <c r="J149" s="707">
        <v>-461.41601354166642</v>
      </c>
      <c r="K149" s="709">
        <v>0.34513449748179981</v>
      </c>
      <c r="L149" s="270"/>
      <c r="M149" s="705" t="str">
        <f t="shared" si="2"/>
        <v>X</v>
      </c>
    </row>
    <row r="150" spans="1:13" ht="14.45" customHeight="1" x14ac:dyDescent="0.2">
      <c r="A150" s="710" t="s">
        <v>474</v>
      </c>
      <c r="B150" s="706">
        <v>5941.4597139999996</v>
      </c>
      <c r="C150" s="707">
        <v>5665.38832</v>
      </c>
      <c r="D150" s="707">
        <v>-276.0713939999996</v>
      </c>
      <c r="E150" s="708">
        <v>0.95353475285720002</v>
      </c>
      <c r="F150" s="706">
        <v>6450.4686325000002</v>
      </c>
      <c r="G150" s="707">
        <v>2687.6952635416665</v>
      </c>
      <c r="H150" s="707">
        <v>481.8655</v>
      </c>
      <c r="I150" s="707">
        <v>2226.27925</v>
      </c>
      <c r="J150" s="707">
        <v>-461.41601354166642</v>
      </c>
      <c r="K150" s="709">
        <v>0.34513449748179981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16030.712624299998</v>
      </c>
      <c r="C151" s="707">
        <v>15355.86544</v>
      </c>
      <c r="D151" s="707">
        <v>-674.84718429999884</v>
      </c>
      <c r="E151" s="708">
        <v>0.95790285808772857</v>
      </c>
      <c r="F151" s="706">
        <v>17243.6948949</v>
      </c>
      <c r="G151" s="707">
        <v>7184.8728728749993</v>
      </c>
      <c r="H151" s="707">
        <v>1327.80519</v>
      </c>
      <c r="I151" s="707">
        <v>6134.63645</v>
      </c>
      <c r="J151" s="707">
        <v>-1050.2364228749993</v>
      </c>
      <c r="K151" s="709">
        <v>0.35576113399074244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16030.712624299998</v>
      </c>
      <c r="C152" s="707">
        <v>15355.86544</v>
      </c>
      <c r="D152" s="707">
        <v>-674.84718429999884</v>
      </c>
      <c r="E152" s="708">
        <v>0.95790285808772857</v>
      </c>
      <c r="F152" s="706">
        <v>17243.6948949</v>
      </c>
      <c r="G152" s="707">
        <v>7184.8728728749993</v>
      </c>
      <c r="H152" s="707">
        <v>1327.80519</v>
      </c>
      <c r="I152" s="707">
        <v>6134.63645</v>
      </c>
      <c r="J152" s="707">
        <v>-1050.2364228749993</v>
      </c>
      <c r="K152" s="709">
        <v>0.35576113399074244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0</v>
      </c>
      <c r="C153" s="707">
        <v>-5.7020000000000001E-2</v>
      </c>
      <c r="D153" s="707">
        <v>-5.7020000000000001E-2</v>
      </c>
      <c r="E153" s="708">
        <v>0</v>
      </c>
      <c r="F153" s="706">
        <v>0</v>
      </c>
      <c r="G153" s="707">
        <v>0</v>
      </c>
      <c r="H153" s="707">
        <v>0</v>
      </c>
      <c r="I153" s="707">
        <v>0</v>
      </c>
      <c r="J153" s="707">
        <v>0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0</v>
      </c>
      <c r="C154" s="707">
        <v>-5.7020000000000001E-2</v>
      </c>
      <c r="D154" s="707">
        <v>-5.7020000000000001E-2</v>
      </c>
      <c r="E154" s="708">
        <v>0</v>
      </c>
      <c r="F154" s="706">
        <v>0</v>
      </c>
      <c r="G154" s="707">
        <v>0</v>
      </c>
      <c r="H154" s="707">
        <v>0</v>
      </c>
      <c r="I154" s="707">
        <v>0</v>
      </c>
      <c r="J154" s="707">
        <v>0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-0.15840000000000001</v>
      </c>
      <c r="D155" s="707">
        <v>-0.15840000000000001</v>
      </c>
      <c r="E155" s="708">
        <v>0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-0.15840000000000001</v>
      </c>
      <c r="D156" s="707">
        <v>-0.15840000000000001</v>
      </c>
      <c r="E156" s="708">
        <v>0</v>
      </c>
      <c r="F156" s="706">
        <v>0</v>
      </c>
      <c r="G156" s="707">
        <v>0</v>
      </c>
      <c r="H156" s="707">
        <v>0</v>
      </c>
      <c r="I156" s="707">
        <v>0</v>
      </c>
      <c r="J156" s="707">
        <v>0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529.01950999999997</v>
      </c>
      <c r="D157" s="707">
        <v>529.01950999999997</v>
      </c>
      <c r="E157" s="708">
        <v>0</v>
      </c>
      <c r="F157" s="706">
        <v>0</v>
      </c>
      <c r="G157" s="707">
        <v>0</v>
      </c>
      <c r="H157" s="707">
        <v>1.76752</v>
      </c>
      <c r="I157" s="707">
        <v>589.54021</v>
      </c>
      <c r="J157" s="707">
        <v>589.54021</v>
      </c>
      <c r="K157" s="709">
        <v>0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0</v>
      </c>
      <c r="C158" s="707">
        <v>529.01950999999997</v>
      </c>
      <c r="D158" s="707">
        <v>529.01950999999997</v>
      </c>
      <c r="E158" s="708">
        <v>0</v>
      </c>
      <c r="F158" s="706">
        <v>0</v>
      </c>
      <c r="G158" s="707">
        <v>0</v>
      </c>
      <c r="H158" s="707">
        <v>1.76752</v>
      </c>
      <c r="I158" s="707">
        <v>589.54021</v>
      </c>
      <c r="J158" s="707">
        <v>589.54021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1457.74576</v>
      </c>
      <c r="D159" s="707">
        <v>1457.74576</v>
      </c>
      <c r="E159" s="708">
        <v>0</v>
      </c>
      <c r="F159" s="706">
        <v>0</v>
      </c>
      <c r="G159" s="707">
        <v>0</v>
      </c>
      <c r="H159" s="707">
        <v>4.8704799999999997</v>
      </c>
      <c r="I159" s="707">
        <v>1624.5108300000002</v>
      </c>
      <c r="J159" s="707">
        <v>1624.5108300000002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0</v>
      </c>
      <c r="C160" s="707">
        <v>1457.74576</v>
      </c>
      <c r="D160" s="707">
        <v>1457.74576</v>
      </c>
      <c r="E160" s="708">
        <v>0</v>
      </c>
      <c r="F160" s="706">
        <v>0</v>
      </c>
      <c r="G160" s="707">
        <v>0</v>
      </c>
      <c r="H160" s="707">
        <v>4.8704799999999997</v>
      </c>
      <c r="I160" s="707">
        <v>1624.5108300000002</v>
      </c>
      <c r="J160" s="707">
        <v>1624.5108300000002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274.03495989999999</v>
      </c>
      <c r="C161" s="707">
        <v>0</v>
      </c>
      <c r="D161" s="707">
        <v>-274.03495989999999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274.03495989999999</v>
      </c>
      <c r="C162" s="707">
        <v>0</v>
      </c>
      <c r="D162" s="707">
        <v>-274.03495989999999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274.03495989999999</v>
      </c>
      <c r="C163" s="707">
        <v>0</v>
      </c>
      <c r="D163" s="707">
        <v>-274.03495989999999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1320.3243823</v>
      </c>
      <c r="C164" s="707">
        <v>1267.2109599999999</v>
      </c>
      <c r="D164" s="707">
        <v>-53.113422300000138</v>
      </c>
      <c r="E164" s="708">
        <v>0.95977244455072719</v>
      </c>
      <c r="F164" s="706">
        <v>1454.9381080000001</v>
      </c>
      <c r="G164" s="707">
        <v>606.22421166666663</v>
      </c>
      <c r="H164" s="707">
        <v>107.22617</v>
      </c>
      <c r="I164" s="707">
        <v>495.81278000000003</v>
      </c>
      <c r="J164" s="707">
        <v>-110.4114316666666</v>
      </c>
      <c r="K164" s="709">
        <v>0.34077929313540256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1320.3243823</v>
      </c>
      <c r="C165" s="707">
        <v>1267.2109599999999</v>
      </c>
      <c r="D165" s="707">
        <v>-53.113422300000138</v>
      </c>
      <c r="E165" s="708">
        <v>0.95977244455072719</v>
      </c>
      <c r="F165" s="706">
        <v>1454.9381080000001</v>
      </c>
      <c r="G165" s="707">
        <v>606.22421166666663</v>
      </c>
      <c r="H165" s="707">
        <v>107.22617</v>
      </c>
      <c r="I165" s="707">
        <v>495.81278000000003</v>
      </c>
      <c r="J165" s="707">
        <v>-110.4114316666666</v>
      </c>
      <c r="K165" s="709">
        <v>0.34077929313540256</v>
      </c>
      <c r="L165" s="270"/>
      <c r="M165" s="705" t="str">
        <f t="shared" si="2"/>
        <v>X</v>
      </c>
    </row>
    <row r="166" spans="1:13" ht="14.45" customHeight="1" x14ac:dyDescent="0.2">
      <c r="A166" s="710" t="s">
        <v>490</v>
      </c>
      <c r="B166" s="706">
        <v>1320.3243823</v>
      </c>
      <c r="C166" s="707">
        <v>1267.2109599999999</v>
      </c>
      <c r="D166" s="707">
        <v>-53.113422300000138</v>
      </c>
      <c r="E166" s="708">
        <v>0.95977244455072719</v>
      </c>
      <c r="F166" s="706">
        <v>1454.9381080000001</v>
      </c>
      <c r="G166" s="707">
        <v>606.22421166666663</v>
      </c>
      <c r="H166" s="707">
        <v>107.22617</v>
      </c>
      <c r="I166" s="707">
        <v>495.81278000000003</v>
      </c>
      <c r="J166" s="707">
        <v>-110.4114316666666</v>
      </c>
      <c r="K166" s="709">
        <v>0.34077929313540256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149.8776192</v>
      </c>
      <c r="C167" s="707">
        <v>164.72702999999998</v>
      </c>
      <c r="D167" s="707">
        <v>14.849410799999987</v>
      </c>
      <c r="E167" s="708">
        <v>1.0990769060735119</v>
      </c>
      <c r="F167" s="706">
        <v>0</v>
      </c>
      <c r="G167" s="707">
        <v>0</v>
      </c>
      <c r="H167" s="707">
        <v>52.856999999999999</v>
      </c>
      <c r="I167" s="707">
        <v>108.014</v>
      </c>
      <c r="J167" s="707">
        <v>108.014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149.8776192</v>
      </c>
      <c r="C168" s="707">
        <v>164.72702999999998</v>
      </c>
      <c r="D168" s="707">
        <v>14.849410799999987</v>
      </c>
      <c r="E168" s="708">
        <v>1.0990769060735119</v>
      </c>
      <c r="F168" s="706">
        <v>0</v>
      </c>
      <c r="G168" s="707">
        <v>0</v>
      </c>
      <c r="H168" s="707">
        <v>52.856999999999999</v>
      </c>
      <c r="I168" s="707">
        <v>108.014</v>
      </c>
      <c r="J168" s="707">
        <v>108.014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133.2642228</v>
      </c>
      <c r="C169" s="707">
        <v>157.47702999999998</v>
      </c>
      <c r="D169" s="707">
        <v>24.212807199999986</v>
      </c>
      <c r="E169" s="708">
        <v>1.1816902293148706</v>
      </c>
      <c r="F169" s="706">
        <v>0</v>
      </c>
      <c r="G169" s="707">
        <v>0</v>
      </c>
      <c r="H169" s="707">
        <v>0</v>
      </c>
      <c r="I169" s="707">
        <v>10.996</v>
      </c>
      <c r="J169" s="707">
        <v>10.996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8.889441599999989</v>
      </c>
      <c r="C170" s="707">
        <v>4.8858000000000006</v>
      </c>
      <c r="D170" s="707">
        <v>-4.0036415999999884</v>
      </c>
      <c r="E170" s="708">
        <v>0.54961832473256889</v>
      </c>
      <c r="F170" s="706">
        <v>0</v>
      </c>
      <c r="G170" s="707">
        <v>0</v>
      </c>
      <c r="H170" s="707">
        <v>0</v>
      </c>
      <c r="I170" s="707">
        <v>0.30599999999999999</v>
      </c>
      <c r="J170" s="707">
        <v>0.30599999999999999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58.1086332</v>
      </c>
      <c r="C171" s="707">
        <v>92.07123</v>
      </c>
      <c r="D171" s="707">
        <v>33.9625968</v>
      </c>
      <c r="E171" s="708">
        <v>1.5844673145745234</v>
      </c>
      <c r="F171" s="706">
        <v>0</v>
      </c>
      <c r="G171" s="707">
        <v>0</v>
      </c>
      <c r="H171" s="707">
        <v>0</v>
      </c>
      <c r="I171" s="707">
        <v>0.61</v>
      </c>
      <c r="J171" s="707">
        <v>0.61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66.266148000000001</v>
      </c>
      <c r="C172" s="707">
        <v>60.52</v>
      </c>
      <c r="D172" s="707">
        <v>-5.746147999999998</v>
      </c>
      <c r="E172" s="708">
        <v>0.91328682632948577</v>
      </c>
      <c r="F172" s="706">
        <v>0</v>
      </c>
      <c r="G172" s="707">
        <v>0</v>
      </c>
      <c r="H172" s="707">
        <v>0</v>
      </c>
      <c r="I172" s="707">
        <v>10.08</v>
      </c>
      <c r="J172" s="707">
        <v>10.08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0</v>
      </c>
      <c r="D173" s="707">
        <v>0</v>
      </c>
      <c r="E173" s="708">
        <v>0</v>
      </c>
      <c r="F173" s="706">
        <v>0</v>
      </c>
      <c r="G173" s="707">
        <v>0</v>
      </c>
      <c r="H173" s="707">
        <v>52.856999999999999</v>
      </c>
      <c r="I173" s="707">
        <v>91.817999999999998</v>
      </c>
      <c r="J173" s="707">
        <v>91.817999999999998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0</v>
      </c>
      <c r="C174" s="707">
        <v>0</v>
      </c>
      <c r="D174" s="707">
        <v>0</v>
      </c>
      <c r="E174" s="708">
        <v>0</v>
      </c>
      <c r="F174" s="706">
        <v>0</v>
      </c>
      <c r="G174" s="707">
        <v>0</v>
      </c>
      <c r="H174" s="707">
        <v>52.856999999999999</v>
      </c>
      <c r="I174" s="707">
        <v>91.817999999999998</v>
      </c>
      <c r="J174" s="707">
        <v>91.817999999999998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14.319385200000001</v>
      </c>
      <c r="C175" s="707">
        <v>7.25</v>
      </c>
      <c r="D175" s="707">
        <v>-7.069385200000001</v>
      </c>
      <c r="E175" s="708">
        <v>0.50630665344486991</v>
      </c>
      <c r="F175" s="706">
        <v>0</v>
      </c>
      <c r="G175" s="707">
        <v>0</v>
      </c>
      <c r="H175" s="707">
        <v>0</v>
      </c>
      <c r="I175" s="707">
        <v>5.2</v>
      </c>
      <c r="J175" s="707">
        <v>5.2</v>
      </c>
      <c r="K175" s="709">
        <v>0</v>
      </c>
      <c r="L175" s="270"/>
      <c r="M175" s="705" t="str">
        <f t="shared" si="2"/>
        <v>X</v>
      </c>
    </row>
    <row r="176" spans="1:13" ht="14.45" customHeight="1" x14ac:dyDescent="0.2">
      <c r="A176" s="710" t="s">
        <v>500</v>
      </c>
      <c r="B176" s="706">
        <v>14.319385200000001</v>
      </c>
      <c r="C176" s="707">
        <v>7.25</v>
      </c>
      <c r="D176" s="707">
        <v>-7.069385200000001</v>
      </c>
      <c r="E176" s="708">
        <v>0.50630665344486991</v>
      </c>
      <c r="F176" s="706">
        <v>0</v>
      </c>
      <c r="G176" s="707">
        <v>0</v>
      </c>
      <c r="H176" s="707">
        <v>0</v>
      </c>
      <c r="I176" s="707">
        <v>5.2</v>
      </c>
      <c r="J176" s="707">
        <v>5.2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2.2940111999999999</v>
      </c>
      <c r="C177" s="707">
        <v>0</v>
      </c>
      <c r="D177" s="707">
        <v>-2.2940111999999999</v>
      </c>
      <c r="E177" s="708">
        <v>0</v>
      </c>
      <c r="F177" s="706">
        <v>0</v>
      </c>
      <c r="G177" s="707">
        <v>0</v>
      </c>
      <c r="H177" s="707">
        <v>0</v>
      </c>
      <c r="I177" s="707">
        <v>0</v>
      </c>
      <c r="J177" s="707">
        <v>0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2.2940111999999999</v>
      </c>
      <c r="C178" s="707">
        <v>0</v>
      </c>
      <c r="D178" s="707">
        <v>-2.2940111999999999</v>
      </c>
      <c r="E178" s="708">
        <v>0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4161.9367662999994</v>
      </c>
      <c r="C179" s="707">
        <v>4473.1273000000001</v>
      </c>
      <c r="D179" s="707">
        <v>311.19053370000074</v>
      </c>
      <c r="E179" s="708">
        <v>1.074770605891894</v>
      </c>
      <c r="F179" s="706">
        <v>5256.7053203999994</v>
      </c>
      <c r="G179" s="707">
        <v>2190.2938834999995</v>
      </c>
      <c r="H179" s="707">
        <v>537.54386999999997</v>
      </c>
      <c r="I179" s="707">
        <v>2377.56592</v>
      </c>
      <c r="J179" s="707">
        <v>187.27203650000047</v>
      </c>
      <c r="K179" s="709">
        <v>0.45229202990954104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4151.4413520999997</v>
      </c>
      <c r="C180" s="707">
        <v>3519.8701499999997</v>
      </c>
      <c r="D180" s="707">
        <v>-631.57120209999994</v>
      </c>
      <c r="E180" s="708">
        <v>0.84786700605067666</v>
      </c>
      <c r="F180" s="706">
        <v>5256.7053203999994</v>
      </c>
      <c r="G180" s="707">
        <v>2190.2938834999995</v>
      </c>
      <c r="H180" s="707">
        <v>451.31840999999997</v>
      </c>
      <c r="I180" s="707">
        <v>2291.3404599999999</v>
      </c>
      <c r="J180" s="707">
        <v>101.04657650000036</v>
      </c>
      <c r="K180" s="709">
        <v>0.43588908267462945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4151.4413520999997</v>
      </c>
      <c r="C181" s="707">
        <v>3402.57015</v>
      </c>
      <c r="D181" s="707">
        <v>-748.87120209999966</v>
      </c>
      <c r="E181" s="708">
        <v>0.81961175924569318</v>
      </c>
      <c r="F181" s="706">
        <v>5256.7053203999994</v>
      </c>
      <c r="G181" s="707">
        <v>2190.2938834999995</v>
      </c>
      <c r="H181" s="707">
        <v>451.31840999999997</v>
      </c>
      <c r="I181" s="707">
        <v>2291.3404599999999</v>
      </c>
      <c r="J181" s="707">
        <v>101.04657650000036</v>
      </c>
      <c r="K181" s="709">
        <v>0.43588908267462945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654.80184780000002</v>
      </c>
      <c r="C182" s="707">
        <v>494.54457000000002</v>
      </c>
      <c r="D182" s="707">
        <v>-160.2572778</v>
      </c>
      <c r="E182" s="708">
        <v>0.75525836046670969</v>
      </c>
      <c r="F182" s="706">
        <v>505.8075192</v>
      </c>
      <c r="G182" s="707">
        <v>210.75313300000002</v>
      </c>
      <c r="H182" s="707">
        <v>42.165730000000003</v>
      </c>
      <c r="I182" s="707">
        <v>210.79767999999999</v>
      </c>
      <c r="J182" s="707">
        <v>4.4546999999965919E-2</v>
      </c>
      <c r="K182" s="709">
        <v>0.41675473771802318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2130.5631235000001</v>
      </c>
      <c r="C183" s="707">
        <v>1547.81807</v>
      </c>
      <c r="D183" s="707">
        <v>-582.74505350000004</v>
      </c>
      <c r="E183" s="708">
        <v>0.72648308464914624</v>
      </c>
      <c r="F183" s="706">
        <v>3607.1644871999997</v>
      </c>
      <c r="G183" s="707">
        <v>1502.9852029999997</v>
      </c>
      <c r="H183" s="707">
        <v>311.97366</v>
      </c>
      <c r="I183" s="707">
        <v>1594.7104399999998</v>
      </c>
      <c r="J183" s="707">
        <v>91.725237000000106</v>
      </c>
      <c r="K183" s="709">
        <v>0.4420952927594014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111.9</v>
      </c>
      <c r="C184" s="707">
        <v>111.899</v>
      </c>
      <c r="D184" s="707">
        <v>-1.0000000000047748E-3</v>
      </c>
      <c r="E184" s="708">
        <v>0.9999910634495085</v>
      </c>
      <c r="F184" s="706">
        <v>78.84</v>
      </c>
      <c r="G184" s="707">
        <v>32.85</v>
      </c>
      <c r="H184" s="707">
        <v>6.57</v>
      </c>
      <c r="I184" s="707">
        <v>32.85</v>
      </c>
      <c r="J184" s="707">
        <v>0</v>
      </c>
      <c r="K184" s="709">
        <v>0.41666666666666669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9.4990403999999913</v>
      </c>
      <c r="C185" s="707">
        <v>9.2625799999999998</v>
      </c>
      <c r="D185" s="707">
        <v>-0.23646039999999147</v>
      </c>
      <c r="E185" s="708">
        <v>0.97510691711554442</v>
      </c>
      <c r="F185" s="706">
        <v>9.4928016</v>
      </c>
      <c r="G185" s="707">
        <v>3.9553339999999997</v>
      </c>
      <c r="H185" s="707">
        <v>0.79067999999999994</v>
      </c>
      <c r="I185" s="707">
        <v>3.9527800000000002</v>
      </c>
      <c r="J185" s="707">
        <v>-2.5539999999995011E-3</v>
      </c>
      <c r="K185" s="709">
        <v>0.41639762069819308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1244.6773404</v>
      </c>
      <c r="C186" s="707">
        <v>1239.04593</v>
      </c>
      <c r="D186" s="707">
        <v>-5.6314104000000498</v>
      </c>
      <c r="E186" s="708">
        <v>0.99547560623366838</v>
      </c>
      <c r="F186" s="706">
        <v>1055.4005123999998</v>
      </c>
      <c r="G186" s="707">
        <v>439.75021349999992</v>
      </c>
      <c r="H186" s="707">
        <v>89.818339999999992</v>
      </c>
      <c r="I186" s="707">
        <v>449.02956</v>
      </c>
      <c r="J186" s="707">
        <v>9.2793465000000879</v>
      </c>
      <c r="K186" s="709">
        <v>0.42545891794092339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117.3</v>
      </c>
      <c r="D187" s="707">
        <v>117.3</v>
      </c>
      <c r="E187" s="708">
        <v>0</v>
      </c>
      <c r="F187" s="706">
        <v>0</v>
      </c>
      <c r="G187" s="707">
        <v>0</v>
      </c>
      <c r="H187" s="707">
        <v>0</v>
      </c>
      <c r="I187" s="707">
        <v>0</v>
      </c>
      <c r="J187" s="707">
        <v>0</v>
      </c>
      <c r="K187" s="709">
        <v>0</v>
      </c>
      <c r="L187" s="270"/>
      <c r="M187" s="705" t="str">
        <f t="shared" si="2"/>
        <v>X</v>
      </c>
    </row>
    <row r="188" spans="1:13" ht="14.45" customHeight="1" x14ac:dyDescent="0.2">
      <c r="A188" s="710" t="s">
        <v>512</v>
      </c>
      <c r="B188" s="706">
        <v>0</v>
      </c>
      <c r="C188" s="707">
        <v>116.60599999999999</v>
      </c>
      <c r="D188" s="707">
        <v>116.60599999999999</v>
      </c>
      <c r="E188" s="708">
        <v>0</v>
      </c>
      <c r="F188" s="706">
        <v>0</v>
      </c>
      <c r="G188" s="707">
        <v>0</v>
      </c>
      <c r="H188" s="707">
        <v>0</v>
      </c>
      <c r="I188" s="707">
        <v>0</v>
      </c>
      <c r="J188" s="707">
        <v>0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0.69399999999999995</v>
      </c>
      <c r="D189" s="707">
        <v>0.69399999999999995</v>
      </c>
      <c r="E189" s="708">
        <v>0</v>
      </c>
      <c r="F189" s="706">
        <v>0</v>
      </c>
      <c r="G189" s="707">
        <v>0</v>
      </c>
      <c r="H189" s="707">
        <v>0</v>
      </c>
      <c r="I189" s="707">
        <v>0</v>
      </c>
      <c r="J189" s="707">
        <v>0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10.495414199999999</v>
      </c>
      <c r="C190" s="707">
        <v>953.25715000000002</v>
      </c>
      <c r="D190" s="707">
        <v>942.7617358</v>
      </c>
      <c r="E190" s="708">
        <v>90.826062872297129</v>
      </c>
      <c r="F190" s="706">
        <v>0</v>
      </c>
      <c r="G190" s="707">
        <v>0</v>
      </c>
      <c r="H190" s="707">
        <v>86.225460000000012</v>
      </c>
      <c r="I190" s="707">
        <v>86.225460000000012</v>
      </c>
      <c r="J190" s="707">
        <v>86.225460000000012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602.73231999999996</v>
      </c>
      <c r="D191" s="707">
        <v>602.73231999999996</v>
      </c>
      <c r="E191" s="708">
        <v>0</v>
      </c>
      <c r="F191" s="706">
        <v>0</v>
      </c>
      <c r="G191" s="707">
        <v>0</v>
      </c>
      <c r="H191" s="707">
        <v>69.727460000000008</v>
      </c>
      <c r="I191" s="707">
        <v>69.727460000000008</v>
      </c>
      <c r="J191" s="707">
        <v>69.727460000000008</v>
      </c>
      <c r="K191" s="709">
        <v>0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0</v>
      </c>
      <c r="C192" s="707">
        <v>398.08221999999995</v>
      </c>
      <c r="D192" s="707">
        <v>398.08221999999995</v>
      </c>
      <c r="E192" s="708">
        <v>0</v>
      </c>
      <c r="F192" s="706">
        <v>0</v>
      </c>
      <c r="G192" s="707">
        <v>0</v>
      </c>
      <c r="H192" s="707">
        <v>11.313499999999999</v>
      </c>
      <c r="I192" s="707">
        <v>11.313499999999999</v>
      </c>
      <c r="J192" s="707">
        <v>11.313499999999999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204.65010000000001</v>
      </c>
      <c r="D193" s="707">
        <v>204.65010000000001</v>
      </c>
      <c r="E193" s="708">
        <v>0</v>
      </c>
      <c r="F193" s="706">
        <v>0</v>
      </c>
      <c r="G193" s="707">
        <v>0</v>
      </c>
      <c r="H193" s="707">
        <v>58.413959999999996</v>
      </c>
      <c r="I193" s="707">
        <v>58.413959999999996</v>
      </c>
      <c r="J193" s="707">
        <v>58.413959999999996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25.370999999999999</v>
      </c>
      <c r="D194" s="707">
        <v>25.370999999999999</v>
      </c>
      <c r="E194" s="708">
        <v>0</v>
      </c>
      <c r="F194" s="706">
        <v>0</v>
      </c>
      <c r="G194" s="707">
        <v>0</v>
      </c>
      <c r="H194" s="707">
        <v>0</v>
      </c>
      <c r="I194" s="707">
        <v>0</v>
      </c>
      <c r="J194" s="707">
        <v>0</v>
      </c>
      <c r="K194" s="709">
        <v>0</v>
      </c>
      <c r="L194" s="270"/>
      <c r="M194" s="705" t="str">
        <f t="shared" si="2"/>
        <v>X</v>
      </c>
    </row>
    <row r="195" spans="1:13" ht="14.45" customHeight="1" x14ac:dyDescent="0.2">
      <c r="A195" s="710" t="s">
        <v>519</v>
      </c>
      <c r="B195" s="706">
        <v>0</v>
      </c>
      <c r="C195" s="707">
        <v>21.148</v>
      </c>
      <c r="D195" s="707">
        <v>21.148</v>
      </c>
      <c r="E195" s="708">
        <v>0</v>
      </c>
      <c r="F195" s="706">
        <v>0</v>
      </c>
      <c r="G195" s="707">
        <v>0</v>
      </c>
      <c r="H195" s="707">
        <v>0</v>
      </c>
      <c r="I195" s="707">
        <v>0</v>
      </c>
      <c r="J195" s="707">
        <v>0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4.2229999999999999</v>
      </c>
      <c r="D196" s="707">
        <v>4.2229999999999999</v>
      </c>
      <c r="E196" s="708">
        <v>0</v>
      </c>
      <c r="F196" s="706">
        <v>0</v>
      </c>
      <c r="G196" s="707">
        <v>0</v>
      </c>
      <c r="H196" s="707">
        <v>0</v>
      </c>
      <c r="I196" s="707">
        <v>0</v>
      </c>
      <c r="J196" s="707">
        <v>0</v>
      </c>
      <c r="K196" s="709">
        <v>0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10.495414199999999</v>
      </c>
      <c r="C197" s="707">
        <v>12.160500000000001</v>
      </c>
      <c r="D197" s="707">
        <v>1.6650858000000017</v>
      </c>
      <c r="E197" s="708">
        <v>1.1586488887689637</v>
      </c>
      <c r="F197" s="706">
        <v>0</v>
      </c>
      <c r="G197" s="707">
        <v>0</v>
      </c>
      <c r="H197" s="707">
        <v>0</v>
      </c>
      <c r="I197" s="707">
        <v>0</v>
      </c>
      <c r="J197" s="707">
        <v>0</v>
      </c>
      <c r="K197" s="709">
        <v>0</v>
      </c>
      <c r="L197" s="270"/>
      <c r="M197" s="705" t="str">
        <f t="shared" si="2"/>
        <v>X</v>
      </c>
    </row>
    <row r="198" spans="1:13" ht="14.45" customHeight="1" x14ac:dyDescent="0.2">
      <c r="A198" s="710" t="s">
        <v>522</v>
      </c>
      <c r="B198" s="706">
        <v>10.495414199999999</v>
      </c>
      <c r="C198" s="707">
        <v>12.160500000000001</v>
      </c>
      <c r="D198" s="707">
        <v>1.6650858000000017</v>
      </c>
      <c r="E198" s="708">
        <v>1.1586488887689637</v>
      </c>
      <c r="F198" s="706">
        <v>0</v>
      </c>
      <c r="G198" s="707">
        <v>0</v>
      </c>
      <c r="H198" s="707">
        <v>0</v>
      </c>
      <c r="I198" s="707">
        <v>0</v>
      </c>
      <c r="J198" s="707">
        <v>0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279.54701</v>
      </c>
      <c r="D199" s="707">
        <v>279.54701</v>
      </c>
      <c r="E199" s="708">
        <v>0</v>
      </c>
      <c r="F199" s="706">
        <v>0</v>
      </c>
      <c r="G199" s="707">
        <v>0</v>
      </c>
      <c r="H199" s="707">
        <v>16.498000000000001</v>
      </c>
      <c r="I199" s="707">
        <v>16.498000000000001</v>
      </c>
      <c r="J199" s="707">
        <v>16.498000000000001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0</v>
      </c>
      <c r="C200" s="707">
        <v>102.85</v>
      </c>
      <c r="D200" s="707">
        <v>102.85</v>
      </c>
      <c r="E200" s="708">
        <v>0</v>
      </c>
      <c r="F200" s="706">
        <v>0</v>
      </c>
      <c r="G200" s="707">
        <v>0</v>
      </c>
      <c r="H200" s="707">
        <v>0</v>
      </c>
      <c r="I200" s="707">
        <v>0</v>
      </c>
      <c r="J200" s="707">
        <v>0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176.69701000000001</v>
      </c>
      <c r="D201" s="707">
        <v>176.69701000000001</v>
      </c>
      <c r="E201" s="708">
        <v>0</v>
      </c>
      <c r="F201" s="706">
        <v>0</v>
      </c>
      <c r="G201" s="707">
        <v>0</v>
      </c>
      <c r="H201" s="707">
        <v>16.498000000000001</v>
      </c>
      <c r="I201" s="707">
        <v>16.498000000000001</v>
      </c>
      <c r="J201" s="707">
        <v>16.498000000000001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33.44632</v>
      </c>
      <c r="D202" s="707">
        <v>33.44632</v>
      </c>
      <c r="E202" s="708">
        <v>0</v>
      </c>
      <c r="F202" s="706">
        <v>0</v>
      </c>
      <c r="G202" s="707">
        <v>0</v>
      </c>
      <c r="H202" s="707">
        <v>0</v>
      </c>
      <c r="I202" s="707">
        <v>0</v>
      </c>
      <c r="J202" s="707">
        <v>0</v>
      </c>
      <c r="K202" s="709">
        <v>0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33.44632</v>
      </c>
      <c r="D203" s="707">
        <v>33.44632</v>
      </c>
      <c r="E203" s="708">
        <v>0</v>
      </c>
      <c r="F203" s="706">
        <v>0</v>
      </c>
      <c r="G203" s="707">
        <v>0</v>
      </c>
      <c r="H203" s="707">
        <v>0</v>
      </c>
      <c r="I203" s="707">
        <v>0</v>
      </c>
      <c r="J203" s="707">
        <v>0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0.64755999999999991</v>
      </c>
      <c r="D204" s="707">
        <v>0.64755999999999991</v>
      </c>
      <c r="E204" s="708">
        <v>0</v>
      </c>
      <c r="F204" s="706">
        <v>0</v>
      </c>
      <c r="G204" s="707">
        <v>0</v>
      </c>
      <c r="H204" s="707">
        <v>0</v>
      </c>
      <c r="I204" s="707">
        <v>0</v>
      </c>
      <c r="J204" s="707">
        <v>0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0.64755999999999991</v>
      </c>
      <c r="D205" s="707">
        <v>0.64755999999999991</v>
      </c>
      <c r="E205" s="708">
        <v>0</v>
      </c>
      <c r="F205" s="706">
        <v>0</v>
      </c>
      <c r="G205" s="707">
        <v>0</v>
      </c>
      <c r="H205" s="707">
        <v>0</v>
      </c>
      <c r="I205" s="707">
        <v>0</v>
      </c>
      <c r="J205" s="707">
        <v>0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0.64755999999999991</v>
      </c>
      <c r="D206" s="707">
        <v>0.64755999999999991</v>
      </c>
      <c r="E206" s="708">
        <v>0</v>
      </c>
      <c r="F206" s="706">
        <v>0</v>
      </c>
      <c r="G206" s="707">
        <v>0</v>
      </c>
      <c r="H206" s="707">
        <v>0</v>
      </c>
      <c r="I206" s="707">
        <v>0</v>
      </c>
      <c r="J206" s="707">
        <v>0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0.64755999999999991</v>
      </c>
      <c r="D207" s="707">
        <v>0.64755999999999991</v>
      </c>
      <c r="E207" s="708">
        <v>0</v>
      </c>
      <c r="F207" s="706">
        <v>0</v>
      </c>
      <c r="G207" s="707">
        <v>0</v>
      </c>
      <c r="H207" s="707">
        <v>0</v>
      </c>
      <c r="I207" s="707">
        <v>0</v>
      </c>
      <c r="J207" s="707">
        <v>0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611.84127239999998</v>
      </c>
      <c r="C208" s="707">
        <v>156931.55081000002</v>
      </c>
      <c r="D208" s="707">
        <v>156319.70953760002</v>
      </c>
      <c r="E208" s="708">
        <v>256.49062573765661</v>
      </c>
      <c r="F208" s="706">
        <v>173003.33024849999</v>
      </c>
      <c r="G208" s="707">
        <v>72084.72093687499</v>
      </c>
      <c r="H208" s="707">
        <v>16676.183949999999</v>
      </c>
      <c r="I208" s="707">
        <v>66982.020539999998</v>
      </c>
      <c r="J208" s="707">
        <v>-5102.7003968749923</v>
      </c>
      <c r="K208" s="709">
        <v>0.3871718564248896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436.77890399999995</v>
      </c>
      <c r="C209" s="707">
        <v>148735.76321999999</v>
      </c>
      <c r="D209" s="707">
        <v>148298.98431599999</v>
      </c>
      <c r="E209" s="708">
        <v>340.52872484885398</v>
      </c>
      <c r="F209" s="706">
        <v>172724.34912580001</v>
      </c>
      <c r="G209" s="707">
        <v>71968.478802416677</v>
      </c>
      <c r="H209" s="707">
        <v>16668.212240000001</v>
      </c>
      <c r="I209" s="707">
        <v>58425.071710000004</v>
      </c>
      <c r="J209" s="707">
        <v>-13543.407092416674</v>
      </c>
      <c r="K209" s="709">
        <v>0.3382561405250824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436.77890399999995</v>
      </c>
      <c r="C210" s="707">
        <v>148735.76321999999</v>
      </c>
      <c r="D210" s="707">
        <v>148298.98431599999</v>
      </c>
      <c r="E210" s="708">
        <v>340.52872484885398</v>
      </c>
      <c r="F210" s="706">
        <v>172724.34912580001</v>
      </c>
      <c r="G210" s="707">
        <v>71968.478802416677</v>
      </c>
      <c r="H210" s="707">
        <v>16668.212240000001</v>
      </c>
      <c r="I210" s="707">
        <v>58425.071710000004</v>
      </c>
      <c r="J210" s="707">
        <v>-13543.407092416674</v>
      </c>
      <c r="K210" s="709">
        <v>0.3382561405250824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436.77890399999995</v>
      </c>
      <c r="C211" s="707">
        <v>77.088179999999994</v>
      </c>
      <c r="D211" s="707">
        <v>-359.69072399999993</v>
      </c>
      <c r="E211" s="708">
        <v>0.1764924525750447</v>
      </c>
      <c r="F211" s="706">
        <v>319.43717029999999</v>
      </c>
      <c r="G211" s="707">
        <v>133.09882095833333</v>
      </c>
      <c r="H211" s="707">
        <v>111.14055999999999</v>
      </c>
      <c r="I211" s="707">
        <v>112.15555999999999</v>
      </c>
      <c r="J211" s="707">
        <v>-20.94326095833334</v>
      </c>
      <c r="K211" s="709">
        <v>0.35110366115085762</v>
      </c>
      <c r="L211" s="270"/>
      <c r="M211" s="705" t="str">
        <f t="shared" si="3"/>
        <v>X</v>
      </c>
    </row>
    <row r="212" spans="1:13" ht="14.45" customHeight="1" x14ac:dyDescent="0.2">
      <c r="A212" s="710" t="s">
        <v>536</v>
      </c>
      <c r="B212" s="706">
        <v>0.36679360000000005</v>
      </c>
      <c r="C212" s="707">
        <v>3.2970900000000003</v>
      </c>
      <c r="D212" s="707">
        <v>2.9302964000000005</v>
      </c>
      <c r="E212" s="708">
        <v>8.9889518246774198</v>
      </c>
      <c r="F212" s="706">
        <v>0.59385599999999994</v>
      </c>
      <c r="G212" s="707">
        <v>0.24743999999999999</v>
      </c>
      <c r="H212" s="707">
        <v>0</v>
      </c>
      <c r="I212" s="707">
        <v>0</v>
      </c>
      <c r="J212" s="707">
        <v>-0.24743999999999999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3.4774814000000003</v>
      </c>
      <c r="C213" s="707">
        <v>0.98599999999999999</v>
      </c>
      <c r="D213" s="707">
        <v>-2.4914814000000005</v>
      </c>
      <c r="E213" s="708">
        <v>0.28353854027802994</v>
      </c>
      <c r="F213" s="706">
        <v>4.8382353</v>
      </c>
      <c r="G213" s="707">
        <v>2.0159313750000001</v>
      </c>
      <c r="H213" s="707">
        <v>0</v>
      </c>
      <c r="I213" s="707">
        <v>1.0149999999999999</v>
      </c>
      <c r="J213" s="707">
        <v>-1.0009313750000002</v>
      </c>
      <c r="K213" s="709">
        <v>0.2097872337874927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430.99864150000002</v>
      </c>
      <c r="C214" s="707">
        <v>72.047110000000004</v>
      </c>
      <c r="D214" s="707">
        <v>-358.95153149999999</v>
      </c>
      <c r="E214" s="708">
        <v>0.16716319510719385</v>
      </c>
      <c r="F214" s="706">
        <v>311.72227320000002</v>
      </c>
      <c r="G214" s="707">
        <v>129.88428050000002</v>
      </c>
      <c r="H214" s="707">
        <v>111.14055999999999</v>
      </c>
      <c r="I214" s="707">
        <v>111.14055999999999</v>
      </c>
      <c r="J214" s="707">
        <v>-18.743720500000023</v>
      </c>
      <c r="K214" s="709">
        <v>0.35653711510275227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1.9359875</v>
      </c>
      <c r="C215" s="707">
        <v>0.75797999999999999</v>
      </c>
      <c r="D215" s="707">
        <v>-1.1780075000000001</v>
      </c>
      <c r="E215" s="708">
        <v>0.39152112294113467</v>
      </c>
      <c r="F215" s="706">
        <v>2.2828058000000002</v>
      </c>
      <c r="G215" s="707">
        <v>0.9511690833333335</v>
      </c>
      <c r="H215" s="707">
        <v>0</v>
      </c>
      <c r="I215" s="707">
        <v>0</v>
      </c>
      <c r="J215" s="707">
        <v>-0.9511690833333335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835.81975999999997</v>
      </c>
      <c r="D216" s="707">
        <v>835.81975999999997</v>
      </c>
      <c r="E216" s="708">
        <v>0</v>
      </c>
      <c r="F216" s="706">
        <v>1144.2140157000001</v>
      </c>
      <c r="G216" s="707">
        <v>476.75583987500005</v>
      </c>
      <c r="H216" s="707">
        <v>2.8874200000000001</v>
      </c>
      <c r="I216" s="707">
        <v>10.391879999999999</v>
      </c>
      <c r="J216" s="707">
        <v>-466.36395987500003</v>
      </c>
      <c r="K216" s="709">
        <v>9.0821121375991177E-3</v>
      </c>
      <c r="L216" s="270"/>
      <c r="M216" s="705" t="str">
        <f t="shared" si="3"/>
        <v>X</v>
      </c>
    </row>
    <row r="217" spans="1:13" ht="14.45" customHeight="1" x14ac:dyDescent="0.2">
      <c r="A217" s="710" t="s">
        <v>541</v>
      </c>
      <c r="B217" s="706">
        <v>0</v>
      </c>
      <c r="C217" s="707">
        <v>10</v>
      </c>
      <c r="D217" s="707">
        <v>10</v>
      </c>
      <c r="E217" s="708">
        <v>0</v>
      </c>
      <c r="F217" s="706">
        <v>0</v>
      </c>
      <c r="G217" s="707">
        <v>0</v>
      </c>
      <c r="H217" s="707">
        <v>0</v>
      </c>
      <c r="I217" s="707">
        <v>0</v>
      </c>
      <c r="J217" s="707">
        <v>0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825.81975999999997</v>
      </c>
      <c r="D218" s="707">
        <v>825.81975999999997</v>
      </c>
      <c r="E218" s="708">
        <v>0</v>
      </c>
      <c r="F218" s="706">
        <v>1144.2140157000001</v>
      </c>
      <c r="G218" s="707">
        <v>476.75583987500005</v>
      </c>
      <c r="H218" s="707">
        <v>2.8874200000000001</v>
      </c>
      <c r="I218" s="707">
        <v>10.391879999999999</v>
      </c>
      <c r="J218" s="707">
        <v>-466.36395987500003</v>
      </c>
      <c r="K218" s="709">
        <v>9.0821121375991177E-3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0</v>
      </c>
      <c r="D219" s="707">
        <v>0</v>
      </c>
      <c r="E219" s="708">
        <v>0</v>
      </c>
      <c r="F219" s="706">
        <v>0</v>
      </c>
      <c r="G219" s="707">
        <v>0</v>
      </c>
      <c r="H219" s="707">
        <v>0</v>
      </c>
      <c r="I219" s="707">
        <v>-1.5427999999999999</v>
      </c>
      <c r="J219" s="707">
        <v>-1.5427999999999999</v>
      </c>
      <c r="K219" s="709">
        <v>0</v>
      </c>
      <c r="L219" s="270"/>
      <c r="M219" s="705" t="str">
        <f t="shared" si="3"/>
        <v>X</v>
      </c>
    </row>
    <row r="220" spans="1:13" ht="14.45" customHeight="1" x14ac:dyDescent="0.2">
      <c r="A220" s="710" t="s">
        <v>544</v>
      </c>
      <c r="B220" s="706">
        <v>0</v>
      </c>
      <c r="C220" s="707">
        <v>0</v>
      </c>
      <c r="D220" s="707">
        <v>0</v>
      </c>
      <c r="E220" s="708">
        <v>0</v>
      </c>
      <c r="F220" s="706">
        <v>0</v>
      </c>
      <c r="G220" s="707">
        <v>0</v>
      </c>
      <c r="H220" s="707">
        <v>0</v>
      </c>
      <c r="I220" s="707">
        <v>-1.5427999999999999</v>
      </c>
      <c r="J220" s="707">
        <v>-1.5427999999999999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143482.80031999998</v>
      </c>
      <c r="D221" s="707">
        <v>143482.80031999998</v>
      </c>
      <c r="E221" s="708">
        <v>0</v>
      </c>
      <c r="F221" s="706">
        <v>171260.69793979998</v>
      </c>
      <c r="G221" s="707">
        <v>71358.624141583321</v>
      </c>
      <c r="H221" s="707">
        <v>16551.278330000001</v>
      </c>
      <c r="I221" s="707">
        <v>57858.559179999997</v>
      </c>
      <c r="J221" s="707">
        <v>-13500.064961583324</v>
      </c>
      <c r="K221" s="709">
        <v>0.33783909487708569</v>
      </c>
      <c r="L221" s="270"/>
      <c r="M221" s="705" t="str">
        <f t="shared" si="3"/>
        <v>X</v>
      </c>
    </row>
    <row r="222" spans="1:13" ht="14.45" customHeight="1" x14ac:dyDescent="0.2">
      <c r="A222" s="710" t="s">
        <v>546</v>
      </c>
      <c r="B222" s="706">
        <v>0</v>
      </c>
      <c r="C222" s="707">
        <v>143482.80031999998</v>
      </c>
      <c r="D222" s="707">
        <v>143482.80031999998</v>
      </c>
      <c r="E222" s="708">
        <v>0</v>
      </c>
      <c r="F222" s="706">
        <v>171260.69793979998</v>
      </c>
      <c r="G222" s="707">
        <v>71358.624141583321</v>
      </c>
      <c r="H222" s="707">
        <v>16551.278330000001</v>
      </c>
      <c r="I222" s="707">
        <v>57858.559179999997</v>
      </c>
      <c r="J222" s="707">
        <v>-13500.064961583324</v>
      </c>
      <c r="K222" s="709">
        <v>0.33783909487708569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4340.0549600000004</v>
      </c>
      <c r="D223" s="707">
        <v>4340.0549600000004</v>
      </c>
      <c r="E223" s="708">
        <v>0</v>
      </c>
      <c r="F223" s="706">
        <v>0</v>
      </c>
      <c r="G223" s="707">
        <v>0</v>
      </c>
      <c r="H223" s="707">
        <v>2.9059299999999997</v>
      </c>
      <c r="I223" s="707">
        <v>445.50789000000003</v>
      </c>
      <c r="J223" s="707">
        <v>445.50789000000003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4340.0549600000004</v>
      </c>
      <c r="D224" s="707">
        <v>4340.0549600000004</v>
      </c>
      <c r="E224" s="708">
        <v>0</v>
      </c>
      <c r="F224" s="706">
        <v>0</v>
      </c>
      <c r="G224" s="707">
        <v>0</v>
      </c>
      <c r="H224" s="707">
        <v>2.9059299999999997</v>
      </c>
      <c r="I224" s="707">
        <v>445.50789000000003</v>
      </c>
      <c r="J224" s="707">
        <v>445.50789000000003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18.8313506</v>
      </c>
      <c r="C225" s="707">
        <v>148.90689</v>
      </c>
      <c r="D225" s="707">
        <v>130.0755394</v>
      </c>
      <c r="E225" s="708">
        <v>7.9073930045145033</v>
      </c>
      <c r="F225" s="706">
        <v>1.8153387000000001</v>
      </c>
      <c r="G225" s="707">
        <v>0.75639112500000005</v>
      </c>
      <c r="H225" s="707">
        <v>7.9717099999999999</v>
      </c>
      <c r="I225" s="707">
        <v>28.39537</v>
      </c>
      <c r="J225" s="707">
        <v>27.638978874999999</v>
      </c>
      <c r="K225" s="709">
        <v>15.641912993977376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62.75</v>
      </c>
      <c r="D226" s="707">
        <v>62.75</v>
      </c>
      <c r="E226" s="708">
        <v>0</v>
      </c>
      <c r="F226" s="706">
        <v>0</v>
      </c>
      <c r="G226" s="707">
        <v>0</v>
      </c>
      <c r="H226" s="707">
        <v>6.5</v>
      </c>
      <c r="I226" s="707">
        <v>22.75</v>
      </c>
      <c r="J226" s="707">
        <v>22.75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62.75</v>
      </c>
      <c r="D227" s="707">
        <v>62.75</v>
      </c>
      <c r="E227" s="708">
        <v>0</v>
      </c>
      <c r="F227" s="706">
        <v>0</v>
      </c>
      <c r="G227" s="707">
        <v>0</v>
      </c>
      <c r="H227" s="707">
        <v>6.5</v>
      </c>
      <c r="I227" s="707">
        <v>22.75</v>
      </c>
      <c r="J227" s="707">
        <v>22.75</v>
      </c>
      <c r="K227" s="709">
        <v>0</v>
      </c>
      <c r="L227" s="270"/>
      <c r="M227" s="705" t="str">
        <f t="shared" si="3"/>
        <v>X</v>
      </c>
    </row>
    <row r="228" spans="1:13" ht="14.45" customHeight="1" x14ac:dyDescent="0.2">
      <c r="A228" s="710" t="s">
        <v>552</v>
      </c>
      <c r="B228" s="706">
        <v>0</v>
      </c>
      <c r="C228" s="707">
        <v>62.75</v>
      </c>
      <c r="D228" s="707">
        <v>62.75</v>
      </c>
      <c r="E228" s="708">
        <v>0</v>
      </c>
      <c r="F228" s="706">
        <v>0</v>
      </c>
      <c r="G228" s="707">
        <v>0</v>
      </c>
      <c r="H228" s="707">
        <v>6.5</v>
      </c>
      <c r="I228" s="707">
        <v>22.75</v>
      </c>
      <c r="J228" s="707">
        <v>22.75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18.8313506</v>
      </c>
      <c r="C229" s="707">
        <v>86.156890000000004</v>
      </c>
      <c r="D229" s="707">
        <v>67.325539399999997</v>
      </c>
      <c r="E229" s="708">
        <v>4.5751837895259619</v>
      </c>
      <c r="F229" s="706">
        <v>1.8153387000000001</v>
      </c>
      <c r="G229" s="707">
        <v>0.75639112500000005</v>
      </c>
      <c r="H229" s="707">
        <v>1.4717100000000001</v>
      </c>
      <c r="I229" s="707">
        <v>5.6453699999999998</v>
      </c>
      <c r="J229" s="707">
        <v>4.8889788749999994</v>
      </c>
      <c r="K229" s="709">
        <v>3.1098163664995404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25.001909999999999</v>
      </c>
      <c r="D230" s="707">
        <v>25.001909999999999</v>
      </c>
      <c r="E230" s="708">
        <v>0</v>
      </c>
      <c r="F230" s="706">
        <v>0</v>
      </c>
      <c r="G230" s="707">
        <v>0</v>
      </c>
      <c r="H230" s="707">
        <v>4.0999999999999999E-4</v>
      </c>
      <c r="I230" s="707">
        <v>3.6999999999999999E-4</v>
      </c>
      <c r="J230" s="707">
        <v>3.6999999999999999E-4</v>
      </c>
      <c r="K230" s="709">
        <v>0</v>
      </c>
      <c r="L230" s="270"/>
      <c r="M230" s="705" t="str">
        <f t="shared" si="3"/>
        <v>X</v>
      </c>
    </row>
    <row r="231" spans="1:13" ht="14.45" customHeight="1" x14ac:dyDescent="0.2">
      <c r="A231" s="710" t="s">
        <v>555</v>
      </c>
      <c r="B231" s="706">
        <v>0</v>
      </c>
      <c r="C231" s="707">
        <v>1.91E-3</v>
      </c>
      <c r="D231" s="707">
        <v>1.91E-3</v>
      </c>
      <c r="E231" s="708">
        <v>0</v>
      </c>
      <c r="F231" s="706">
        <v>0</v>
      </c>
      <c r="G231" s="707">
        <v>0</v>
      </c>
      <c r="H231" s="707">
        <v>4.0999999999999999E-4</v>
      </c>
      <c r="I231" s="707">
        <v>3.6999999999999999E-4</v>
      </c>
      <c r="J231" s="707">
        <v>3.6999999999999999E-4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25</v>
      </c>
      <c r="D232" s="707">
        <v>25</v>
      </c>
      <c r="E232" s="708">
        <v>0</v>
      </c>
      <c r="F232" s="706">
        <v>0</v>
      </c>
      <c r="G232" s="707">
        <v>0</v>
      </c>
      <c r="H232" s="707">
        <v>0</v>
      </c>
      <c r="I232" s="707">
        <v>0</v>
      </c>
      <c r="J232" s="707">
        <v>0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18.8313506</v>
      </c>
      <c r="C233" s="707">
        <v>61.154980000000002</v>
      </c>
      <c r="D233" s="707">
        <v>42.323629400000002</v>
      </c>
      <c r="E233" s="708">
        <v>3.2475089704930671</v>
      </c>
      <c r="F233" s="706">
        <v>1.8153387000000001</v>
      </c>
      <c r="G233" s="707">
        <v>0.75639112500000005</v>
      </c>
      <c r="H233" s="707">
        <v>1.4713000000000001</v>
      </c>
      <c r="I233" s="707">
        <v>5.6449999999999996</v>
      </c>
      <c r="J233" s="707">
        <v>4.8886088749999992</v>
      </c>
      <c r="K233" s="709">
        <v>3.1096125477851593</v>
      </c>
      <c r="L233" s="270"/>
      <c r="M233" s="705" t="str">
        <f t="shared" si="3"/>
        <v>X</v>
      </c>
    </row>
    <row r="234" spans="1:13" ht="14.45" customHeight="1" x14ac:dyDescent="0.2">
      <c r="A234" s="710" t="s">
        <v>558</v>
      </c>
      <c r="B234" s="706">
        <v>0.93335230000000002</v>
      </c>
      <c r="C234" s="707">
        <v>0.23100000000000001</v>
      </c>
      <c r="D234" s="707">
        <v>-0.70235230000000004</v>
      </c>
      <c r="E234" s="708">
        <v>0.2474949705486342</v>
      </c>
      <c r="F234" s="706">
        <v>1.2176431000000001</v>
      </c>
      <c r="G234" s="707">
        <v>0.5073512916666667</v>
      </c>
      <c r="H234" s="707">
        <v>2.5000000000000001E-2</v>
      </c>
      <c r="I234" s="707">
        <v>1.046</v>
      </c>
      <c r="J234" s="707">
        <v>0.53864870833333334</v>
      </c>
      <c r="K234" s="709">
        <v>0.85903660933158488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2.0247899999999999</v>
      </c>
      <c r="D235" s="707">
        <v>2.0247899999999999</v>
      </c>
      <c r="E235" s="708">
        <v>0</v>
      </c>
      <c r="F235" s="706">
        <v>0</v>
      </c>
      <c r="G235" s="707">
        <v>0</v>
      </c>
      <c r="H235" s="707">
        <v>0</v>
      </c>
      <c r="I235" s="707">
        <v>0</v>
      </c>
      <c r="J235" s="707">
        <v>0</v>
      </c>
      <c r="K235" s="709">
        <v>0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0</v>
      </c>
      <c r="D236" s="707">
        <v>0</v>
      </c>
      <c r="E236" s="708">
        <v>0</v>
      </c>
      <c r="F236" s="706">
        <v>0.59769559999999999</v>
      </c>
      <c r="G236" s="707">
        <v>0.24903983333333335</v>
      </c>
      <c r="H236" s="707">
        <v>0</v>
      </c>
      <c r="I236" s="707">
        <v>6.0100000000000001E-2</v>
      </c>
      <c r="J236" s="707">
        <v>-0.18893983333333336</v>
      </c>
      <c r="K236" s="709">
        <v>0.1005528566715231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17.897998299999998</v>
      </c>
      <c r="C237" s="707">
        <v>58.899190000000004</v>
      </c>
      <c r="D237" s="707">
        <v>41.001191700000007</v>
      </c>
      <c r="E237" s="708">
        <v>3.2908255444409118</v>
      </c>
      <c r="F237" s="706">
        <v>0</v>
      </c>
      <c r="G237" s="707">
        <v>0</v>
      </c>
      <c r="H237" s="707">
        <v>1.4462999999999999</v>
      </c>
      <c r="I237" s="707">
        <v>4.5388999999999999</v>
      </c>
      <c r="J237" s="707">
        <v>4.5388999999999999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1.6832952000000001</v>
      </c>
      <c r="C238" s="707">
        <v>3.8429999999999999E-2</v>
      </c>
      <c r="D238" s="707">
        <v>-1.6448652000000001</v>
      </c>
      <c r="E238" s="708">
        <v>2.2830220153898139E-2</v>
      </c>
      <c r="F238" s="706">
        <v>0</v>
      </c>
      <c r="G238" s="707">
        <v>0</v>
      </c>
      <c r="H238" s="707">
        <v>0</v>
      </c>
      <c r="I238" s="707">
        <v>0</v>
      </c>
      <c r="J238" s="707">
        <v>0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1.6832952000000001</v>
      </c>
      <c r="C239" s="707">
        <v>3.8429999999999999E-2</v>
      </c>
      <c r="D239" s="707">
        <v>-1.6448652000000001</v>
      </c>
      <c r="E239" s="708">
        <v>2.2830220153898139E-2</v>
      </c>
      <c r="F239" s="706">
        <v>0</v>
      </c>
      <c r="G239" s="707">
        <v>0</v>
      </c>
      <c r="H239" s="707">
        <v>0</v>
      </c>
      <c r="I239" s="707">
        <v>0</v>
      </c>
      <c r="J239" s="707">
        <v>0</v>
      </c>
      <c r="K239" s="709">
        <v>0</v>
      </c>
      <c r="L239" s="270"/>
      <c r="M239" s="705" t="str">
        <f t="shared" si="3"/>
        <v/>
      </c>
    </row>
    <row r="240" spans="1:13" ht="14.45" customHeight="1" x14ac:dyDescent="0.2">
      <c r="A240" s="710" t="s">
        <v>564</v>
      </c>
      <c r="B240" s="706">
        <v>1.6832952000000001</v>
      </c>
      <c r="C240" s="707">
        <v>3.8429999999999999E-2</v>
      </c>
      <c r="D240" s="707">
        <v>-1.6448652000000001</v>
      </c>
      <c r="E240" s="708">
        <v>2.2830220153898139E-2</v>
      </c>
      <c r="F240" s="706">
        <v>0</v>
      </c>
      <c r="G240" s="707">
        <v>0</v>
      </c>
      <c r="H240" s="707">
        <v>0</v>
      </c>
      <c r="I240" s="707">
        <v>0</v>
      </c>
      <c r="J240" s="707">
        <v>0</v>
      </c>
      <c r="K240" s="709">
        <v>0</v>
      </c>
      <c r="L240" s="270"/>
      <c r="M240" s="705" t="str">
        <f t="shared" si="3"/>
        <v>X</v>
      </c>
    </row>
    <row r="241" spans="1:13" ht="14.45" customHeight="1" x14ac:dyDescent="0.2">
      <c r="A241" s="710" t="s">
        <v>565</v>
      </c>
      <c r="B241" s="706">
        <v>1.6832952000000001</v>
      </c>
      <c r="C241" s="707">
        <v>3.8429999999999999E-2</v>
      </c>
      <c r="D241" s="707">
        <v>-1.6448652000000001</v>
      </c>
      <c r="E241" s="708">
        <v>2.2830220153898139E-2</v>
      </c>
      <c r="F241" s="706">
        <v>0</v>
      </c>
      <c r="G241" s="707">
        <v>0</v>
      </c>
      <c r="H241" s="707">
        <v>0</v>
      </c>
      <c r="I241" s="707">
        <v>0</v>
      </c>
      <c r="J241" s="707">
        <v>0</v>
      </c>
      <c r="K241" s="709">
        <v>0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154.54772260000001</v>
      </c>
      <c r="C242" s="707">
        <v>8046.8422699999992</v>
      </c>
      <c r="D242" s="707">
        <v>7892.2945473999989</v>
      </c>
      <c r="E242" s="708">
        <v>52.067038806044486</v>
      </c>
      <c r="F242" s="706">
        <v>277.16578399999997</v>
      </c>
      <c r="G242" s="707">
        <v>115.48574333333333</v>
      </c>
      <c r="H242" s="707">
        <v>0</v>
      </c>
      <c r="I242" s="707">
        <v>8528.553460000001</v>
      </c>
      <c r="J242" s="707">
        <v>8413.0677166666683</v>
      </c>
      <c r="K242" s="709">
        <v>30.770585520758225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154.54772260000001</v>
      </c>
      <c r="C243" s="707">
        <v>8046.8422699999992</v>
      </c>
      <c r="D243" s="707">
        <v>7892.2945473999989</v>
      </c>
      <c r="E243" s="708">
        <v>52.067038806044486</v>
      </c>
      <c r="F243" s="706">
        <v>277.16578399999997</v>
      </c>
      <c r="G243" s="707">
        <v>115.48574333333333</v>
      </c>
      <c r="H243" s="707">
        <v>0</v>
      </c>
      <c r="I243" s="707">
        <v>8528.553460000001</v>
      </c>
      <c r="J243" s="707">
        <v>8413.0677166666683</v>
      </c>
      <c r="K243" s="709">
        <v>30.770585520758225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154.54772260000001</v>
      </c>
      <c r="C244" s="707">
        <v>8046.8422699999992</v>
      </c>
      <c r="D244" s="707">
        <v>7892.2945473999989</v>
      </c>
      <c r="E244" s="708">
        <v>52.067038806044486</v>
      </c>
      <c r="F244" s="706">
        <v>277.16578399999997</v>
      </c>
      <c r="G244" s="707">
        <v>115.48574333333333</v>
      </c>
      <c r="H244" s="707">
        <v>0</v>
      </c>
      <c r="I244" s="707">
        <v>8528.553460000001</v>
      </c>
      <c r="J244" s="707">
        <v>8413.0677166666683</v>
      </c>
      <c r="K244" s="709">
        <v>30.770585520758225</v>
      </c>
      <c r="L244" s="270"/>
      <c r="M244" s="705" t="str">
        <f t="shared" si="3"/>
        <v>X</v>
      </c>
    </row>
    <row r="245" spans="1:13" ht="14.45" customHeight="1" x14ac:dyDescent="0.2">
      <c r="A245" s="710" t="s">
        <v>569</v>
      </c>
      <c r="B245" s="706">
        <v>154.54772260000001</v>
      </c>
      <c r="C245" s="707">
        <v>182.07</v>
      </c>
      <c r="D245" s="707">
        <v>27.522277399999979</v>
      </c>
      <c r="E245" s="708">
        <v>1.1780827108739289</v>
      </c>
      <c r="F245" s="706">
        <v>277.16578399999997</v>
      </c>
      <c r="G245" s="707">
        <v>115.48574333333333</v>
      </c>
      <c r="H245" s="707">
        <v>0</v>
      </c>
      <c r="I245" s="707">
        <v>23.780999999999999</v>
      </c>
      <c r="J245" s="707">
        <v>-91.70474333333334</v>
      </c>
      <c r="K245" s="709">
        <v>8.5800634034971651E-2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7864.7722699999995</v>
      </c>
      <c r="D246" s="707">
        <v>7864.7722699999995</v>
      </c>
      <c r="E246" s="708">
        <v>0</v>
      </c>
      <c r="F246" s="706">
        <v>0</v>
      </c>
      <c r="G246" s="707">
        <v>0</v>
      </c>
      <c r="H246" s="707">
        <v>0</v>
      </c>
      <c r="I246" s="707">
        <v>8504.7724600000001</v>
      </c>
      <c r="J246" s="707">
        <v>8504.7724600000001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14595.938890000001</v>
      </c>
      <c r="D247" s="707">
        <v>14595.938890000001</v>
      </c>
      <c r="E247" s="708">
        <v>0</v>
      </c>
      <c r="F247" s="706">
        <v>0</v>
      </c>
      <c r="G247" s="707">
        <v>0</v>
      </c>
      <c r="H247" s="707">
        <v>993.37724000000003</v>
      </c>
      <c r="I247" s="707">
        <v>5337.1240099999995</v>
      </c>
      <c r="J247" s="707">
        <v>5337.1240099999995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 t="s">
        <v>572</v>
      </c>
      <c r="B248" s="706">
        <v>0</v>
      </c>
      <c r="C248" s="707">
        <v>14595.938890000001</v>
      </c>
      <c r="D248" s="707">
        <v>14595.938890000001</v>
      </c>
      <c r="E248" s="708">
        <v>0</v>
      </c>
      <c r="F248" s="706">
        <v>0</v>
      </c>
      <c r="G248" s="707">
        <v>0</v>
      </c>
      <c r="H248" s="707">
        <v>993.37724000000003</v>
      </c>
      <c r="I248" s="707">
        <v>5337.1240099999995</v>
      </c>
      <c r="J248" s="707">
        <v>5337.1240099999995</v>
      </c>
      <c r="K248" s="709">
        <v>0</v>
      </c>
      <c r="L248" s="270"/>
      <c r="M248" s="705" t="str">
        <f t="shared" si="3"/>
        <v/>
      </c>
    </row>
    <row r="249" spans="1:13" ht="14.45" customHeight="1" x14ac:dyDescent="0.2">
      <c r="A249" s="710" t="s">
        <v>573</v>
      </c>
      <c r="B249" s="706">
        <v>0</v>
      </c>
      <c r="C249" s="707">
        <v>14595.938890000001</v>
      </c>
      <c r="D249" s="707">
        <v>14595.938890000001</v>
      </c>
      <c r="E249" s="708">
        <v>0</v>
      </c>
      <c r="F249" s="706">
        <v>0</v>
      </c>
      <c r="G249" s="707">
        <v>0</v>
      </c>
      <c r="H249" s="707">
        <v>993.37724000000003</v>
      </c>
      <c r="I249" s="707">
        <v>5337.1240099999995</v>
      </c>
      <c r="J249" s="707">
        <v>5337.1240099999995</v>
      </c>
      <c r="K249" s="709">
        <v>0</v>
      </c>
      <c r="L249" s="270"/>
      <c r="M249" s="705" t="str">
        <f t="shared" si="3"/>
        <v/>
      </c>
    </row>
    <row r="250" spans="1:13" ht="14.45" customHeight="1" x14ac:dyDescent="0.2">
      <c r="A250" s="710" t="s">
        <v>574</v>
      </c>
      <c r="B250" s="706">
        <v>0</v>
      </c>
      <c r="C250" s="707">
        <v>285.37405000000001</v>
      </c>
      <c r="D250" s="707">
        <v>285.37405000000001</v>
      </c>
      <c r="E250" s="708">
        <v>0</v>
      </c>
      <c r="F250" s="706">
        <v>0</v>
      </c>
      <c r="G250" s="707">
        <v>0</v>
      </c>
      <c r="H250" s="707">
        <v>23.682320000000001</v>
      </c>
      <c r="I250" s="707">
        <v>114.64058</v>
      </c>
      <c r="J250" s="707">
        <v>114.64058</v>
      </c>
      <c r="K250" s="709">
        <v>0</v>
      </c>
      <c r="L250" s="270"/>
      <c r="M250" s="705" t="str">
        <f t="shared" si="3"/>
        <v>X</v>
      </c>
    </row>
    <row r="251" spans="1:13" ht="14.45" customHeight="1" x14ac:dyDescent="0.2">
      <c r="A251" s="710" t="s">
        <v>575</v>
      </c>
      <c r="B251" s="706">
        <v>0</v>
      </c>
      <c r="C251" s="707">
        <v>285.37405000000001</v>
      </c>
      <c r="D251" s="707">
        <v>285.37405000000001</v>
      </c>
      <c r="E251" s="708">
        <v>0</v>
      </c>
      <c r="F251" s="706">
        <v>0</v>
      </c>
      <c r="G251" s="707">
        <v>0</v>
      </c>
      <c r="H251" s="707">
        <v>23.682320000000001</v>
      </c>
      <c r="I251" s="707">
        <v>114.64058</v>
      </c>
      <c r="J251" s="707">
        <v>114.64058</v>
      </c>
      <c r="K251" s="709">
        <v>0</v>
      </c>
      <c r="L251" s="270"/>
      <c r="M251" s="705" t="str">
        <f t="shared" si="3"/>
        <v/>
      </c>
    </row>
    <row r="252" spans="1:13" ht="14.45" customHeight="1" x14ac:dyDescent="0.2">
      <c r="A252" s="710" t="s">
        <v>576</v>
      </c>
      <c r="B252" s="706">
        <v>0</v>
      </c>
      <c r="C252" s="707">
        <v>40.67</v>
      </c>
      <c r="D252" s="707">
        <v>40.67</v>
      </c>
      <c r="E252" s="708">
        <v>0</v>
      </c>
      <c r="F252" s="706">
        <v>0</v>
      </c>
      <c r="G252" s="707">
        <v>0</v>
      </c>
      <c r="H252" s="707">
        <v>5.0999999999999996</v>
      </c>
      <c r="I252" s="707">
        <v>20.74</v>
      </c>
      <c r="J252" s="707">
        <v>20.74</v>
      </c>
      <c r="K252" s="709">
        <v>0</v>
      </c>
      <c r="L252" s="270"/>
      <c r="M252" s="705" t="str">
        <f t="shared" si="3"/>
        <v>X</v>
      </c>
    </row>
    <row r="253" spans="1:13" ht="14.45" customHeight="1" x14ac:dyDescent="0.2">
      <c r="A253" s="710" t="s">
        <v>577</v>
      </c>
      <c r="B253" s="706">
        <v>0</v>
      </c>
      <c r="C253" s="707">
        <v>39.31</v>
      </c>
      <c r="D253" s="707">
        <v>39.31</v>
      </c>
      <c r="E253" s="708">
        <v>0</v>
      </c>
      <c r="F253" s="706">
        <v>0</v>
      </c>
      <c r="G253" s="707">
        <v>0</v>
      </c>
      <c r="H253" s="707">
        <v>4.42</v>
      </c>
      <c r="I253" s="707">
        <v>14.96</v>
      </c>
      <c r="J253" s="707">
        <v>14.96</v>
      </c>
      <c r="K253" s="709">
        <v>0</v>
      </c>
      <c r="L253" s="270"/>
      <c r="M253" s="705" t="str">
        <f t="shared" si="3"/>
        <v/>
      </c>
    </row>
    <row r="254" spans="1:13" ht="14.45" customHeight="1" x14ac:dyDescent="0.2">
      <c r="A254" s="710" t="s">
        <v>578</v>
      </c>
      <c r="B254" s="706">
        <v>0</v>
      </c>
      <c r="C254" s="707">
        <v>1.36</v>
      </c>
      <c r="D254" s="707">
        <v>1.36</v>
      </c>
      <c r="E254" s="708">
        <v>0</v>
      </c>
      <c r="F254" s="706">
        <v>0</v>
      </c>
      <c r="G254" s="707">
        <v>0</v>
      </c>
      <c r="H254" s="707">
        <v>0.68</v>
      </c>
      <c r="I254" s="707">
        <v>5.78</v>
      </c>
      <c r="J254" s="707">
        <v>5.78</v>
      </c>
      <c r="K254" s="709">
        <v>0</v>
      </c>
      <c r="L254" s="270"/>
      <c r="M254" s="705" t="str">
        <f t="shared" si="3"/>
        <v/>
      </c>
    </row>
    <row r="255" spans="1:13" ht="14.45" customHeight="1" x14ac:dyDescent="0.2">
      <c r="A255" s="710" t="s">
        <v>579</v>
      </c>
      <c r="B255" s="706">
        <v>0</v>
      </c>
      <c r="C255" s="707">
        <v>1383.2693200000001</v>
      </c>
      <c r="D255" s="707">
        <v>1383.2693200000001</v>
      </c>
      <c r="E255" s="708">
        <v>0</v>
      </c>
      <c r="F255" s="706">
        <v>0</v>
      </c>
      <c r="G255" s="707">
        <v>0</v>
      </c>
      <c r="H255" s="707">
        <v>121.06667999999999</v>
      </c>
      <c r="I255" s="707">
        <v>551.86328000000003</v>
      </c>
      <c r="J255" s="707">
        <v>551.86328000000003</v>
      </c>
      <c r="K255" s="709">
        <v>0</v>
      </c>
      <c r="L255" s="270"/>
      <c r="M255" s="705" t="str">
        <f t="shared" si="3"/>
        <v>X</v>
      </c>
    </row>
    <row r="256" spans="1:13" ht="14.45" customHeight="1" x14ac:dyDescent="0.2">
      <c r="A256" s="710" t="s">
        <v>580</v>
      </c>
      <c r="B256" s="706">
        <v>0</v>
      </c>
      <c r="C256" s="707">
        <v>1333.336</v>
      </c>
      <c r="D256" s="707">
        <v>1333.336</v>
      </c>
      <c r="E256" s="708">
        <v>0</v>
      </c>
      <c r="F256" s="706">
        <v>0</v>
      </c>
      <c r="G256" s="707">
        <v>0</v>
      </c>
      <c r="H256" s="707">
        <v>114.224</v>
      </c>
      <c r="I256" s="707">
        <v>518.59799999999996</v>
      </c>
      <c r="J256" s="707">
        <v>518.59799999999996</v>
      </c>
      <c r="K256" s="709">
        <v>0</v>
      </c>
      <c r="L256" s="270"/>
      <c r="M256" s="705" t="str">
        <f t="shared" si="3"/>
        <v/>
      </c>
    </row>
    <row r="257" spans="1:13" ht="14.45" customHeight="1" x14ac:dyDescent="0.2">
      <c r="A257" s="710" t="s">
        <v>581</v>
      </c>
      <c r="B257" s="706">
        <v>0</v>
      </c>
      <c r="C257" s="707">
        <v>8.8673999999999999</v>
      </c>
      <c r="D257" s="707">
        <v>8.8673999999999999</v>
      </c>
      <c r="E257" s="708">
        <v>0</v>
      </c>
      <c r="F257" s="706">
        <v>0</v>
      </c>
      <c r="G257" s="707">
        <v>0</v>
      </c>
      <c r="H257" s="707">
        <v>4.6612</v>
      </c>
      <c r="I257" s="707">
        <v>22.013900000000003</v>
      </c>
      <c r="J257" s="707">
        <v>22.013900000000003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 t="s">
        <v>582</v>
      </c>
      <c r="B258" s="706">
        <v>0</v>
      </c>
      <c r="C258" s="707">
        <v>41.065919999999998</v>
      </c>
      <c r="D258" s="707">
        <v>41.065919999999998</v>
      </c>
      <c r="E258" s="708">
        <v>0</v>
      </c>
      <c r="F258" s="706">
        <v>0</v>
      </c>
      <c r="G258" s="707">
        <v>0</v>
      </c>
      <c r="H258" s="707">
        <v>2.1814800000000001</v>
      </c>
      <c r="I258" s="707">
        <v>11.251379999999999</v>
      </c>
      <c r="J258" s="707">
        <v>11.251379999999999</v>
      </c>
      <c r="K258" s="709">
        <v>0</v>
      </c>
      <c r="L258" s="270"/>
      <c r="M258" s="705" t="str">
        <f t="shared" si="3"/>
        <v/>
      </c>
    </row>
    <row r="259" spans="1:13" ht="14.45" customHeight="1" x14ac:dyDescent="0.2">
      <c r="A259" s="710" t="s">
        <v>583</v>
      </c>
      <c r="B259" s="706">
        <v>0</v>
      </c>
      <c r="C259" s="707">
        <v>72.111159999999998</v>
      </c>
      <c r="D259" s="707">
        <v>72.111159999999998</v>
      </c>
      <c r="E259" s="708">
        <v>0</v>
      </c>
      <c r="F259" s="706">
        <v>0</v>
      </c>
      <c r="G259" s="707">
        <v>0</v>
      </c>
      <c r="H259" s="707">
        <v>6.0329499999999996</v>
      </c>
      <c r="I259" s="707">
        <v>27.59685</v>
      </c>
      <c r="J259" s="707">
        <v>27.59685</v>
      </c>
      <c r="K259" s="709">
        <v>0</v>
      </c>
      <c r="L259" s="270"/>
      <c r="M259" s="705" t="str">
        <f t="shared" si="3"/>
        <v>X</v>
      </c>
    </row>
    <row r="260" spans="1:13" ht="14.45" customHeight="1" x14ac:dyDescent="0.2">
      <c r="A260" s="710" t="s">
        <v>584</v>
      </c>
      <c r="B260" s="706">
        <v>0</v>
      </c>
      <c r="C260" s="707">
        <v>72.111159999999998</v>
      </c>
      <c r="D260" s="707">
        <v>72.111159999999998</v>
      </c>
      <c r="E260" s="708">
        <v>0</v>
      </c>
      <c r="F260" s="706">
        <v>0</v>
      </c>
      <c r="G260" s="707">
        <v>0</v>
      </c>
      <c r="H260" s="707">
        <v>6.0329499999999996</v>
      </c>
      <c r="I260" s="707">
        <v>27.59685</v>
      </c>
      <c r="J260" s="707">
        <v>27.59685</v>
      </c>
      <c r="K260" s="709">
        <v>0</v>
      </c>
      <c r="L260" s="270"/>
      <c r="M260" s="705" t="str">
        <f t="shared" si="3"/>
        <v/>
      </c>
    </row>
    <row r="261" spans="1:13" ht="14.45" customHeight="1" x14ac:dyDescent="0.2">
      <c r="A261" s="710" t="s">
        <v>585</v>
      </c>
      <c r="B261" s="706">
        <v>0</v>
      </c>
      <c r="C261" s="707">
        <v>4.4059999999999997</v>
      </c>
      <c r="D261" s="707">
        <v>4.4059999999999997</v>
      </c>
      <c r="E261" s="708">
        <v>0</v>
      </c>
      <c r="F261" s="706">
        <v>0</v>
      </c>
      <c r="G261" s="707">
        <v>0</v>
      </c>
      <c r="H261" s="707">
        <v>0.43</v>
      </c>
      <c r="I261" s="707">
        <v>1.7390000000000001</v>
      </c>
      <c r="J261" s="707">
        <v>1.7390000000000001</v>
      </c>
      <c r="K261" s="709">
        <v>0</v>
      </c>
      <c r="L261" s="270"/>
      <c r="M261" s="705" t="str">
        <f t="shared" si="3"/>
        <v>X</v>
      </c>
    </row>
    <row r="262" spans="1:13" ht="14.45" customHeight="1" x14ac:dyDescent="0.2">
      <c r="A262" s="710" t="s">
        <v>586</v>
      </c>
      <c r="B262" s="706">
        <v>0</v>
      </c>
      <c r="C262" s="707">
        <v>4.4059999999999997</v>
      </c>
      <c r="D262" s="707">
        <v>4.4059999999999997</v>
      </c>
      <c r="E262" s="708">
        <v>0</v>
      </c>
      <c r="F262" s="706">
        <v>0</v>
      </c>
      <c r="G262" s="707">
        <v>0</v>
      </c>
      <c r="H262" s="707">
        <v>0.43</v>
      </c>
      <c r="I262" s="707">
        <v>1.7390000000000001</v>
      </c>
      <c r="J262" s="707">
        <v>1.7390000000000001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 t="s">
        <v>587</v>
      </c>
      <c r="B263" s="706">
        <v>0</v>
      </c>
      <c r="C263" s="707">
        <v>2299.5689300000004</v>
      </c>
      <c r="D263" s="707">
        <v>2299.5689300000004</v>
      </c>
      <c r="E263" s="708">
        <v>0</v>
      </c>
      <c r="F263" s="706">
        <v>0</v>
      </c>
      <c r="G263" s="707">
        <v>0</v>
      </c>
      <c r="H263" s="707">
        <v>155.41488000000001</v>
      </c>
      <c r="I263" s="707">
        <v>752.51692000000003</v>
      </c>
      <c r="J263" s="707">
        <v>752.51692000000003</v>
      </c>
      <c r="K263" s="709">
        <v>0</v>
      </c>
      <c r="L263" s="270"/>
      <c r="M263" s="705" t="str">
        <f t="shared" si="4"/>
        <v>X</v>
      </c>
    </row>
    <row r="264" spans="1:13" ht="14.45" customHeight="1" x14ac:dyDescent="0.2">
      <c r="A264" s="710" t="s">
        <v>588</v>
      </c>
      <c r="B264" s="706">
        <v>0</v>
      </c>
      <c r="C264" s="707">
        <v>2299.5689300000004</v>
      </c>
      <c r="D264" s="707">
        <v>2299.5689300000004</v>
      </c>
      <c r="E264" s="708">
        <v>0</v>
      </c>
      <c r="F264" s="706">
        <v>0</v>
      </c>
      <c r="G264" s="707">
        <v>0</v>
      </c>
      <c r="H264" s="707">
        <v>155.41488000000001</v>
      </c>
      <c r="I264" s="707">
        <v>752.51692000000003</v>
      </c>
      <c r="J264" s="707">
        <v>752.51692000000003</v>
      </c>
      <c r="K264" s="709">
        <v>0</v>
      </c>
      <c r="L264" s="270"/>
      <c r="M264" s="705" t="str">
        <f t="shared" si="4"/>
        <v/>
      </c>
    </row>
    <row r="265" spans="1:13" ht="14.45" customHeight="1" x14ac:dyDescent="0.2">
      <c r="A265" s="710" t="s">
        <v>589</v>
      </c>
      <c r="B265" s="706">
        <v>0</v>
      </c>
      <c r="C265" s="707">
        <v>1079.4440099999999</v>
      </c>
      <c r="D265" s="707">
        <v>1079.4440099999999</v>
      </c>
      <c r="E265" s="708">
        <v>0</v>
      </c>
      <c r="F265" s="706">
        <v>0</v>
      </c>
      <c r="G265" s="707">
        <v>0</v>
      </c>
      <c r="H265" s="707">
        <v>80.066960000000009</v>
      </c>
      <c r="I265" s="707">
        <v>473.31491999999997</v>
      </c>
      <c r="J265" s="707">
        <v>473.31491999999997</v>
      </c>
      <c r="K265" s="709">
        <v>0</v>
      </c>
      <c r="L265" s="270"/>
      <c r="M265" s="705" t="str">
        <f t="shared" si="4"/>
        <v>X</v>
      </c>
    </row>
    <row r="266" spans="1:13" ht="14.45" customHeight="1" x14ac:dyDescent="0.2">
      <c r="A266" s="710" t="s">
        <v>590</v>
      </c>
      <c r="B266" s="706">
        <v>0</v>
      </c>
      <c r="C266" s="707">
        <v>1079.4440099999999</v>
      </c>
      <c r="D266" s="707">
        <v>1079.4440099999999</v>
      </c>
      <c r="E266" s="708">
        <v>0</v>
      </c>
      <c r="F266" s="706">
        <v>0</v>
      </c>
      <c r="G266" s="707">
        <v>0</v>
      </c>
      <c r="H266" s="707">
        <v>80.066960000000009</v>
      </c>
      <c r="I266" s="707">
        <v>473.31491999999997</v>
      </c>
      <c r="J266" s="707">
        <v>473.31491999999997</v>
      </c>
      <c r="K266" s="709">
        <v>0</v>
      </c>
      <c r="L266" s="270"/>
      <c r="M266" s="705" t="str">
        <f t="shared" si="4"/>
        <v/>
      </c>
    </row>
    <row r="267" spans="1:13" ht="14.45" customHeight="1" x14ac:dyDescent="0.2">
      <c r="A267" s="710" t="s">
        <v>591</v>
      </c>
      <c r="B267" s="706">
        <v>0</v>
      </c>
      <c r="C267" s="707">
        <v>9198.4345599999997</v>
      </c>
      <c r="D267" s="707">
        <v>9198.4345599999997</v>
      </c>
      <c r="E267" s="708">
        <v>0</v>
      </c>
      <c r="F267" s="706">
        <v>0</v>
      </c>
      <c r="G267" s="707">
        <v>0</v>
      </c>
      <c r="H267" s="707">
        <v>580.26945999999998</v>
      </c>
      <c r="I267" s="707">
        <v>3289.5868500000001</v>
      </c>
      <c r="J267" s="707">
        <v>3289.5868500000001</v>
      </c>
      <c r="K267" s="709">
        <v>0</v>
      </c>
      <c r="L267" s="270"/>
      <c r="M267" s="705" t="str">
        <f t="shared" si="4"/>
        <v>X</v>
      </c>
    </row>
    <row r="268" spans="1:13" ht="14.45" customHeight="1" x14ac:dyDescent="0.2">
      <c r="A268" s="710" t="s">
        <v>592</v>
      </c>
      <c r="B268" s="706">
        <v>0</v>
      </c>
      <c r="C268" s="707">
        <v>9198.4345599999997</v>
      </c>
      <c r="D268" s="707">
        <v>9198.4345599999997</v>
      </c>
      <c r="E268" s="708">
        <v>0</v>
      </c>
      <c r="F268" s="706">
        <v>0</v>
      </c>
      <c r="G268" s="707">
        <v>0</v>
      </c>
      <c r="H268" s="707">
        <v>580.26945999999998</v>
      </c>
      <c r="I268" s="707">
        <v>3289.5868500000001</v>
      </c>
      <c r="J268" s="707">
        <v>3289.5868500000001</v>
      </c>
      <c r="K268" s="709">
        <v>0</v>
      </c>
      <c r="L268" s="270"/>
      <c r="M268" s="705" t="str">
        <f t="shared" si="4"/>
        <v/>
      </c>
    </row>
    <row r="269" spans="1:13" ht="14.45" customHeight="1" x14ac:dyDescent="0.2">
      <c r="A269" s="710" t="s">
        <v>593</v>
      </c>
      <c r="B269" s="706">
        <v>0</v>
      </c>
      <c r="C269" s="707">
        <v>232.66085999999999</v>
      </c>
      <c r="D269" s="707">
        <v>232.66085999999999</v>
      </c>
      <c r="E269" s="708">
        <v>0</v>
      </c>
      <c r="F269" s="706">
        <v>0</v>
      </c>
      <c r="G269" s="707">
        <v>0</v>
      </c>
      <c r="H269" s="707">
        <v>21.31399</v>
      </c>
      <c r="I269" s="707">
        <v>105.12560999999999</v>
      </c>
      <c r="J269" s="707">
        <v>105.12560999999999</v>
      </c>
      <c r="K269" s="709">
        <v>0</v>
      </c>
      <c r="L269" s="270"/>
      <c r="M269" s="705" t="str">
        <f t="shared" si="4"/>
        <v>X</v>
      </c>
    </row>
    <row r="270" spans="1:13" ht="14.45" customHeight="1" x14ac:dyDescent="0.2">
      <c r="A270" s="710" t="s">
        <v>594</v>
      </c>
      <c r="B270" s="706">
        <v>0</v>
      </c>
      <c r="C270" s="707">
        <v>232.66085999999999</v>
      </c>
      <c r="D270" s="707">
        <v>232.66085999999999</v>
      </c>
      <c r="E270" s="708">
        <v>0</v>
      </c>
      <c r="F270" s="706">
        <v>0</v>
      </c>
      <c r="G270" s="707">
        <v>0</v>
      </c>
      <c r="H270" s="707">
        <v>21.31399</v>
      </c>
      <c r="I270" s="707">
        <v>105.12560999999999</v>
      </c>
      <c r="J270" s="707">
        <v>105.12560999999999</v>
      </c>
      <c r="K270" s="709">
        <v>0</v>
      </c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49D8E589-6391-4073-88EC-CB94788F624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595</v>
      </c>
      <c r="B5" s="712" t="s">
        <v>596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595</v>
      </c>
      <c r="B6" s="712" t="s">
        <v>597</v>
      </c>
      <c r="C6" s="713">
        <v>1753.5916100000002</v>
      </c>
      <c r="D6" s="713">
        <v>1656.5000700000003</v>
      </c>
      <c r="E6" s="713"/>
      <c r="F6" s="713">
        <v>1475.1865499999997</v>
      </c>
      <c r="G6" s="713">
        <v>0</v>
      </c>
      <c r="H6" s="713">
        <v>1475.1865499999997</v>
      </c>
      <c r="I6" s="714" t="s">
        <v>329</v>
      </c>
      <c r="J6" s="715" t="s">
        <v>1</v>
      </c>
    </row>
    <row r="7" spans="1:10" ht="14.45" customHeight="1" x14ac:dyDescent="0.2">
      <c r="A7" s="711" t="s">
        <v>595</v>
      </c>
      <c r="B7" s="712" t="s">
        <v>598</v>
      </c>
      <c r="C7" s="713">
        <v>39.167049999999996</v>
      </c>
      <c r="D7" s="713">
        <v>136.36605</v>
      </c>
      <c r="E7" s="713"/>
      <c r="F7" s="713">
        <v>46.776399999999995</v>
      </c>
      <c r="G7" s="713">
        <v>0</v>
      </c>
      <c r="H7" s="713">
        <v>46.776399999999995</v>
      </c>
      <c r="I7" s="714" t="s">
        <v>329</v>
      </c>
      <c r="J7" s="715" t="s">
        <v>1</v>
      </c>
    </row>
    <row r="8" spans="1:10" ht="14.45" customHeight="1" x14ac:dyDescent="0.2">
      <c r="A8" s="711" t="s">
        <v>595</v>
      </c>
      <c r="B8" s="712" t="s">
        <v>599</v>
      </c>
      <c r="C8" s="713">
        <v>39.094310000000007</v>
      </c>
      <c r="D8" s="713">
        <v>39.279440000000001</v>
      </c>
      <c r="E8" s="713"/>
      <c r="F8" s="713">
        <v>39.15596</v>
      </c>
      <c r="G8" s="713">
        <v>0</v>
      </c>
      <c r="H8" s="713">
        <v>39.15596</v>
      </c>
      <c r="I8" s="714" t="s">
        <v>329</v>
      </c>
      <c r="J8" s="715" t="s">
        <v>1</v>
      </c>
    </row>
    <row r="9" spans="1:10" ht="14.45" customHeight="1" x14ac:dyDescent="0.2">
      <c r="A9" s="711" t="s">
        <v>595</v>
      </c>
      <c r="B9" s="712" t="s">
        <v>600</v>
      </c>
      <c r="C9" s="713">
        <v>231.25153999999992</v>
      </c>
      <c r="D9" s="713">
        <v>582.94663000000003</v>
      </c>
      <c r="E9" s="713"/>
      <c r="F9" s="713">
        <v>316.03571999999997</v>
      </c>
      <c r="G9" s="713">
        <v>0</v>
      </c>
      <c r="H9" s="713">
        <v>316.03571999999997</v>
      </c>
      <c r="I9" s="714" t="s">
        <v>329</v>
      </c>
      <c r="J9" s="715" t="s">
        <v>1</v>
      </c>
    </row>
    <row r="10" spans="1:10" ht="14.45" customHeight="1" x14ac:dyDescent="0.2">
      <c r="A10" s="711" t="s">
        <v>595</v>
      </c>
      <c r="B10" s="712" t="s">
        <v>601</v>
      </c>
      <c r="C10" s="713">
        <v>650.40084000000013</v>
      </c>
      <c r="D10" s="713">
        <v>587.39244999999994</v>
      </c>
      <c r="E10" s="713"/>
      <c r="F10" s="713">
        <v>440.0173400000001</v>
      </c>
      <c r="G10" s="713">
        <v>0</v>
      </c>
      <c r="H10" s="713">
        <v>440.0173400000001</v>
      </c>
      <c r="I10" s="714" t="s">
        <v>329</v>
      </c>
      <c r="J10" s="715" t="s">
        <v>1</v>
      </c>
    </row>
    <row r="11" spans="1:10" ht="14.45" customHeight="1" x14ac:dyDescent="0.2">
      <c r="A11" s="711" t="s">
        <v>595</v>
      </c>
      <c r="B11" s="712" t="s">
        <v>602</v>
      </c>
      <c r="C11" s="713">
        <v>185.41391000000004</v>
      </c>
      <c r="D11" s="713">
        <v>261.31574999999998</v>
      </c>
      <c r="E11" s="713"/>
      <c r="F11" s="713">
        <v>292.48070000000007</v>
      </c>
      <c r="G11" s="713">
        <v>0</v>
      </c>
      <c r="H11" s="713">
        <v>292.48070000000007</v>
      </c>
      <c r="I11" s="714" t="s">
        <v>329</v>
      </c>
      <c r="J11" s="715" t="s">
        <v>1</v>
      </c>
    </row>
    <row r="12" spans="1:10" ht="14.45" customHeight="1" x14ac:dyDescent="0.2">
      <c r="A12" s="711" t="s">
        <v>595</v>
      </c>
      <c r="B12" s="712" t="s">
        <v>603</v>
      </c>
      <c r="C12" s="713">
        <v>2.8112600000000003</v>
      </c>
      <c r="D12" s="713">
        <v>6.0609999999999999</v>
      </c>
      <c r="E12" s="713"/>
      <c r="F12" s="713">
        <v>7.0672299999999986</v>
      </c>
      <c r="G12" s="713">
        <v>0</v>
      </c>
      <c r="H12" s="713">
        <v>7.0672299999999986</v>
      </c>
      <c r="I12" s="714" t="s">
        <v>329</v>
      </c>
      <c r="J12" s="715" t="s">
        <v>1</v>
      </c>
    </row>
    <row r="13" spans="1:10" ht="14.45" customHeight="1" x14ac:dyDescent="0.2">
      <c r="A13" s="711" t="s">
        <v>595</v>
      </c>
      <c r="B13" s="712" t="s">
        <v>604</v>
      </c>
      <c r="C13" s="713">
        <v>86.409369999999996</v>
      </c>
      <c r="D13" s="713">
        <v>119.03318</v>
      </c>
      <c r="E13" s="713"/>
      <c r="F13" s="713">
        <v>259.92352</v>
      </c>
      <c r="G13" s="713">
        <v>0</v>
      </c>
      <c r="H13" s="713">
        <v>259.92352</v>
      </c>
      <c r="I13" s="714" t="s">
        <v>329</v>
      </c>
      <c r="J13" s="715" t="s">
        <v>1</v>
      </c>
    </row>
    <row r="14" spans="1:10" ht="14.45" customHeight="1" x14ac:dyDescent="0.2">
      <c r="A14" s="711" t="s">
        <v>595</v>
      </c>
      <c r="B14" s="712" t="s">
        <v>605</v>
      </c>
      <c r="C14" s="713">
        <v>2988.1398900000004</v>
      </c>
      <c r="D14" s="713">
        <v>3388.8945700000004</v>
      </c>
      <c r="E14" s="713"/>
      <c r="F14" s="713">
        <v>2876.6434199999994</v>
      </c>
      <c r="G14" s="713">
        <v>0</v>
      </c>
      <c r="H14" s="713">
        <v>2876.6434199999994</v>
      </c>
      <c r="I14" s="714" t="s">
        <v>329</v>
      </c>
      <c r="J14" s="715" t="s">
        <v>606</v>
      </c>
    </row>
    <row r="16" spans="1:10" ht="14.45" customHeight="1" x14ac:dyDescent="0.2">
      <c r="A16" s="711" t="s">
        <v>595</v>
      </c>
      <c r="B16" s="712" t="s">
        <v>596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73</v>
      </c>
    </row>
    <row r="17" spans="1:10" ht="14.45" customHeight="1" x14ac:dyDescent="0.2">
      <c r="A17" s="711" t="s">
        <v>607</v>
      </c>
      <c r="B17" s="712" t="s">
        <v>608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0</v>
      </c>
    </row>
    <row r="18" spans="1:10" ht="14.45" customHeight="1" x14ac:dyDescent="0.2">
      <c r="A18" s="711" t="s">
        <v>607</v>
      </c>
      <c r="B18" s="712" t="s">
        <v>597</v>
      </c>
      <c r="C18" s="713">
        <v>109.56427999999994</v>
      </c>
      <c r="D18" s="713">
        <v>85.920699999999968</v>
      </c>
      <c r="E18" s="713"/>
      <c r="F18" s="713">
        <v>140.26939999999999</v>
      </c>
      <c r="G18" s="713">
        <v>0</v>
      </c>
      <c r="H18" s="713">
        <v>140.26939999999999</v>
      </c>
      <c r="I18" s="714" t="s">
        <v>329</v>
      </c>
      <c r="J18" s="715" t="s">
        <v>1</v>
      </c>
    </row>
    <row r="19" spans="1:10" ht="14.45" customHeight="1" x14ac:dyDescent="0.2">
      <c r="A19" s="711" t="s">
        <v>607</v>
      </c>
      <c r="B19" s="712" t="s">
        <v>599</v>
      </c>
      <c r="C19" s="713">
        <v>0</v>
      </c>
      <c r="D19" s="713">
        <v>0.29731999999999997</v>
      </c>
      <c r="E19" s="713"/>
      <c r="F19" s="713">
        <v>0</v>
      </c>
      <c r="G19" s="713">
        <v>0</v>
      </c>
      <c r="H19" s="713">
        <v>0</v>
      </c>
      <c r="I19" s="714" t="s">
        <v>329</v>
      </c>
      <c r="J19" s="715" t="s">
        <v>1</v>
      </c>
    </row>
    <row r="20" spans="1:10" ht="14.45" customHeight="1" x14ac:dyDescent="0.2">
      <c r="A20" s="711" t="s">
        <v>607</v>
      </c>
      <c r="B20" s="712" t="s">
        <v>600</v>
      </c>
      <c r="C20" s="713">
        <v>0</v>
      </c>
      <c r="D20" s="713">
        <v>4.3053999999999997</v>
      </c>
      <c r="E20" s="713"/>
      <c r="F20" s="713">
        <v>8.6107999999999993</v>
      </c>
      <c r="G20" s="713">
        <v>0</v>
      </c>
      <c r="H20" s="713">
        <v>8.6107999999999993</v>
      </c>
      <c r="I20" s="714" t="s">
        <v>329</v>
      </c>
      <c r="J20" s="715" t="s">
        <v>1</v>
      </c>
    </row>
    <row r="21" spans="1:10" ht="14.45" customHeight="1" x14ac:dyDescent="0.2">
      <c r="A21" s="711" t="s">
        <v>607</v>
      </c>
      <c r="B21" s="712" t="s">
        <v>602</v>
      </c>
      <c r="C21" s="713">
        <v>52.62111000000003</v>
      </c>
      <c r="D21" s="713">
        <v>47.592339999999993</v>
      </c>
      <c r="E21" s="713"/>
      <c r="F21" s="713">
        <v>69.529249999999976</v>
      </c>
      <c r="G21" s="713">
        <v>0</v>
      </c>
      <c r="H21" s="713">
        <v>69.529249999999976</v>
      </c>
      <c r="I21" s="714" t="s">
        <v>329</v>
      </c>
      <c r="J21" s="715" t="s">
        <v>1</v>
      </c>
    </row>
    <row r="22" spans="1:10" ht="14.45" customHeight="1" x14ac:dyDescent="0.2">
      <c r="A22" s="711" t="s">
        <v>607</v>
      </c>
      <c r="B22" s="712" t="s">
        <v>603</v>
      </c>
      <c r="C22" s="713">
        <v>0</v>
      </c>
      <c r="D22" s="713">
        <v>0</v>
      </c>
      <c r="E22" s="713"/>
      <c r="F22" s="713">
        <v>2.2494099999999997</v>
      </c>
      <c r="G22" s="713">
        <v>0</v>
      </c>
      <c r="H22" s="713">
        <v>2.2494099999999997</v>
      </c>
      <c r="I22" s="714" t="s">
        <v>329</v>
      </c>
      <c r="J22" s="715" t="s">
        <v>1</v>
      </c>
    </row>
    <row r="23" spans="1:10" ht="14.45" customHeight="1" x14ac:dyDescent="0.2">
      <c r="A23" s="711" t="s">
        <v>607</v>
      </c>
      <c r="B23" s="712" t="s">
        <v>604</v>
      </c>
      <c r="C23" s="713">
        <v>10.541400000000001</v>
      </c>
      <c r="D23" s="713">
        <v>12.494339999999999</v>
      </c>
      <c r="E23" s="713"/>
      <c r="F23" s="713">
        <v>30.325560000000003</v>
      </c>
      <c r="G23" s="713">
        <v>0</v>
      </c>
      <c r="H23" s="713">
        <v>30.325560000000003</v>
      </c>
      <c r="I23" s="714" t="s">
        <v>329</v>
      </c>
      <c r="J23" s="715" t="s">
        <v>1</v>
      </c>
    </row>
    <row r="24" spans="1:10" ht="14.45" customHeight="1" x14ac:dyDescent="0.2">
      <c r="A24" s="711" t="s">
        <v>607</v>
      </c>
      <c r="B24" s="712" t="s">
        <v>609</v>
      </c>
      <c r="C24" s="713">
        <v>172.72678999999999</v>
      </c>
      <c r="D24" s="713">
        <v>150.61009999999996</v>
      </c>
      <c r="E24" s="713"/>
      <c r="F24" s="713">
        <v>250.98442</v>
      </c>
      <c r="G24" s="713">
        <v>0</v>
      </c>
      <c r="H24" s="713">
        <v>250.98442</v>
      </c>
      <c r="I24" s="714" t="s">
        <v>329</v>
      </c>
      <c r="J24" s="715" t="s">
        <v>610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611</v>
      </c>
    </row>
    <row r="26" spans="1:10" ht="14.45" customHeight="1" x14ac:dyDescent="0.2">
      <c r="A26" s="711" t="s">
        <v>612</v>
      </c>
      <c r="B26" s="712" t="s">
        <v>613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612</v>
      </c>
      <c r="B27" s="712" t="s">
        <v>597</v>
      </c>
      <c r="C27" s="713">
        <v>89.904380000000003</v>
      </c>
      <c r="D27" s="713">
        <v>102.01588000000002</v>
      </c>
      <c r="E27" s="713"/>
      <c r="F27" s="713">
        <v>102.49937</v>
      </c>
      <c r="G27" s="713">
        <v>0</v>
      </c>
      <c r="H27" s="713">
        <v>102.49937</v>
      </c>
      <c r="I27" s="714" t="s">
        <v>329</v>
      </c>
      <c r="J27" s="715" t="s">
        <v>1</v>
      </c>
    </row>
    <row r="28" spans="1:10" ht="14.45" customHeight="1" x14ac:dyDescent="0.2">
      <c r="A28" s="711" t="s">
        <v>612</v>
      </c>
      <c r="B28" s="712" t="s">
        <v>599</v>
      </c>
      <c r="C28" s="713">
        <v>0</v>
      </c>
      <c r="D28" s="713">
        <v>0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1</v>
      </c>
    </row>
    <row r="29" spans="1:10" ht="14.45" customHeight="1" x14ac:dyDescent="0.2">
      <c r="A29" s="711" t="s">
        <v>612</v>
      </c>
      <c r="B29" s="712" t="s">
        <v>602</v>
      </c>
      <c r="C29" s="713">
        <v>43.304490000000001</v>
      </c>
      <c r="D29" s="713">
        <v>52.225460000000027</v>
      </c>
      <c r="E29" s="713"/>
      <c r="F29" s="713">
        <v>72.00305000000003</v>
      </c>
      <c r="G29" s="713">
        <v>0</v>
      </c>
      <c r="H29" s="713">
        <v>72.00305000000003</v>
      </c>
      <c r="I29" s="714" t="s">
        <v>329</v>
      </c>
      <c r="J29" s="715" t="s">
        <v>1</v>
      </c>
    </row>
    <row r="30" spans="1:10" ht="14.45" customHeight="1" x14ac:dyDescent="0.2">
      <c r="A30" s="711" t="s">
        <v>612</v>
      </c>
      <c r="B30" s="712" t="s">
        <v>604</v>
      </c>
      <c r="C30" s="713">
        <v>0</v>
      </c>
      <c r="D30" s="713">
        <v>12.494339999999999</v>
      </c>
      <c r="E30" s="713"/>
      <c r="F30" s="713">
        <v>30.325560000000003</v>
      </c>
      <c r="G30" s="713">
        <v>0</v>
      </c>
      <c r="H30" s="713">
        <v>30.325560000000003</v>
      </c>
      <c r="I30" s="714" t="s">
        <v>329</v>
      </c>
      <c r="J30" s="715" t="s">
        <v>1</v>
      </c>
    </row>
    <row r="31" spans="1:10" ht="14.45" customHeight="1" x14ac:dyDescent="0.2">
      <c r="A31" s="711" t="s">
        <v>612</v>
      </c>
      <c r="B31" s="712" t="s">
        <v>614</v>
      </c>
      <c r="C31" s="713">
        <v>133.20886999999999</v>
      </c>
      <c r="D31" s="713">
        <v>166.73568000000003</v>
      </c>
      <c r="E31" s="713"/>
      <c r="F31" s="713">
        <v>204.82798000000003</v>
      </c>
      <c r="G31" s="713">
        <v>0</v>
      </c>
      <c r="H31" s="713">
        <v>204.82798000000003</v>
      </c>
      <c r="I31" s="714" t="s">
        <v>329</v>
      </c>
      <c r="J31" s="715" t="s">
        <v>610</v>
      </c>
    </row>
    <row r="32" spans="1:10" ht="14.45" customHeight="1" x14ac:dyDescent="0.2">
      <c r="A32" s="711" t="s">
        <v>329</v>
      </c>
      <c r="B32" s="712" t="s">
        <v>329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611</v>
      </c>
    </row>
    <row r="33" spans="1:10" ht="14.45" customHeight="1" x14ac:dyDescent="0.2">
      <c r="A33" s="711" t="s">
        <v>615</v>
      </c>
      <c r="B33" s="712" t="s">
        <v>616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0</v>
      </c>
    </row>
    <row r="34" spans="1:10" ht="14.45" customHeight="1" x14ac:dyDescent="0.2">
      <c r="A34" s="711" t="s">
        <v>615</v>
      </c>
      <c r="B34" s="712" t="s">
        <v>597</v>
      </c>
      <c r="C34" s="713">
        <v>113.82023999999998</v>
      </c>
      <c r="D34" s="713">
        <v>43.899890000000006</v>
      </c>
      <c r="E34" s="713"/>
      <c r="F34" s="713">
        <v>6.0924300000000002</v>
      </c>
      <c r="G34" s="713">
        <v>0</v>
      </c>
      <c r="H34" s="713">
        <v>6.0924300000000002</v>
      </c>
      <c r="I34" s="714" t="s">
        <v>329</v>
      </c>
      <c r="J34" s="715" t="s">
        <v>1</v>
      </c>
    </row>
    <row r="35" spans="1:10" ht="14.45" customHeight="1" x14ac:dyDescent="0.2">
      <c r="A35" s="711" t="s">
        <v>615</v>
      </c>
      <c r="B35" s="712" t="s">
        <v>617</v>
      </c>
      <c r="C35" s="713">
        <v>113.82023999999998</v>
      </c>
      <c r="D35" s="713">
        <v>43.899890000000006</v>
      </c>
      <c r="E35" s="713"/>
      <c r="F35" s="713">
        <v>6.0924300000000002</v>
      </c>
      <c r="G35" s="713">
        <v>0</v>
      </c>
      <c r="H35" s="713">
        <v>6.0924300000000002</v>
      </c>
      <c r="I35" s="714" t="s">
        <v>329</v>
      </c>
      <c r="J35" s="715" t="s">
        <v>610</v>
      </c>
    </row>
    <row r="36" spans="1:10" ht="14.45" customHeight="1" x14ac:dyDescent="0.2">
      <c r="A36" s="711" t="s">
        <v>329</v>
      </c>
      <c r="B36" s="712" t="s">
        <v>329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611</v>
      </c>
    </row>
    <row r="37" spans="1:10" ht="14.45" customHeight="1" x14ac:dyDescent="0.2">
      <c r="A37" s="711" t="s">
        <v>618</v>
      </c>
      <c r="B37" s="712" t="s">
        <v>619</v>
      </c>
      <c r="C37" s="713" t="s">
        <v>329</v>
      </c>
      <c r="D37" s="713" t="s">
        <v>329</v>
      </c>
      <c r="E37" s="713"/>
      <c r="F37" s="713" t="s">
        <v>329</v>
      </c>
      <c r="G37" s="713" t="s">
        <v>329</v>
      </c>
      <c r="H37" s="713" t="s">
        <v>329</v>
      </c>
      <c r="I37" s="714" t="s">
        <v>329</v>
      </c>
      <c r="J37" s="715" t="s">
        <v>0</v>
      </c>
    </row>
    <row r="38" spans="1:10" ht="14.45" customHeight="1" x14ac:dyDescent="0.2">
      <c r="A38" s="711" t="s">
        <v>618</v>
      </c>
      <c r="B38" s="712" t="s">
        <v>597</v>
      </c>
      <c r="C38" s="713">
        <v>639.14238</v>
      </c>
      <c r="D38" s="713">
        <v>690.50044000000037</v>
      </c>
      <c r="E38" s="713"/>
      <c r="F38" s="713">
        <v>577.0185899999999</v>
      </c>
      <c r="G38" s="713">
        <v>0</v>
      </c>
      <c r="H38" s="713">
        <v>577.0185899999999</v>
      </c>
      <c r="I38" s="714" t="s">
        <v>329</v>
      </c>
      <c r="J38" s="715" t="s">
        <v>1</v>
      </c>
    </row>
    <row r="39" spans="1:10" ht="14.45" customHeight="1" x14ac:dyDescent="0.2">
      <c r="A39" s="711" t="s">
        <v>618</v>
      </c>
      <c r="B39" s="712" t="s">
        <v>598</v>
      </c>
      <c r="C39" s="713">
        <v>39.167049999999996</v>
      </c>
      <c r="D39" s="713">
        <v>136.36605</v>
      </c>
      <c r="E39" s="713"/>
      <c r="F39" s="713">
        <v>46.776399999999995</v>
      </c>
      <c r="G39" s="713">
        <v>0</v>
      </c>
      <c r="H39" s="713">
        <v>46.776399999999995</v>
      </c>
      <c r="I39" s="714" t="s">
        <v>329</v>
      </c>
      <c r="J39" s="715" t="s">
        <v>1</v>
      </c>
    </row>
    <row r="40" spans="1:10" ht="14.45" customHeight="1" x14ac:dyDescent="0.2">
      <c r="A40" s="711" t="s">
        <v>618</v>
      </c>
      <c r="B40" s="712" t="s">
        <v>599</v>
      </c>
      <c r="C40" s="713">
        <v>39.094310000000007</v>
      </c>
      <c r="D40" s="713">
        <v>38.982120000000002</v>
      </c>
      <c r="E40" s="713"/>
      <c r="F40" s="713">
        <v>39.15596</v>
      </c>
      <c r="G40" s="713">
        <v>0</v>
      </c>
      <c r="H40" s="713">
        <v>39.15596</v>
      </c>
      <c r="I40" s="714" t="s">
        <v>329</v>
      </c>
      <c r="J40" s="715" t="s">
        <v>1</v>
      </c>
    </row>
    <row r="41" spans="1:10" ht="14.45" customHeight="1" x14ac:dyDescent="0.2">
      <c r="A41" s="711" t="s">
        <v>618</v>
      </c>
      <c r="B41" s="712" t="s">
        <v>600</v>
      </c>
      <c r="C41" s="713">
        <v>231.25153999999992</v>
      </c>
      <c r="D41" s="713">
        <v>578.64123000000006</v>
      </c>
      <c r="E41" s="713"/>
      <c r="F41" s="713">
        <v>307.42491999999999</v>
      </c>
      <c r="G41" s="713">
        <v>0</v>
      </c>
      <c r="H41" s="713">
        <v>307.42491999999999</v>
      </c>
      <c r="I41" s="714" t="s">
        <v>329</v>
      </c>
      <c r="J41" s="715" t="s">
        <v>1</v>
      </c>
    </row>
    <row r="42" spans="1:10" ht="14.45" customHeight="1" x14ac:dyDescent="0.2">
      <c r="A42" s="711" t="s">
        <v>618</v>
      </c>
      <c r="B42" s="712" t="s">
        <v>602</v>
      </c>
      <c r="C42" s="713">
        <v>88.85669</v>
      </c>
      <c r="D42" s="713">
        <v>160.81144999999995</v>
      </c>
      <c r="E42" s="713"/>
      <c r="F42" s="713">
        <v>150.43519000000003</v>
      </c>
      <c r="G42" s="713">
        <v>0</v>
      </c>
      <c r="H42" s="713">
        <v>150.43519000000003</v>
      </c>
      <c r="I42" s="714" t="s">
        <v>329</v>
      </c>
      <c r="J42" s="715" t="s">
        <v>1</v>
      </c>
    </row>
    <row r="43" spans="1:10" ht="14.45" customHeight="1" x14ac:dyDescent="0.2">
      <c r="A43" s="711" t="s">
        <v>618</v>
      </c>
      <c r="B43" s="712" t="s">
        <v>603</v>
      </c>
      <c r="C43" s="713">
        <v>2.8112600000000003</v>
      </c>
      <c r="D43" s="713">
        <v>6.0609999999999999</v>
      </c>
      <c r="E43" s="713"/>
      <c r="F43" s="713">
        <v>4.8178199999999993</v>
      </c>
      <c r="G43" s="713">
        <v>0</v>
      </c>
      <c r="H43" s="713">
        <v>4.8178199999999993</v>
      </c>
      <c r="I43" s="714" t="s">
        <v>329</v>
      </c>
      <c r="J43" s="715" t="s">
        <v>1</v>
      </c>
    </row>
    <row r="44" spans="1:10" ht="14.45" customHeight="1" x14ac:dyDescent="0.2">
      <c r="A44" s="711" t="s">
        <v>618</v>
      </c>
      <c r="B44" s="712" t="s">
        <v>604</v>
      </c>
      <c r="C44" s="713">
        <v>33.778789999999994</v>
      </c>
      <c r="D44" s="713">
        <v>50.972499999999997</v>
      </c>
      <c r="E44" s="713"/>
      <c r="F44" s="713">
        <v>102.70669999999998</v>
      </c>
      <c r="G44" s="713">
        <v>0</v>
      </c>
      <c r="H44" s="713">
        <v>102.70669999999998</v>
      </c>
      <c r="I44" s="714" t="s">
        <v>329</v>
      </c>
      <c r="J44" s="715" t="s">
        <v>1</v>
      </c>
    </row>
    <row r="45" spans="1:10" ht="14.45" customHeight="1" x14ac:dyDescent="0.2">
      <c r="A45" s="711" t="s">
        <v>618</v>
      </c>
      <c r="B45" s="712" t="s">
        <v>620</v>
      </c>
      <c r="C45" s="713">
        <v>1074.10202</v>
      </c>
      <c r="D45" s="713">
        <v>1662.3347900000003</v>
      </c>
      <c r="E45" s="713"/>
      <c r="F45" s="713">
        <v>1228.3355799999999</v>
      </c>
      <c r="G45" s="713">
        <v>0</v>
      </c>
      <c r="H45" s="713">
        <v>1228.3355799999999</v>
      </c>
      <c r="I45" s="714" t="s">
        <v>329</v>
      </c>
      <c r="J45" s="715" t="s">
        <v>610</v>
      </c>
    </row>
    <row r="46" spans="1:10" ht="14.45" customHeight="1" x14ac:dyDescent="0.2">
      <c r="A46" s="711" t="s">
        <v>329</v>
      </c>
      <c r="B46" s="712" t="s">
        <v>329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611</v>
      </c>
    </row>
    <row r="47" spans="1:10" ht="14.45" customHeight="1" x14ac:dyDescent="0.2">
      <c r="A47" s="711" t="s">
        <v>621</v>
      </c>
      <c r="B47" s="712" t="s">
        <v>622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0</v>
      </c>
    </row>
    <row r="48" spans="1:10" ht="14.45" customHeight="1" x14ac:dyDescent="0.2">
      <c r="A48" s="711" t="s">
        <v>621</v>
      </c>
      <c r="B48" s="712" t="s">
        <v>597</v>
      </c>
      <c r="C48" s="713">
        <v>801.16033000000027</v>
      </c>
      <c r="D48" s="713">
        <v>725.08825999999999</v>
      </c>
      <c r="E48" s="713"/>
      <c r="F48" s="713">
        <v>649.27276999999981</v>
      </c>
      <c r="G48" s="713">
        <v>0</v>
      </c>
      <c r="H48" s="713">
        <v>649.27276999999981</v>
      </c>
      <c r="I48" s="714" t="s">
        <v>329</v>
      </c>
      <c r="J48" s="715" t="s">
        <v>1</v>
      </c>
    </row>
    <row r="49" spans="1:10" ht="14.45" customHeight="1" x14ac:dyDescent="0.2">
      <c r="A49" s="711" t="s">
        <v>621</v>
      </c>
      <c r="B49" s="712" t="s">
        <v>601</v>
      </c>
      <c r="C49" s="713">
        <v>650.40084000000013</v>
      </c>
      <c r="D49" s="713">
        <v>587.39244999999994</v>
      </c>
      <c r="E49" s="713"/>
      <c r="F49" s="713">
        <v>440.0173400000001</v>
      </c>
      <c r="G49" s="713">
        <v>0</v>
      </c>
      <c r="H49" s="713">
        <v>440.0173400000001</v>
      </c>
      <c r="I49" s="714" t="s">
        <v>329</v>
      </c>
      <c r="J49" s="715" t="s">
        <v>1</v>
      </c>
    </row>
    <row r="50" spans="1:10" ht="14.45" customHeight="1" x14ac:dyDescent="0.2">
      <c r="A50" s="711" t="s">
        <v>621</v>
      </c>
      <c r="B50" s="712" t="s">
        <v>602</v>
      </c>
      <c r="C50" s="713">
        <v>0.63162000000000007</v>
      </c>
      <c r="D50" s="713">
        <v>0.6865</v>
      </c>
      <c r="E50" s="713"/>
      <c r="F50" s="713">
        <v>0.51320999999999994</v>
      </c>
      <c r="G50" s="713">
        <v>0</v>
      </c>
      <c r="H50" s="713">
        <v>0.51320999999999994</v>
      </c>
      <c r="I50" s="714" t="s">
        <v>329</v>
      </c>
      <c r="J50" s="715" t="s">
        <v>1</v>
      </c>
    </row>
    <row r="51" spans="1:10" ht="14.45" customHeight="1" x14ac:dyDescent="0.2">
      <c r="A51" s="711" t="s">
        <v>621</v>
      </c>
      <c r="B51" s="712" t="s">
        <v>604</v>
      </c>
      <c r="C51" s="713">
        <v>42.089179999999999</v>
      </c>
      <c r="D51" s="713">
        <v>43.072000000000003</v>
      </c>
      <c r="E51" s="713"/>
      <c r="F51" s="713">
        <v>96.565699999999993</v>
      </c>
      <c r="G51" s="713">
        <v>0</v>
      </c>
      <c r="H51" s="713">
        <v>96.565699999999993</v>
      </c>
      <c r="I51" s="714" t="s">
        <v>329</v>
      </c>
      <c r="J51" s="715" t="s">
        <v>1</v>
      </c>
    </row>
    <row r="52" spans="1:10" ht="14.45" customHeight="1" x14ac:dyDescent="0.2">
      <c r="A52" s="711" t="s">
        <v>621</v>
      </c>
      <c r="B52" s="712" t="s">
        <v>623</v>
      </c>
      <c r="C52" s="713">
        <v>1494.2819700000005</v>
      </c>
      <c r="D52" s="713">
        <v>1356.2392099999997</v>
      </c>
      <c r="E52" s="713"/>
      <c r="F52" s="713">
        <v>1186.3690200000001</v>
      </c>
      <c r="G52" s="713">
        <v>0</v>
      </c>
      <c r="H52" s="713">
        <v>1186.3690200000001</v>
      </c>
      <c r="I52" s="714" t="s">
        <v>329</v>
      </c>
      <c r="J52" s="715" t="s">
        <v>610</v>
      </c>
    </row>
    <row r="53" spans="1:10" ht="14.45" customHeight="1" x14ac:dyDescent="0.2">
      <c r="A53" s="711" t="s">
        <v>329</v>
      </c>
      <c r="B53" s="712" t="s">
        <v>329</v>
      </c>
      <c r="C53" s="713" t="s">
        <v>329</v>
      </c>
      <c r="D53" s="713" t="s">
        <v>329</v>
      </c>
      <c r="E53" s="713"/>
      <c r="F53" s="713" t="s">
        <v>329</v>
      </c>
      <c r="G53" s="713" t="s">
        <v>329</v>
      </c>
      <c r="H53" s="713" t="s">
        <v>329</v>
      </c>
      <c r="I53" s="714" t="s">
        <v>329</v>
      </c>
      <c r="J53" s="715" t="s">
        <v>611</v>
      </c>
    </row>
    <row r="54" spans="1:10" ht="14.45" customHeight="1" x14ac:dyDescent="0.2">
      <c r="A54" s="711" t="s">
        <v>624</v>
      </c>
      <c r="B54" s="712" t="s">
        <v>625</v>
      </c>
      <c r="C54" s="713" t="s">
        <v>329</v>
      </c>
      <c r="D54" s="713" t="s">
        <v>329</v>
      </c>
      <c r="E54" s="713"/>
      <c r="F54" s="713" t="s">
        <v>329</v>
      </c>
      <c r="G54" s="713" t="s">
        <v>329</v>
      </c>
      <c r="H54" s="713" t="s">
        <v>329</v>
      </c>
      <c r="I54" s="714" t="s">
        <v>329</v>
      </c>
      <c r="J54" s="715" t="s">
        <v>0</v>
      </c>
    </row>
    <row r="55" spans="1:10" ht="14.45" customHeight="1" x14ac:dyDescent="0.2">
      <c r="A55" s="711" t="s">
        <v>624</v>
      </c>
      <c r="B55" s="712" t="s">
        <v>597</v>
      </c>
      <c r="C55" s="713">
        <v>0</v>
      </c>
      <c r="D55" s="713">
        <v>9.0748999999999995</v>
      </c>
      <c r="E55" s="713"/>
      <c r="F55" s="713">
        <v>3.3989999999999999E-2</v>
      </c>
      <c r="G55" s="713">
        <v>0</v>
      </c>
      <c r="H55" s="713">
        <v>3.3989999999999999E-2</v>
      </c>
      <c r="I55" s="714" t="s">
        <v>329</v>
      </c>
      <c r="J55" s="715" t="s">
        <v>1</v>
      </c>
    </row>
    <row r="56" spans="1:10" ht="14.45" customHeight="1" x14ac:dyDescent="0.2">
      <c r="A56" s="711" t="s">
        <v>624</v>
      </c>
      <c r="B56" s="712" t="s">
        <v>626</v>
      </c>
      <c r="C56" s="713">
        <v>0</v>
      </c>
      <c r="D56" s="713">
        <v>9.0748999999999995</v>
      </c>
      <c r="E56" s="713"/>
      <c r="F56" s="713">
        <v>3.3989999999999999E-2</v>
      </c>
      <c r="G56" s="713">
        <v>0</v>
      </c>
      <c r="H56" s="713">
        <v>3.3989999999999999E-2</v>
      </c>
      <c r="I56" s="714" t="s">
        <v>329</v>
      </c>
      <c r="J56" s="715" t="s">
        <v>610</v>
      </c>
    </row>
    <row r="57" spans="1:10" ht="14.45" customHeight="1" x14ac:dyDescent="0.2">
      <c r="A57" s="711" t="s">
        <v>329</v>
      </c>
      <c r="B57" s="712" t="s">
        <v>329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611</v>
      </c>
    </row>
    <row r="58" spans="1:10" ht="14.45" customHeight="1" x14ac:dyDescent="0.2">
      <c r="A58" s="711" t="s">
        <v>595</v>
      </c>
      <c r="B58" s="712" t="s">
        <v>605</v>
      </c>
      <c r="C58" s="713">
        <v>2988.1398900000004</v>
      </c>
      <c r="D58" s="713">
        <v>3388.8945700000004</v>
      </c>
      <c r="E58" s="713"/>
      <c r="F58" s="713">
        <v>2876.6434200000003</v>
      </c>
      <c r="G58" s="713">
        <v>0</v>
      </c>
      <c r="H58" s="713">
        <v>2876.6434200000003</v>
      </c>
      <c r="I58" s="714" t="s">
        <v>329</v>
      </c>
      <c r="J58" s="715" t="s">
        <v>606</v>
      </c>
    </row>
  </sheetData>
  <mergeCells count="3">
    <mergeCell ref="F3:I3"/>
    <mergeCell ref="C4:D4"/>
    <mergeCell ref="A1:I1"/>
  </mergeCells>
  <conditionalFormatting sqref="F15 F59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58">
    <cfRule type="expression" dxfId="66" priority="5">
      <formula>$H16&gt;0</formula>
    </cfRule>
  </conditionalFormatting>
  <conditionalFormatting sqref="A16:A58">
    <cfRule type="expression" dxfId="65" priority="2">
      <formula>AND($J16&lt;&gt;"mezeraKL",$J16&lt;&gt;"")</formula>
    </cfRule>
  </conditionalFormatting>
  <conditionalFormatting sqref="I16:I58">
    <cfRule type="expression" dxfId="64" priority="6">
      <formula>$I16&gt;1</formula>
    </cfRule>
  </conditionalFormatting>
  <conditionalFormatting sqref="B16:B58">
    <cfRule type="expression" dxfId="63" priority="1">
      <formula>OR($J16="NS",$J16="SumaNS",$J16="Účet")</formula>
    </cfRule>
  </conditionalFormatting>
  <conditionalFormatting sqref="A16:D58 F16:I58">
    <cfRule type="expression" dxfId="62" priority="8">
      <formula>AND($J16&lt;&gt;"",$J16&lt;&gt;"mezeraKL")</formula>
    </cfRule>
  </conditionalFormatting>
  <conditionalFormatting sqref="B16:D58 F16:I58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8 F16:I58">
    <cfRule type="expression" dxfId="60" priority="4">
      <formula>OR($J16="SumaNS",$J16="NS")</formula>
    </cfRule>
  </conditionalFormatting>
  <hyperlinks>
    <hyperlink ref="A2" location="Obsah!A1" display="Zpět na Obsah  KL 01  1.-4.měsíc" xr:uid="{A9F5A18F-6C1D-4A7B-9C51-53AB07390D5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333.17074842162197</v>
      </c>
      <c r="M3" s="203">
        <f>SUBTOTAL(9,M5:M1048576)</f>
        <v>7661.52</v>
      </c>
      <c r="N3" s="204">
        <f>SUBTOTAL(9,N5:N1048576)</f>
        <v>2552594.3524472252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595</v>
      </c>
      <c r="B5" s="723" t="s">
        <v>596</v>
      </c>
      <c r="C5" s="724" t="s">
        <v>624</v>
      </c>
      <c r="D5" s="725" t="s">
        <v>625</v>
      </c>
      <c r="E5" s="726">
        <v>50113001</v>
      </c>
      <c r="F5" s="725" t="s">
        <v>627</v>
      </c>
      <c r="G5" s="724" t="s">
        <v>628</v>
      </c>
      <c r="H5" s="724">
        <v>175868</v>
      </c>
      <c r="I5" s="724">
        <v>75868</v>
      </c>
      <c r="J5" s="724" t="s">
        <v>629</v>
      </c>
      <c r="K5" s="724" t="s">
        <v>630</v>
      </c>
      <c r="L5" s="727">
        <v>1.133</v>
      </c>
      <c r="M5" s="727">
        <v>30</v>
      </c>
      <c r="N5" s="728">
        <v>33.99</v>
      </c>
    </row>
    <row r="6" spans="1:14" ht="14.45" customHeight="1" x14ac:dyDescent="0.2">
      <c r="A6" s="729" t="s">
        <v>595</v>
      </c>
      <c r="B6" s="730" t="s">
        <v>596</v>
      </c>
      <c r="C6" s="731" t="s">
        <v>607</v>
      </c>
      <c r="D6" s="732" t="s">
        <v>608</v>
      </c>
      <c r="E6" s="733">
        <v>50113001</v>
      </c>
      <c r="F6" s="732" t="s">
        <v>627</v>
      </c>
      <c r="G6" s="731" t="s">
        <v>628</v>
      </c>
      <c r="H6" s="731">
        <v>100362</v>
      </c>
      <c r="I6" s="731">
        <v>362</v>
      </c>
      <c r="J6" s="731" t="s">
        <v>631</v>
      </c>
      <c r="K6" s="731" t="s">
        <v>632</v>
      </c>
      <c r="L6" s="734">
        <v>72.433333333333323</v>
      </c>
      <c r="M6" s="734">
        <v>3</v>
      </c>
      <c r="N6" s="735">
        <v>217.29999999999995</v>
      </c>
    </row>
    <row r="7" spans="1:14" ht="14.45" customHeight="1" x14ac:dyDescent="0.2">
      <c r="A7" s="729" t="s">
        <v>595</v>
      </c>
      <c r="B7" s="730" t="s">
        <v>596</v>
      </c>
      <c r="C7" s="731" t="s">
        <v>607</v>
      </c>
      <c r="D7" s="732" t="s">
        <v>608</v>
      </c>
      <c r="E7" s="733">
        <v>50113001</v>
      </c>
      <c r="F7" s="732" t="s">
        <v>627</v>
      </c>
      <c r="G7" s="731" t="s">
        <v>628</v>
      </c>
      <c r="H7" s="731">
        <v>845008</v>
      </c>
      <c r="I7" s="731">
        <v>107806</v>
      </c>
      <c r="J7" s="731" t="s">
        <v>633</v>
      </c>
      <c r="K7" s="731" t="s">
        <v>634</v>
      </c>
      <c r="L7" s="734">
        <v>71.409090909090892</v>
      </c>
      <c r="M7" s="734">
        <v>22</v>
      </c>
      <c r="N7" s="735">
        <v>1570.9999999999998</v>
      </c>
    </row>
    <row r="8" spans="1:14" ht="14.45" customHeight="1" x14ac:dyDescent="0.2">
      <c r="A8" s="729" t="s">
        <v>595</v>
      </c>
      <c r="B8" s="730" t="s">
        <v>596</v>
      </c>
      <c r="C8" s="731" t="s">
        <v>607</v>
      </c>
      <c r="D8" s="732" t="s">
        <v>608</v>
      </c>
      <c r="E8" s="733">
        <v>50113001</v>
      </c>
      <c r="F8" s="732" t="s">
        <v>627</v>
      </c>
      <c r="G8" s="731" t="s">
        <v>628</v>
      </c>
      <c r="H8" s="731">
        <v>202701</v>
      </c>
      <c r="I8" s="731">
        <v>202701</v>
      </c>
      <c r="J8" s="731" t="s">
        <v>633</v>
      </c>
      <c r="K8" s="731" t="s">
        <v>635</v>
      </c>
      <c r="L8" s="734">
        <v>161.1</v>
      </c>
      <c r="M8" s="734">
        <v>1</v>
      </c>
      <c r="N8" s="735">
        <v>161.1</v>
      </c>
    </row>
    <row r="9" spans="1:14" ht="14.45" customHeight="1" x14ac:dyDescent="0.2">
      <c r="A9" s="729" t="s">
        <v>595</v>
      </c>
      <c r="B9" s="730" t="s">
        <v>596</v>
      </c>
      <c r="C9" s="731" t="s">
        <v>607</v>
      </c>
      <c r="D9" s="732" t="s">
        <v>608</v>
      </c>
      <c r="E9" s="733">
        <v>50113001</v>
      </c>
      <c r="F9" s="732" t="s">
        <v>627</v>
      </c>
      <c r="G9" s="731" t="s">
        <v>628</v>
      </c>
      <c r="H9" s="731">
        <v>136505</v>
      </c>
      <c r="I9" s="731">
        <v>136505</v>
      </c>
      <c r="J9" s="731" t="s">
        <v>636</v>
      </c>
      <c r="K9" s="731" t="s">
        <v>637</v>
      </c>
      <c r="L9" s="734">
        <v>53.94</v>
      </c>
      <c r="M9" s="734">
        <v>1</v>
      </c>
      <c r="N9" s="735">
        <v>53.94</v>
      </c>
    </row>
    <row r="10" spans="1:14" ht="14.45" customHeight="1" x14ac:dyDescent="0.2">
      <c r="A10" s="729" t="s">
        <v>595</v>
      </c>
      <c r="B10" s="730" t="s">
        <v>596</v>
      </c>
      <c r="C10" s="731" t="s">
        <v>607</v>
      </c>
      <c r="D10" s="732" t="s">
        <v>608</v>
      </c>
      <c r="E10" s="733">
        <v>50113001</v>
      </c>
      <c r="F10" s="732" t="s">
        <v>627</v>
      </c>
      <c r="G10" s="731" t="s">
        <v>628</v>
      </c>
      <c r="H10" s="731">
        <v>167547</v>
      </c>
      <c r="I10" s="731">
        <v>67547</v>
      </c>
      <c r="J10" s="731" t="s">
        <v>638</v>
      </c>
      <c r="K10" s="731" t="s">
        <v>639</v>
      </c>
      <c r="L10" s="734">
        <v>47.08</v>
      </c>
      <c r="M10" s="734">
        <v>5</v>
      </c>
      <c r="N10" s="735">
        <v>235.4</v>
      </c>
    </row>
    <row r="11" spans="1:14" ht="14.45" customHeight="1" x14ac:dyDescent="0.2">
      <c r="A11" s="729" t="s">
        <v>595</v>
      </c>
      <c r="B11" s="730" t="s">
        <v>596</v>
      </c>
      <c r="C11" s="731" t="s">
        <v>607</v>
      </c>
      <c r="D11" s="732" t="s">
        <v>608</v>
      </c>
      <c r="E11" s="733">
        <v>50113001</v>
      </c>
      <c r="F11" s="732" t="s">
        <v>627</v>
      </c>
      <c r="G11" s="731" t="s">
        <v>640</v>
      </c>
      <c r="H11" s="731">
        <v>127263</v>
      </c>
      <c r="I11" s="731">
        <v>127263</v>
      </c>
      <c r="J11" s="731" t="s">
        <v>641</v>
      </c>
      <c r="K11" s="731" t="s">
        <v>637</v>
      </c>
      <c r="L11" s="734">
        <v>53.94</v>
      </c>
      <c r="M11" s="734">
        <v>1</v>
      </c>
      <c r="N11" s="735">
        <v>53.94</v>
      </c>
    </row>
    <row r="12" spans="1:14" ht="14.45" customHeight="1" x14ac:dyDescent="0.2">
      <c r="A12" s="729" t="s">
        <v>595</v>
      </c>
      <c r="B12" s="730" t="s">
        <v>596</v>
      </c>
      <c r="C12" s="731" t="s">
        <v>607</v>
      </c>
      <c r="D12" s="732" t="s">
        <v>608</v>
      </c>
      <c r="E12" s="733">
        <v>50113001</v>
      </c>
      <c r="F12" s="732" t="s">
        <v>627</v>
      </c>
      <c r="G12" s="731" t="s">
        <v>628</v>
      </c>
      <c r="H12" s="731">
        <v>194919</v>
      </c>
      <c r="I12" s="731">
        <v>94919</v>
      </c>
      <c r="J12" s="731" t="s">
        <v>642</v>
      </c>
      <c r="K12" s="731" t="s">
        <v>643</v>
      </c>
      <c r="L12" s="734">
        <v>51.980000000000011</v>
      </c>
      <c r="M12" s="734">
        <v>1</v>
      </c>
      <c r="N12" s="735">
        <v>51.980000000000011</v>
      </c>
    </row>
    <row r="13" spans="1:14" ht="14.45" customHeight="1" x14ac:dyDescent="0.2">
      <c r="A13" s="729" t="s">
        <v>595</v>
      </c>
      <c r="B13" s="730" t="s">
        <v>596</v>
      </c>
      <c r="C13" s="731" t="s">
        <v>607</v>
      </c>
      <c r="D13" s="732" t="s">
        <v>608</v>
      </c>
      <c r="E13" s="733">
        <v>50113001</v>
      </c>
      <c r="F13" s="732" t="s">
        <v>627</v>
      </c>
      <c r="G13" s="731" t="s">
        <v>628</v>
      </c>
      <c r="H13" s="731">
        <v>207931</v>
      </c>
      <c r="I13" s="731">
        <v>207931</v>
      </c>
      <c r="J13" s="731" t="s">
        <v>644</v>
      </c>
      <c r="K13" s="731" t="s">
        <v>645</v>
      </c>
      <c r="L13" s="734">
        <v>33.879999999999995</v>
      </c>
      <c r="M13" s="734">
        <v>2</v>
      </c>
      <c r="N13" s="735">
        <v>67.759999999999991</v>
      </c>
    </row>
    <row r="14" spans="1:14" ht="14.45" customHeight="1" x14ac:dyDescent="0.2">
      <c r="A14" s="729" t="s">
        <v>595</v>
      </c>
      <c r="B14" s="730" t="s">
        <v>596</v>
      </c>
      <c r="C14" s="731" t="s">
        <v>607</v>
      </c>
      <c r="D14" s="732" t="s">
        <v>608</v>
      </c>
      <c r="E14" s="733">
        <v>50113001</v>
      </c>
      <c r="F14" s="732" t="s">
        <v>627</v>
      </c>
      <c r="G14" s="731" t="s">
        <v>628</v>
      </c>
      <c r="H14" s="731">
        <v>173314</v>
      </c>
      <c r="I14" s="731">
        <v>173314</v>
      </c>
      <c r="J14" s="731" t="s">
        <v>646</v>
      </c>
      <c r="K14" s="731" t="s">
        <v>647</v>
      </c>
      <c r="L14" s="734">
        <v>207.57000000000002</v>
      </c>
      <c r="M14" s="734">
        <v>3</v>
      </c>
      <c r="N14" s="735">
        <v>622.71</v>
      </c>
    </row>
    <row r="15" spans="1:14" ht="14.45" customHeight="1" x14ac:dyDescent="0.2">
      <c r="A15" s="729" t="s">
        <v>595</v>
      </c>
      <c r="B15" s="730" t="s">
        <v>596</v>
      </c>
      <c r="C15" s="731" t="s">
        <v>607</v>
      </c>
      <c r="D15" s="732" t="s">
        <v>608</v>
      </c>
      <c r="E15" s="733">
        <v>50113001</v>
      </c>
      <c r="F15" s="732" t="s">
        <v>627</v>
      </c>
      <c r="G15" s="731" t="s">
        <v>628</v>
      </c>
      <c r="H15" s="731">
        <v>196303</v>
      </c>
      <c r="I15" s="731">
        <v>96303</v>
      </c>
      <c r="J15" s="731" t="s">
        <v>648</v>
      </c>
      <c r="K15" s="731" t="s">
        <v>649</v>
      </c>
      <c r="L15" s="734">
        <v>63.199999999999989</v>
      </c>
      <c r="M15" s="734">
        <v>1</v>
      </c>
      <c r="N15" s="735">
        <v>63.199999999999989</v>
      </c>
    </row>
    <row r="16" spans="1:14" ht="14.45" customHeight="1" x14ac:dyDescent="0.2">
      <c r="A16" s="729" t="s">
        <v>595</v>
      </c>
      <c r="B16" s="730" t="s">
        <v>596</v>
      </c>
      <c r="C16" s="731" t="s">
        <v>607</v>
      </c>
      <c r="D16" s="732" t="s">
        <v>608</v>
      </c>
      <c r="E16" s="733">
        <v>50113001</v>
      </c>
      <c r="F16" s="732" t="s">
        <v>627</v>
      </c>
      <c r="G16" s="731" t="s">
        <v>628</v>
      </c>
      <c r="H16" s="731">
        <v>243863</v>
      </c>
      <c r="I16" s="731">
        <v>243863</v>
      </c>
      <c r="J16" s="731" t="s">
        <v>650</v>
      </c>
      <c r="K16" s="731" t="s">
        <v>651</v>
      </c>
      <c r="L16" s="734">
        <v>57.530000000000022</v>
      </c>
      <c r="M16" s="734">
        <v>1</v>
      </c>
      <c r="N16" s="735">
        <v>57.530000000000022</v>
      </c>
    </row>
    <row r="17" spans="1:14" ht="14.45" customHeight="1" x14ac:dyDescent="0.2">
      <c r="A17" s="729" t="s">
        <v>595</v>
      </c>
      <c r="B17" s="730" t="s">
        <v>596</v>
      </c>
      <c r="C17" s="731" t="s">
        <v>607</v>
      </c>
      <c r="D17" s="732" t="s">
        <v>608</v>
      </c>
      <c r="E17" s="733">
        <v>50113001</v>
      </c>
      <c r="F17" s="732" t="s">
        <v>627</v>
      </c>
      <c r="G17" s="731" t="s">
        <v>628</v>
      </c>
      <c r="H17" s="731">
        <v>112892</v>
      </c>
      <c r="I17" s="731">
        <v>12892</v>
      </c>
      <c r="J17" s="731" t="s">
        <v>652</v>
      </c>
      <c r="K17" s="731" t="s">
        <v>653</v>
      </c>
      <c r="L17" s="734">
        <v>104.21000000000002</v>
      </c>
      <c r="M17" s="734">
        <v>1</v>
      </c>
      <c r="N17" s="735">
        <v>104.21000000000002</v>
      </c>
    </row>
    <row r="18" spans="1:14" ht="14.45" customHeight="1" x14ac:dyDescent="0.2">
      <c r="A18" s="729" t="s">
        <v>595</v>
      </c>
      <c r="B18" s="730" t="s">
        <v>596</v>
      </c>
      <c r="C18" s="731" t="s">
        <v>607</v>
      </c>
      <c r="D18" s="732" t="s">
        <v>608</v>
      </c>
      <c r="E18" s="733">
        <v>50113001</v>
      </c>
      <c r="F18" s="732" t="s">
        <v>627</v>
      </c>
      <c r="G18" s="731" t="s">
        <v>628</v>
      </c>
      <c r="H18" s="731">
        <v>162320</v>
      </c>
      <c r="I18" s="731">
        <v>62320</v>
      </c>
      <c r="J18" s="731" t="s">
        <v>654</v>
      </c>
      <c r="K18" s="731" t="s">
        <v>655</v>
      </c>
      <c r="L18" s="734">
        <v>80.23</v>
      </c>
      <c r="M18" s="734">
        <v>3</v>
      </c>
      <c r="N18" s="735">
        <v>240.69000000000003</v>
      </c>
    </row>
    <row r="19" spans="1:14" ht="14.45" customHeight="1" x14ac:dyDescent="0.2">
      <c r="A19" s="729" t="s">
        <v>595</v>
      </c>
      <c r="B19" s="730" t="s">
        <v>596</v>
      </c>
      <c r="C19" s="731" t="s">
        <v>607</v>
      </c>
      <c r="D19" s="732" t="s">
        <v>608</v>
      </c>
      <c r="E19" s="733">
        <v>50113001</v>
      </c>
      <c r="F19" s="732" t="s">
        <v>627</v>
      </c>
      <c r="G19" s="731" t="s">
        <v>628</v>
      </c>
      <c r="H19" s="731">
        <v>162318</v>
      </c>
      <c r="I19" s="731">
        <v>62318</v>
      </c>
      <c r="J19" s="731" t="s">
        <v>656</v>
      </c>
      <c r="K19" s="731" t="s">
        <v>657</v>
      </c>
      <c r="L19" s="734">
        <v>124.67000000000003</v>
      </c>
      <c r="M19" s="734">
        <v>1</v>
      </c>
      <c r="N19" s="735">
        <v>124.67000000000003</v>
      </c>
    </row>
    <row r="20" spans="1:14" ht="14.45" customHeight="1" x14ac:dyDescent="0.2">
      <c r="A20" s="729" t="s">
        <v>595</v>
      </c>
      <c r="B20" s="730" t="s">
        <v>596</v>
      </c>
      <c r="C20" s="731" t="s">
        <v>607</v>
      </c>
      <c r="D20" s="732" t="s">
        <v>608</v>
      </c>
      <c r="E20" s="733">
        <v>50113001</v>
      </c>
      <c r="F20" s="732" t="s">
        <v>627</v>
      </c>
      <c r="G20" s="731" t="s">
        <v>628</v>
      </c>
      <c r="H20" s="731">
        <v>993603</v>
      </c>
      <c r="I20" s="731">
        <v>0</v>
      </c>
      <c r="J20" s="731" t="s">
        <v>658</v>
      </c>
      <c r="K20" s="731" t="s">
        <v>329</v>
      </c>
      <c r="L20" s="734">
        <v>238.02999999999997</v>
      </c>
      <c r="M20" s="734">
        <v>4</v>
      </c>
      <c r="N20" s="735">
        <v>952.11999999999989</v>
      </c>
    </row>
    <row r="21" spans="1:14" ht="14.45" customHeight="1" x14ac:dyDescent="0.2">
      <c r="A21" s="729" t="s">
        <v>595</v>
      </c>
      <c r="B21" s="730" t="s">
        <v>596</v>
      </c>
      <c r="C21" s="731" t="s">
        <v>607</v>
      </c>
      <c r="D21" s="732" t="s">
        <v>608</v>
      </c>
      <c r="E21" s="733">
        <v>50113001</v>
      </c>
      <c r="F21" s="732" t="s">
        <v>627</v>
      </c>
      <c r="G21" s="731" t="s">
        <v>628</v>
      </c>
      <c r="H21" s="731">
        <v>196620</v>
      </c>
      <c r="I21" s="731">
        <v>96620</v>
      </c>
      <c r="J21" s="731" t="s">
        <v>659</v>
      </c>
      <c r="K21" s="731" t="s">
        <v>660</v>
      </c>
      <c r="L21" s="734">
        <v>185.59999999999997</v>
      </c>
      <c r="M21" s="734">
        <v>1</v>
      </c>
      <c r="N21" s="735">
        <v>185.59999999999997</v>
      </c>
    </row>
    <row r="22" spans="1:14" ht="14.45" customHeight="1" x14ac:dyDescent="0.2">
      <c r="A22" s="729" t="s">
        <v>595</v>
      </c>
      <c r="B22" s="730" t="s">
        <v>596</v>
      </c>
      <c r="C22" s="731" t="s">
        <v>607</v>
      </c>
      <c r="D22" s="732" t="s">
        <v>608</v>
      </c>
      <c r="E22" s="733">
        <v>50113001</v>
      </c>
      <c r="F22" s="732" t="s">
        <v>627</v>
      </c>
      <c r="G22" s="731" t="s">
        <v>628</v>
      </c>
      <c r="H22" s="731">
        <v>241307</v>
      </c>
      <c r="I22" s="731">
        <v>241307</v>
      </c>
      <c r="J22" s="731" t="s">
        <v>661</v>
      </c>
      <c r="K22" s="731" t="s">
        <v>662</v>
      </c>
      <c r="L22" s="734">
        <v>102.55600000000001</v>
      </c>
      <c r="M22" s="734">
        <v>5</v>
      </c>
      <c r="N22" s="735">
        <v>512.78000000000009</v>
      </c>
    </row>
    <row r="23" spans="1:14" ht="14.45" customHeight="1" x14ac:dyDescent="0.2">
      <c r="A23" s="729" t="s">
        <v>595</v>
      </c>
      <c r="B23" s="730" t="s">
        <v>596</v>
      </c>
      <c r="C23" s="731" t="s">
        <v>607</v>
      </c>
      <c r="D23" s="732" t="s">
        <v>608</v>
      </c>
      <c r="E23" s="733">
        <v>50113001</v>
      </c>
      <c r="F23" s="732" t="s">
        <v>627</v>
      </c>
      <c r="G23" s="731" t="s">
        <v>628</v>
      </c>
      <c r="H23" s="731">
        <v>199466</v>
      </c>
      <c r="I23" s="731">
        <v>199466</v>
      </c>
      <c r="J23" s="731" t="s">
        <v>663</v>
      </c>
      <c r="K23" s="731" t="s">
        <v>664</v>
      </c>
      <c r="L23" s="734">
        <v>112.38</v>
      </c>
      <c r="M23" s="734">
        <v>1</v>
      </c>
      <c r="N23" s="735">
        <v>112.38</v>
      </c>
    </row>
    <row r="24" spans="1:14" ht="14.45" customHeight="1" x14ac:dyDescent="0.2">
      <c r="A24" s="729" t="s">
        <v>595</v>
      </c>
      <c r="B24" s="730" t="s">
        <v>596</v>
      </c>
      <c r="C24" s="731" t="s">
        <v>607</v>
      </c>
      <c r="D24" s="732" t="s">
        <v>608</v>
      </c>
      <c r="E24" s="733">
        <v>50113001</v>
      </c>
      <c r="F24" s="732" t="s">
        <v>627</v>
      </c>
      <c r="G24" s="731" t="s">
        <v>640</v>
      </c>
      <c r="H24" s="731">
        <v>130543</v>
      </c>
      <c r="I24" s="731">
        <v>30543</v>
      </c>
      <c r="J24" s="731" t="s">
        <v>665</v>
      </c>
      <c r="K24" s="731" t="s">
        <v>666</v>
      </c>
      <c r="L24" s="734">
        <v>57.76</v>
      </c>
      <c r="M24" s="734">
        <v>4</v>
      </c>
      <c r="N24" s="735">
        <v>231.04</v>
      </c>
    </row>
    <row r="25" spans="1:14" ht="14.45" customHeight="1" x14ac:dyDescent="0.2">
      <c r="A25" s="729" t="s">
        <v>595</v>
      </c>
      <c r="B25" s="730" t="s">
        <v>596</v>
      </c>
      <c r="C25" s="731" t="s">
        <v>607</v>
      </c>
      <c r="D25" s="732" t="s">
        <v>608</v>
      </c>
      <c r="E25" s="733">
        <v>50113001</v>
      </c>
      <c r="F25" s="732" t="s">
        <v>627</v>
      </c>
      <c r="G25" s="731" t="s">
        <v>628</v>
      </c>
      <c r="H25" s="731">
        <v>147515</v>
      </c>
      <c r="I25" s="731">
        <v>47515</v>
      </c>
      <c r="J25" s="731" t="s">
        <v>667</v>
      </c>
      <c r="K25" s="731" t="s">
        <v>668</v>
      </c>
      <c r="L25" s="734">
        <v>159.58000000000001</v>
      </c>
      <c r="M25" s="734">
        <v>1</v>
      </c>
      <c r="N25" s="735">
        <v>159.58000000000001</v>
      </c>
    </row>
    <row r="26" spans="1:14" ht="14.45" customHeight="1" x14ac:dyDescent="0.2">
      <c r="A26" s="729" t="s">
        <v>595</v>
      </c>
      <c r="B26" s="730" t="s">
        <v>596</v>
      </c>
      <c r="C26" s="731" t="s">
        <v>607</v>
      </c>
      <c r="D26" s="732" t="s">
        <v>608</v>
      </c>
      <c r="E26" s="733">
        <v>50113001</v>
      </c>
      <c r="F26" s="732" t="s">
        <v>627</v>
      </c>
      <c r="G26" s="731" t="s">
        <v>628</v>
      </c>
      <c r="H26" s="731">
        <v>850642</v>
      </c>
      <c r="I26" s="731">
        <v>169673</v>
      </c>
      <c r="J26" s="731" t="s">
        <v>669</v>
      </c>
      <c r="K26" s="731" t="s">
        <v>666</v>
      </c>
      <c r="L26" s="734">
        <v>143.43</v>
      </c>
      <c r="M26" s="734">
        <v>1</v>
      </c>
      <c r="N26" s="735">
        <v>143.43</v>
      </c>
    </row>
    <row r="27" spans="1:14" ht="14.45" customHeight="1" x14ac:dyDescent="0.2">
      <c r="A27" s="729" t="s">
        <v>595</v>
      </c>
      <c r="B27" s="730" t="s">
        <v>596</v>
      </c>
      <c r="C27" s="731" t="s">
        <v>607</v>
      </c>
      <c r="D27" s="732" t="s">
        <v>608</v>
      </c>
      <c r="E27" s="733">
        <v>50113001</v>
      </c>
      <c r="F27" s="732" t="s">
        <v>627</v>
      </c>
      <c r="G27" s="731" t="s">
        <v>640</v>
      </c>
      <c r="H27" s="731">
        <v>110252</v>
      </c>
      <c r="I27" s="731">
        <v>10252</v>
      </c>
      <c r="J27" s="731" t="s">
        <v>670</v>
      </c>
      <c r="K27" s="731" t="s">
        <v>671</v>
      </c>
      <c r="L27" s="734">
        <v>72.299999999999983</v>
      </c>
      <c r="M27" s="734">
        <v>5</v>
      </c>
      <c r="N27" s="735">
        <v>361.49999999999994</v>
      </c>
    </row>
    <row r="28" spans="1:14" ht="14.45" customHeight="1" x14ac:dyDescent="0.2">
      <c r="A28" s="729" t="s">
        <v>595</v>
      </c>
      <c r="B28" s="730" t="s">
        <v>596</v>
      </c>
      <c r="C28" s="731" t="s">
        <v>607</v>
      </c>
      <c r="D28" s="732" t="s">
        <v>608</v>
      </c>
      <c r="E28" s="733">
        <v>50113001</v>
      </c>
      <c r="F28" s="732" t="s">
        <v>627</v>
      </c>
      <c r="G28" s="731" t="s">
        <v>628</v>
      </c>
      <c r="H28" s="731">
        <v>230409</v>
      </c>
      <c r="I28" s="731">
        <v>230409</v>
      </c>
      <c r="J28" s="731" t="s">
        <v>672</v>
      </c>
      <c r="K28" s="731" t="s">
        <v>673</v>
      </c>
      <c r="L28" s="734">
        <v>19.899999999999999</v>
      </c>
      <c r="M28" s="734">
        <v>2</v>
      </c>
      <c r="N28" s="735">
        <v>39.799999999999997</v>
      </c>
    </row>
    <row r="29" spans="1:14" ht="14.45" customHeight="1" x14ac:dyDescent="0.2">
      <c r="A29" s="729" t="s">
        <v>595</v>
      </c>
      <c r="B29" s="730" t="s">
        <v>596</v>
      </c>
      <c r="C29" s="731" t="s">
        <v>607</v>
      </c>
      <c r="D29" s="732" t="s">
        <v>608</v>
      </c>
      <c r="E29" s="733">
        <v>50113001</v>
      </c>
      <c r="F29" s="732" t="s">
        <v>627</v>
      </c>
      <c r="G29" s="731" t="s">
        <v>628</v>
      </c>
      <c r="H29" s="731">
        <v>230415</v>
      </c>
      <c r="I29" s="731">
        <v>230415</v>
      </c>
      <c r="J29" s="731" t="s">
        <v>674</v>
      </c>
      <c r="K29" s="731" t="s">
        <v>675</v>
      </c>
      <c r="L29" s="734">
        <v>27.154000000000003</v>
      </c>
      <c r="M29" s="734">
        <v>5</v>
      </c>
      <c r="N29" s="735">
        <v>135.77000000000001</v>
      </c>
    </row>
    <row r="30" spans="1:14" ht="14.45" customHeight="1" x14ac:dyDescent="0.2">
      <c r="A30" s="729" t="s">
        <v>595</v>
      </c>
      <c r="B30" s="730" t="s">
        <v>596</v>
      </c>
      <c r="C30" s="731" t="s">
        <v>607</v>
      </c>
      <c r="D30" s="732" t="s">
        <v>608</v>
      </c>
      <c r="E30" s="733">
        <v>50113001</v>
      </c>
      <c r="F30" s="732" t="s">
        <v>627</v>
      </c>
      <c r="G30" s="731" t="s">
        <v>628</v>
      </c>
      <c r="H30" s="731">
        <v>207940</v>
      </c>
      <c r="I30" s="731">
        <v>207940</v>
      </c>
      <c r="J30" s="731" t="s">
        <v>676</v>
      </c>
      <c r="K30" s="731" t="s">
        <v>677</v>
      </c>
      <c r="L30" s="734">
        <v>72.44</v>
      </c>
      <c r="M30" s="734">
        <v>7</v>
      </c>
      <c r="N30" s="735">
        <v>507.08</v>
      </c>
    </row>
    <row r="31" spans="1:14" ht="14.45" customHeight="1" x14ac:dyDescent="0.2">
      <c r="A31" s="729" t="s">
        <v>595</v>
      </c>
      <c r="B31" s="730" t="s">
        <v>596</v>
      </c>
      <c r="C31" s="731" t="s">
        <v>607</v>
      </c>
      <c r="D31" s="732" t="s">
        <v>608</v>
      </c>
      <c r="E31" s="733">
        <v>50113001</v>
      </c>
      <c r="F31" s="732" t="s">
        <v>627</v>
      </c>
      <c r="G31" s="731" t="s">
        <v>329</v>
      </c>
      <c r="H31" s="731">
        <v>232162</v>
      </c>
      <c r="I31" s="731">
        <v>232162</v>
      </c>
      <c r="J31" s="731" t="s">
        <v>678</v>
      </c>
      <c r="K31" s="731" t="s">
        <v>673</v>
      </c>
      <c r="L31" s="734">
        <v>52.75</v>
      </c>
      <c r="M31" s="734">
        <v>1</v>
      </c>
      <c r="N31" s="735">
        <v>52.75</v>
      </c>
    </row>
    <row r="32" spans="1:14" ht="14.45" customHeight="1" x14ac:dyDescent="0.2">
      <c r="A32" s="729" t="s">
        <v>595</v>
      </c>
      <c r="B32" s="730" t="s">
        <v>596</v>
      </c>
      <c r="C32" s="731" t="s">
        <v>607</v>
      </c>
      <c r="D32" s="732" t="s">
        <v>608</v>
      </c>
      <c r="E32" s="733">
        <v>50113001</v>
      </c>
      <c r="F32" s="732" t="s">
        <v>627</v>
      </c>
      <c r="G32" s="731" t="s">
        <v>628</v>
      </c>
      <c r="H32" s="731">
        <v>232153</v>
      </c>
      <c r="I32" s="731">
        <v>232153</v>
      </c>
      <c r="J32" s="731" t="s">
        <v>679</v>
      </c>
      <c r="K32" s="731" t="s">
        <v>680</v>
      </c>
      <c r="L32" s="734">
        <v>48.750000000000007</v>
      </c>
      <c r="M32" s="734">
        <v>3</v>
      </c>
      <c r="N32" s="735">
        <v>146.25000000000003</v>
      </c>
    </row>
    <row r="33" spans="1:14" ht="14.45" customHeight="1" x14ac:dyDescent="0.2">
      <c r="A33" s="729" t="s">
        <v>595</v>
      </c>
      <c r="B33" s="730" t="s">
        <v>596</v>
      </c>
      <c r="C33" s="731" t="s">
        <v>607</v>
      </c>
      <c r="D33" s="732" t="s">
        <v>608</v>
      </c>
      <c r="E33" s="733">
        <v>50113001</v>
      </c>
      <c r="F33" s="732" t="s">
        <v>627</v>
      </c>
      <c r="G33" s="731" t="s">
        <v>640</v>
      </c>
      <c r="H33" s="731">
        <v>214435</v>
      </c>
      <c r="I33" s="731">
        <v>214435</v>
      </c>
      <c r="J33" s="731" t="s">
        <v>681</v>
      </c>
      <c r="K33" s="731" t="s">
        <v>682</v>
      </c>
      <c r="L33" s="734">
        <v>42.902222222222221</v>
      </c>
      <c r="M33" s="734">
        <v>9</v>
      </c>
      <c r="N33" s="735">
        <v>386.12</v>
      </c>
    </row>
    <row r="34" spans="1:14" ht="14.45" customHeight="1" x14ac:dyDescent="0.2">
      <c r="A34" s="729" t="s">
        <v>595</v>
      </c>
      <c r="B34" s="730" t="s">
        <v>596</v>
      </c>
      <c r="C34" s="731" t="s">
        <v>607</v>
      </c>
      <c r="D34" s="732" t="s">
        <v>608</v>
      </c>
      <c r="E34" s="733">
        <v>50113001</v>
      </c>
      <c r="F34" s="732" t="s">
        <v>627</v>
      </c>
      <c r="G34" s="731" t="s">
        <v>628</v>
      </c>
      <c r="H34" s="731">
        <v>167561</v>
      </c>
      <c r="I34" s="731">
        <v>67561</v>
      </c>
      <c r="J34" s="731" t="s">
        <v>683</v>
      </c>
      <c r="K34" s="731" t="s">
        <v>684</v>
      </c>
      <c r="L34" s="734">
        <v>21.87</v>
      </c>
      <c r="M34" s="734">
        <v>1</v>
      </c>
      <c r="N34" s="735">
        <v>21.87</v>
      </c>
    </row>
    <row r="35" spans="1:14" ht="14.45" customHeight="1" x14ac:dyDescent="0.2">
      <c r="A35" s="729" t="s">
        <v>595</v>
      </c>
      <c r="B35" s="730" t="s">
        <v>596</v>
      </c>
      <c r="C35" s="731" t="s">
        <v>607</v>
      </c>
      <c r="D35" s="732" t="s">
        <v>608</v>
      </c>
      <c r="E35" s="733">
        <v>50113001</v>
      </c>
      <c r="F35" s="732" t="s">
        <v>627</v>
      </c>
      <c r="G35" s="731" t="s">
        <v>628</v>
      </c>
      <c r="H35" s="731">
        <v>193105</v>
      </c>
      <c r="I35" s="731">
        <v>93105</v>
      </c>
      <c r="J35" s="731" t="s">
        <v>685</v>
      </c>
      <c r="K35" s="731" t="s">
        <v>686</v>
      </c>
      <c r="L35" s="734">
        <v>205.84999999999994</v>
      </c>
      <c r="M35" s="734">
        <v>1</v>
      </c>
      <c r="N35" s="735">
        <v>205.84999999999994</v>
      </c>
    </row>
    <row r="36" spans="1:14" ht="14.45" customHeight="1" x14ac:dyDescent="0.2">
      <c r="A36" s="729" t="s">
        <v>595</v>
      </c>
      <c r="B36" s="730" t="s">
        <v>596</v>
      </c>
      <c r="C36" s="731" t="s">
        <v>607</v>
      </c>
      <c r="D36" s="732" t="s">
        <v>608</v>
      </c>
      <c r="E36" s="733">
        <v>50113001</v>
      </c>
      <c r="F36" s="732" t="s">
        <v>627</v>
      </c>
      <c r="G36" s="731" t="s">
        <v>628</v>
      </c>
      <c r="H36" s="731">
        <v>193104</v>
      </c>
      <c r="I36" s="731">
        <v>93104</v>
      </c>
      <c r="J36" s="731" t="s">
        <v>685</v>
      </c>
      <c r="K36" s="731" t="s">
        <v>687</v>
      </c>
      <c r="L36" s="734">
        <v>30.889999999999997</v>
      </c>
      <c r="M36" s="734">
        <v>1</v>
      </c>
      <c r="N36" s="735">
        <v>30.889999999999997</v>
      </c>
    </row>
    <row r="37" spans="1:14" ht="14.45" customHeight="1" x14ac:dyDescent="0.2">
      <c r="A37" s="729" t="s">
        <v>595</v>
      </c>
      <c r="B37" s="730" t="s">
        <v>596</v>
      </c>
      <c r="C37" s="731" t="s">
        <v>607</v>
      </c>
      <c r="D37" s="732" t="s">
        <v>608</v>
      </c>
      <c r="E37" s="733">
        <v>50113001</v>
      </c>
      <c r="F37" s="732" t="s">
        <v>627</v>
      </c>
      <c r="G37" s="731" t="s">
        <v>628</v>
      </c>
      <c r="H37" s="731">
        <v>197522</v>
      </c>
      <c r="I37" s="731">
        <v>97522</v>
      </c>
      <c r="J37" s="731" t="s">
        <v>688</v>
      </c>
      <c r="K37" s="731" t="s">
        <v>689</v>
      </c>
      <c r="L37" s="734">
        <v>159.02000000000001</v>
      </c>
      <c r="M37" s="734">
        <v>1</v>
      </c>
      <c r="N37" s="735">
        <v>159.02000000000001</v>
      </c>
    </row>
    <row r="38" spans="1:14" ht="14.45" customHeight="1" x14ac:dyDescent="0.2">
      <c r="A38" s="729" t="s">
        <v>595</v>
      </c>
      <c r="B38" s="730" t="s">
        <v>596</v>
      </c>
      <c r="C38" s="731" t="s">
        <v>607</v>
      </c>
      <c r="D38" s="732" t="s">
        <v>608</v>
      </c>
      <c r="E38" s="733">
        <v>50113001</v>
      </c>
      <c r="F38" s="732" t="s">
        <v>627</v>
      </c>
      <c r="G38" s="731" t="s">
        <v>628</v>
      </c>
      <c r="H38" s="731">
        <v>184090</v>
      </c>
      <c r="I38" s="731">
        <v>84090</v>
      </c>
      <c r="J38" s="731" t="s">
        <v>690</v>
      </c>
      <c r="K38" s="731" t="s">
        <v>691</v>
      </c>
      <c r="L38" s="734">
        <v>59.962499999999999</v>
      </c>
      <c r="M38" s="734">
        <v>8</v>
      </c>
      <c r="N38" s="735">
        <v>479.7</v>
      </c>
    </row>
    <row r="39" spans="1:14" ht="14.45" customHeight="1" x14ac:dyDescent="0.2">
      <c r="A39" s="729" t="s">
        <v>595</v>
      </c>
      <c r="B39" s="730" t="s">
        <v>596</v>
      </c>
      <c r="C39" s="731" t="s">
        <v>607</v>
      </c>
      <c r="D39" s="732" t="s">
        <v>608</v>
      </c>
      <c r="E39" s="733">
        <v>50113001</v>
      </c>
      <c r="F39" s="732" t="s">
        <v>627</v>
      </c>
      <c r="G39" s="731" t="s">
        <v>628</v>
      </c>
      <c r="H39" s="731">
        <v>230421</v>
      </c>
      <c r="I39" s="731">
        <v>230421</v>
      </c>
      <c r="J39" s="731" t="s">
        <v>692</v>
      </c>
      <c r="K39" s="731" t="s">
        <v>693</v>
      </c>
      <c r="L39" s="734">
        <v>76.794285611450832</v>
      </c>
      <c r="M39" s="734">
        <v>14</v>
      </c>
      <c r="N39" s="735">
        <v>1075.1199985603116</v>
      </c>
    </row>
    <row r="40" spans="1:14" ht="14.45" customHeight="1" x14ac:dyDescent="0.2">
      <c r="A40" s="729" t="s">
        <v>595</v>
      </c>
      <c r="B40" s="730" t="s">
        <v>596</v>
      </c>
      <c r="C40" s="731" t="s">
        <v>607</v>
      </c>
      <c r="D40" s="732" t="s">
        <v>608</v>
      </c>
      <c r="E40" s="733">
        <v>50113001</v>
      </c>
      <c r="F40" s="732" t="s">
        <v>627</v>
      </c>
      <c r="G40" s="731" t="s">
        <v>628</v>
      </c>
      <c r="H40" s="731">
        <v>189024</v>
      </c>
      <c r="I40" s="731">
        <v>89024</v>
      </c>
      <c r="J40" s="731" t="s">
        <v>694</v>
      </c>
      <c r="K40" s="731" t="s">
        <v>695</v>
      </c>
      <c r="L40" s="734">
        <v>17.473999999999997</v>
      </c>
      <c r="M40" s="734">
        <v>5</v>
      </c>
      <c r="N40" s="735">
        <v>87.36999999999999</v>
      </c>
    </row>
    <row r="41" spans="1:14" ht="14.45" customHeight="1" x14ac:dyDescent="0.2">
      <c r="A41" s="729" t="s">
        <v>595</v>
      </c>
      <c r="B41" s="730" t="s">
        <v>596</v>
      </c>
      <c r="C41" s="731" t="s">
        <v>607</v>
      </c>
      <c r="D41" s="732" t="s">
        <v>608</v>
      </c>
      <c r="E41" s="733">
        <v>50113001</v>
      </c>
      <c r="F41" s="732" t="s">
        <v>627</v>
      </c>
      <c r="G41" s="731" t="s">
        <v>628</v>
      </c>
      <c r="H41" s="731">
        <v>117011</v>
      </c>
      <c r="I41" s="731">
        <v>17011</v>
      </c>
      <c r="J41" s="731" t="s">
        <v>696</v>
      </c>
      <c r="K41" s="731" t="s">
        <v>697</v>
      </c>
      <c r="L41" s="734">
        <v>144.86999999999998</v>
      </c>
      <c r="M41" s="734">
        <v>1</v>
      </c>
      <c r="N41" s="735">
        <v>144.86999999999998</v>
      </c>
    </row>
    <row r="42" spans="1:14" ht="14.45" customHeight="1" x14ac:dyDescent="0.2">
      <c r="A42" s="729" t="s">
        <v>595</v>
      </c>
      <c r="B42" s="730" t="s">
        <v>596</v>
      </c>
      <c r="C42" s="731" t="s">
        <v>607</v>
      </c>
      <c r="D42" s="732" t="s">
        <v>608</v>
      </c>
      <c r="E42" s="733">
        <v>50113001</v>
      </c>
      <c r="F42" s="732" t="s">
        <v>627</v>
      </c>
      <c r="G42" s="731" t="s">
        <v>628</v>
      </c>
      <c r="H42" s="731">
        <v>241672</v>
      </c>
      <c r="I42" s="731">
        <v>241672</v>
      </c>
      <c r="J42" s="731" t="s">
        <v>698</v>
      </c>
      <c r="K42" s="731" t="s">
        <v>699</v>
      </c>
      <c r="L42" s="734">
        <v>104.282</v>
      </c>
      <c r="M42" s="734">
        <v>150</v>
      </c>
      <c r="N42" s="735">
        <v>15642.3</v>
      </c>
    </row>
    <row r="43" spans="1:14" ht="14.45" customHeight="1" x14ac:dyDescent="0.2">
      <c r="A43" s="729" t="s">
        <v>595</v>
      </c>
      <c r="B43" s="730" t="s">
        <v>596</v>
      </c>
      <c r="C43" s="731" t="s">
        <v>607</v>
      </c>
      <c r="D43" s="732" t="s">
        <v>608</v>
      </c>
      <c r="E43" s="733">
        <v>50113001</v>
      </c>
      <c r="F43" s="732" t="s">
        <v>627</v>
      </c>
      <c r="G43" s="731" t="s">
        <v>628</v>
      </c>
      <c r="H43" s="731">
        <v>102479</v>
      </c>
      <c r="I43" s="731">
        <v>2479</v>
      </c>
      <c r="J43" s="731" t="s">
        <v>700</v>
      </c>
      <c r="K43" s="731" t="s">
        <v>701</v>
      </c>
      <c r="L43" s="734">
        <v>65.303333333333327</v>
      </c>
      <c r="M43" s="734">
        <v>3</v>
      </c>
      <c r="N43" s="735">
        <v>195.90999999999997</v>
      </c>
    </row>
    <row r="44" spans="1:14" ht="14.45" customHeight="1" x14ac:dyDescent="0.2">
      <c r="A44" s="729" t="s">
        <v>595</v>
      </c>
      <c r="B44" s="730" t="s">
        <v>596</v>
      </c>
      <c r="C44" s="731" t="s">
        <v>607</v>
      </c>
      <c r="D44" s="732" t="s">
        <v>608</v>
      </c>
      <c r="E44" s="733">
        <v>50113001</v>
      </c>
      <c r="F44" s="732" t="s">
        <v>627</v>
      </c>
      <c r="G44" s="731" t="s">
        <v>628</v>
      </c>
      <c r="H44" s="731">
        <v>158425</v>
      </c>
      <c r="I44" s="731">
        <v>58425</v>
      </c>
      <c r="J44" s="731" t="s">
        <v>702</v>
      </c>
      <c r="K44" s="731" t="s">
        <v>703</v>
      </c>
      <c r="L44" s="734">
        <v>63.762499999999996</v>
      </c>
      <c r="M44" s="734">
        <v>4</v>
      </c>
      <c r="N44" s="735">
        <v>255.04999999999998</v>
      </c>
    </row>
    <row r="45" spans="1:14" ht="14.45" customHeight="1" x14ac:dyDescent="0.2">
      <c r="A45" s="729" t="s">
        <v>595</v>
      </c>
      <c r="B45" s="730" t="s">
        <v>596</v>
      </c>
      <c r="C45" s="731" t="s">
        <v>607</v>
      </c>
      <c r="D45" s="732" t="s">
        <v>608</v>
      </c>
      <c r="E45" s="733">
        <v>50113001</v>
      </c>
      <c r="F45" s="732" t="s">
        <v>627</v>
      </c>
      <c r="G45" s="731" t="s">
        <v>640</v>
      </c>
      <c r="H45" s="731">
        <v>848625</v>
      </c>
      <c r="I45" s="731">
        <v>138841</v>
      </c>
      <c r="J45" s="731" t="s">
        <v>704</v>
      </c>
      <c r="K45" s="731" t="s">
        <v>666</v>
      </c>
      <c r="L45" s="734">
        <v>107.98000000000003</v>
      </c>
      <c r="M45" s="734">
        <v>1</v>
      </c>
      <c r="N45" s="735">
        <v>107.98000000000003</v>
      </c>
    </row>
    <row r="46" spans="1:14" ht="14.45" customHeight="1" x14ac:dyDescent="0.2">
      <c r="A46" s="729" t="s">
        <v>595</v>
      </c>
      <c r="B46" s="730" t="s">
        <v>596</v>
      </c>
      <c r="C46" s="731" t="s">
        <v>607</v>
      </c>
      <c r="D46" s="732" t="s">
        <v>608</v>
      </c>
      <c r="E46" s="733">
        <v>50113001</v>
      </c>
      <c r="F46" s="732" t="s">
        <v>627</v>
      </c>
      <c r="G46" s="731" t="s">
        <v>628</v>
      </c>
      <c r="H46" s="731">
        <v>179327</v>
      </c>
      <c r="I46" s="731">
        <v>179327</v>
      </c>
      <c r="J46" s="731" t="s">
        <v>705</v>
      </c>
      <c r="K46" s="731" t="s">
        <v>666</v>
      </c>
      <c r="L46" s="734">
        <v>73.680000000000021</v>
      </c>
      <c r="M46" s="734">
        <v>1</v>
      </c>
      <c r="N46" s="735">
        <v>73.680000000000021</v>
      </c>
    </row>
    <row r="47" spans="1:14" ht="14.45" customHeight="1" x14ac:dyDescent="0.2">
      <c r="A47" s="729" t="s">
        <v>595</v>
      </c>
      <c r="B47" s="730" t="s">
        <v>596</v>
      </c>
      <c r="C47" s="731" t="s">
        <v>607</v>
      </c>
      <c r="D47" s="732" t="s">
        <v>608</v>
      </c>
      <c r="E47" s="733">
        <v>50113001</v>
      </c>
      <c r="F47" s="732" t="s">
        <v>627</v>
      </c>
      <c r="G47" s="731" t="s">
        <v>329</v>
      </c>
      <c r="H47" s="731">
        <v>226525</v>
      </c>
      <c r="I47" s="731">
        <v>226525</v>
      </c>
      <c r="J47" s="731" t="s">
        <v>706</v>
      </c>
      <c r="K47" s="731" t="s">
        <v>707</v>
      </c>
      <c r="L47" s="734">
        <v>132.35333333333332</v>
      </c>
      <c r="M47" s="734">
        <v>3</v>
      </c>
      <c r="N47" s="735">
        <v>397.05999999999995</v>
      </c>
    </row>
    <row r="48" spans="1:14" ht="14.45" customHeight="1" x14ac:dyDescent="0.2">
      <c r="A48" s="729" t="s">
        <v>595</v>
      </c>
      <c r="B48" s="730" t="s">
        <v>596</v>
      </c>
      <c r="C48" s="731" t="s">
        <v>607</v>
      </c>
      <c r="D48" s="732" t="s">
        <v>608</v>
      </c>
      <c r="E48" s="733">
        <v>50113001</v>
      </c>
      <c r="F48" s="732" t="s">
        <v>627</v>
      </c>
      <c r="G48" s="731" t="s">
        <v>640</v>
      </c>
      <c r="H48" s="731">
        <v>111955</v>
      </c>
      <c r="I48" s="731">
        <v>11955</v>
      </c>
      <c r="J48" s="731" t="s">
        <v>708</v>
      </c>
      <c r="K48" s="731" t="s">
        <v>709</v>
      </c>
      <c r="L48" s="734">
        <v>171.69</v>
      </c>
      <c r="M48" s="734">
        <v>1</v>
      </c>
      <c r="N48" s="735">
        <v>171.69</v>
      </c>
    </row>
    <row r="49" spans="1:14" ht="14.45" customHeight="1" x14ac:dyDescent="0.2">
      <c r="A49" s="729" t="s">
        <v>595</v>
      </c>
      <c r="B49" s="730" t="s">
        <v>596</v>
      </c>
      <c r="C49" s="731" t="s">
        <v>607</v>
      </c>
      <c r="D49" s="732" t="s">
        <v>608</v>
      </c>
      <c r="E49" s="733">
        <v>50113001</v>
      </c>
      <c r="F49" s="732" t="s">
        <v>627</v>
      </c>
      <c r="G49" s="731" t="s">
        <v>640</v>
      </c>
      <c r="H49" s="731">
        <v>147285</v>
      </c>
      <c r="I49" s="731">
        <v>47285</v>
      </c>
      <c r="J49" s="731" t="s">
        <v>710</v>
      </c>
      <c r="K49" s="731" t="s">
        <v>711</v>
      </c>
      <c r="L49" s="734">
        <v>772.06</v>
      </c>
      <c r="M49" s="734">
        <v>1</v>
      </c>
      <c r="N49" s="735">
        <v>772.06</v>
      </c>
    </row>
    <row r="50" spans="1:14" ht="14.45" customHeight="1" x14ac:dyDescent="0.2">
      <c r="A50" s="729" t="s">
        <v>595</v>
      </c>
      <c r="B50" s="730" t="s">
        <v>596</v>
      </c>
      <c r="C50" s="731" t="s">
        <v>607</v>
      </c>
      <c r="D50" s="732" t="s">
        <v>608</v>
      </c>
      <c r="E50" s="733">
        <v>50113001</v>
      </c>
      <c r="F50" s="732" t="s">
        <v>627</v>
      </c>
      <c r="G50" s="731" t="s">
        <v>628</v>
      </c>
      <c r="H50" s="731">
        <v>920235</v>
      </c>
      <c r="I50" s="731">
        <v>15880</v>
      </c>
      <c r="J50" s="731" t="s">
        <v>712</v>
      </c>
      <c r="K50" s="731" t="s">
        <v>329</v>
      </c>
      <c r="L50" s="734">
        <v>163.57000000000002</v>
      </c>
      <c r="M50" s="734">
        <v>1</v>
      </c>
      <c r="N50" s="735">
        <v>163.57000000000002</v>
      </c>
    </row>
    <row r="51" spans="1:14" ht="14.45" customHeight="1" x14ac:dyDescent="0.2">
      <c r="A51" s="729" t="s">
        <v>595</v>
      </c>
      <c r="B51" s="730" t="s">
        <v>596</v>
      </c>
      <c r="C51" s="731" t="s">
        <v>607</v>
      </c>
      <c r="D51" s="732" t="s">
        <v>608</v>
      </c>
      <c r="E51" s="733">
        <v>50113001</v>
      </c>
      <c r="F51" s="732" t="s">
        <v>627</v>
      </c>
      <c r="G51" s="731" t="s">
        <v>628</v>
      </c>
      <c r="H51" s="731">
        <v>23987</v>
      </c>
      <c r="I51" s="731">
        <v>23987</v>
      </c>
      <c r="J51" s="731" t="s">
        <v>713</v>
      </c>
      <c r="K51" s="731" t="s">
        <v>714</v>
      </c>
      <c r="L51" s="734">
        <v>167.42</v>
      </c>
      <c r="M51" s="734">
        <v>1</v>
      </c>
      <c r="N51" s="735">
        <v>167.42</v>
      </c>
    </row>
    <row r="52" spans="1:14" ht="14.45" customHeight="1" x14ac:dyDescent="0.2">
      <c r="A52" s="729" t="s">
        <v>595</v>
      </c>
      <c r="B52" s="730" t="s">
        <v>596</v>
      </c>
      <c r="C52" s="731" t="s">
        <v>607</v>
      </c>
      <c r="D52" s="732" t="s">
        <v>608</v>
      </c>
      <c r="E52" s="733">
        <v>50113001</v>
      </c>
      <c r="F52" s="732" t="s">
        <v>627</v>
      </c>
      <c r="G52" s="731" t="s">
        <v>628</v>
      </c>
      <c r="H52" s="731">
        <v>930043</v>
      </c>
      <c r="I52" s="731">
        <v>0</v>
      </c>
      <c r="J52" s="731" t="s">
        <v>715</v>
      </c>
      <c r="K52" s="731" t="s">
        <v>329</v>
      </c>
      <c r="L52" s="734">
        <v>68.97</v>
      </c>
      <c r="M52" s="734">
        <v>1</v>
      </c>
      <c r="N52" s="735">
        <v>68.97</v>
      </c>
    </row>
    <row r="53" spans="1:14" ht="14.45" customHeight="1" x14ac:dyDescent="0.2">
      <c r="A53" s="729" t="s">
        <v>595</v>
      </c>
      <c r="B53" s="730" t="s">
        <v>596</v>
      </c>
      <c r="C53" s="731" t="s">
        <v>607</v>
      </c>
      <c r="D53" s="732" t="s">
        <v>608</v>
      </c>
      <c r="E53" s="733">
        <v>50113001</v>
      </c>
      <c r="F53" s="732" t="s">
        <v>627</v>
      </c>
      <c r="G53" s="731" t="s">
        <v>628</v>
      </c>
      <c r="H53" s="731">
        <v>159976</v>
      </c>
      <c r="I53" s="731">
        <v>59976</v>
      </c>
      <c r="J53" s="731" t="s">
        <v>716</v>
      </c>
      <c r="K53" s="731" t="s">
        <v>717</v>
      </c>
      <c r="L53" s="734">
        <v>65.11</v>
      </c>
      <c r="M53" s="734">
        <v>1</v>
      </c>
      <c r="N53" s="735">
        <v>65.11</v>
      </c>
    </row>
    <row r="54" spans="1:14" ht="14.45" customHeight="1" x14ac:dyDescent="0.2">
      <c r="A54" s="729" t="s">
        <v>595</v>
      </c>
      <c r="B54" s="730" t="s">
        <v>596</v>
      </c>
      <c r="C54" s="731" t="s">
        <v>607</v>
      </c>
      <c r="D54" s="732" t="s">
        <v>608</v>
      </c>
      <c r="E54" s="733">
        <v>50113001</v>
      </c>
      <c r="F54" s="732" t="s">
        <v>627</v>
      </c>
      <c r="G54" s="731" t="s">
        <v>628</v>
      </c>
      <c r="H54" s="731">
        <v>229191</v>
      </c>
      <c r="I54" s="731">
        <v>229191</v>
      </c>
      <c r="J54" s="731" t="s">
        <v>718</v>
      </c>
      <c r="K54" s="731" t="s">
        <v>719</v>
      </c>
      <c r="L54" s="734">
        <v>142.58666666666667</v>
      </c>
      <c r="M54" s="734">
        <v>3</v>
      </c>
      <c r="N54" s="735">
        <v>427.76</v>
      </c>
    </row>
    <row r="55" spans="1:14" ht="14.45" customHeight="1" x14ac:dyDescent="0.2">
      <c r="A55" s="729" t="s">
        <v>595</v>
      </c>
      <c r="B55" s="730" t="s">
        <v>596</v>
      </c>
      <c r="C55" s="731" t="s">
        <v>607</v>
      </c>
      <c r="D55" s="732" t="s">
        <v>608</v>
      </c>
      <c r="E55" s="733">
        <v>50113001</v>
      </c>
      <c r="F55" s="732" t="s">
        <v>627</v>
      </c>
      <c r="G55" s="731" t="s">
        <v>628</v>
      </c>
      <c r="H55" s="731">
        <v>202796</v>
      </c>
      <c r="I55" s="731">
        <v>202796</v>
      </c>
      <c r="J55" s="731" t="s">
        <v>720</v>
      </c>
      <c r="K55" s="731" t="s">
        <v>721</v>
      </c>
      <c r="L55" s="734">
        <v>333.16250000000002</v>
      </c>
      <c r="M55" s="734">
        <v>4</v>
      </c>
      <c r="N55" s="735">
        <v>1332.65</v>
      </c>
    </row>
    <row r="56" spans="1:14" ht="14.45" customHeight="1" x14ac:dyDescent="0.2">
      <c r="A56" s="729" t="s">
        <v>595</v>
      </c>
      <c r="B56" s="730" t="s">
        <v>596</v>
      </c>
      <c r="C56" s="731" t="s">
        <v>607</v>
      </c>
      <c r="D56" s="732" t="s">
        <v>608</v>
      </c>
      <c r="E56" s="733">
        <v>50113001</v>
      </c>
      <c r="F56" s="732" t="s">
        <v>627</v>
      </c>
      <c r="G56" s="731" t="s">
        <v>628</v>
      </c>
      <c r="H56" s="731">
        <v>162083</v>
      </c>
      <c r="I56" s="731">
        <v>162083</v>
      </c>
      <c r="J56" s="731" t="s">
        <v>720</v>
      </c>
      <c r="K56" s="731" t="s">
        <v>722</v>
      </c>
      <c r="L56" s="734">
        <v>519.77999027901797</v>
      </c>
      <c r="M56" s="734">
        <v>1</v>
      </c>
      <c r="N56" s="735">
        <v>519.77999027901797</v>
      </c>
    </row>
    <row r="57" spans="1:14" ht="14.45" customHeight="1" x14ac:dyDescent="0.2">
      <c r="A57" s="729" t="s">
        <v>595</v>
      </c>
      <c r="B57" s="730" t="s">
        <v>596</v>
      </c>
      <c r="C57" s="731" t="s">
        <v>607</v>
      </c>
      <c r="D57" s="732" t="s">
        <v>608</v>
      </c>
      <c r="E57" s="733">
        <v>50113001</v>
      </c>
      <c r="F57" s="732" t="s">
        <v>627</v>
      </c>
      <c r="G57" s="731" t="s">
        <v>628</v>
      </c>
      <c r="H57" s="731">
        <v>199680</v>
      </c>
      <c r="I57" s="731">
        <v>199680</v>
      </c>
      <c r="J57" s="731" t="s">
        <v>723</v>
      </c>
      <c r="K57" s="731" t="s">
        <v>724</v>
      </c>
      <c r="L57" s="734">
        <v>357.13</v>
      </c>
      <c r="M57" s="734">
        <v>2</v>
      </c>
      <c r="N57" s="735">
        <v>714.26</v>
      </c>
    </row>
    <row r="58" spans="1:14" ht="14.45" customHeight="1" x14ac:dyDescent="0.2">
      <c r="A58" s="729" t="s">
        <v>595</v>
      </c>
      <c r="B58" s="730" t="s">
        <v>596</v>
      </c>
      <c r="C58" s="731" t="s">
        <v>607</v>
      </c>
      <c r="D58" s="732" t="s">
        <v>608</v>
      </c>
      <c r="E58" s="733">
        <v>50113001</v>
      </c>
      <c r="F58" s="732" t="s">
        <v>627</v>
      </c>
      <c r="G58" s="731" t="s">
        <v>628</v>
      </c>
      <c r="H58" s="731">
        <v>192757</v>
      </c>
      <c r="I58" s="731">
        <v>92757</v>
      </c>
      <c r="J58" s="731" t="s">
        <v>725</v>
      </c>
      <c r="K58" s="731" t="s">
        <v>726</v>
      </c>
      <c r="L58" s="734">
        <v>74.250000000000014</v>
      </c>
      <c r="M58" s="734">
        <v>3</v>
      </c>
      <c r="N58" s="735">
        <v>222.75000000000006</v>
      </c>
    </row>
    <row r="59" spans="1:14" ht="14.45" customHeight="1" x14ac:dyDescent="0.2">
      <c r="A59" s="729" t="s">
        <v>595</v>
      </c>
      <c r="B59" s="730" t="s">
        <v>596</v>
      </c>
      <c r="C59" s="731" t="s">
        <v>607</v>
      </c>
      <c r="D59" s="732" t="s">
        <v>608</v>
      </c>
      <c r="E59" s="733">
        <v>50113001</v>
      </c>
      <c r="F59" s="732" t="s">
        <v>627</v>
      </c>
      <c r="G59" s="731" t="s">
        <v>628</v>
      </c>
      <c r="H59" s="731">
        <v>157586</v>
      </c>
      <c r="I59" s="731">
        <v>57586</v>
      </c>
      <c r="J59" s="731" t="s">
        <v>727</v>
      </c>
      <c r="K59" s="731" t="s">
        <v>728</v>
      </c>
      <c r="L59" s="734">
        <v>73.620000000000019</v>
      </c>
      <c r="M59" s="734">
        <v>1</v>
      </c>
      <c r="N59" s="735">
        <v>73.620000000000019</v>
      </c>
    </row>
    <row r="60" spans="1:14" ht="14.45" customHeight="1" x14ac:dyDescent="0.2">
      <c r="A60" s="729" t="s">
        <v>595</v>
      </c>
      <c r="B60" s="730" t="s">
        <v>596</v>
      </c>
      <c r="C60" s="731" t="s">
        <v>607</v>
      </c>
      <c r="D60" s="732" t="s">
        <v>608</v>
      </c>
      <c r="E60" s="733">
        <v>50113001</v>
      </c>
      <c r="F60" s="732" t="s">
        <v>627</v>
      </c>
      <c r="G60" s="731" t="s">
        <v>628</v>
      </c>
      <c r="H60" s="731">
        <v>214595</v>
      </c>
      <c r="I60" s="731">
        <v>214595</v>
      </c>
      <c r="J60" s="731" t="s">
        <v>729</v>
      </c>
      <c r="K60" s="731" t="s">
        <v>730</v>
      </c>
      <c r="L60" s="734">
        <v>134.05000000000001</v>
      </c>
      <c r="M60" s="734">
        <v>1</v>
      </c>
      <c r="N60" s="735">
        <v>134.05000000000001</v>
      </c>
    </row>
    <row r="61" spans="1:14" ht="14.45" customHeight="1" x14ac:dyDescent="0.2">
      <c r="A61" s="729" t="s">
        <v>595</v>
      </c>
      <c r="B61" s="730" t="s">
        <v>596</v>
      </c>
      <c r="C61" s="731" t="s">
        <v>607</v>
      </c>
      <c r="D61" s="732" t="s">
        <v>608</v>
      </c>
      <c r="E61" s="733">
        <v>50113001</v>
      </c>
      <c r="F61" s="732" t="s">
        <v>627</v>
      </c>
      <c r="G61" s="731" t="s">
        <v>628</v>
      </c>
      <c r="H61" s="731">
        <v>214598</v>
      </c>
      <c r="I61" s="731">
        <v>214598</v>
      </c>
      <c r="J61" s="731" t="s">
        <v>731</v>
      </c>
      <c r="K61" s="731" t="s">
        <v>732</v>
      </c>
      <c r="L61" s="734">
        <v>181.8</v>
      </c>
      <c r="M61" s="734">
        <v>1</v>
      </c>
      <c r="N61" s="735">
        <v>181.8</v>
      </c>
    </row>
    <row r="62" spans="1:14" ht="14.45" customHeight="1" x14ac:dyDescent="0.2">
      <c r="A62" s="729" t="s">
        <v>595</v>
      </c>
      <c r="B62" s="730" t="s">
        <v>596</v>
      </c>
      <c r="C62" s="731" t="s">
        <v>607</v>
      </c>
      <c r="D62" s="732" t="s">
        <v>608</v>
      </c>
      <c r="E62" s="733">
        <v>50113001</v>
      </c>
      <c r="F62" s="732" t="s">
        <v>627</v>
      </c>
      <c r="G62" s="731" t="s">
        <v>628</v>
      </c>
      <c r="H62" s="731">
        <v>201703</v>
      </c>
      <c r="I62" s="731">
        <v>201703</v>
      </c>
      <c r="J62" s="731" t="s">
        <v>733</v>
      </c>
      <c r="K62" s="731" t="s">
        <v>734</v>
      </c>
      <c r="L62" s="734">
        <v>52.699999999999989</v>
      </c>
      <c r="M62" s="734">
        <v>1</v>
      </c>
      <c r="N62" s="735">
        <v>52.699999999999989</v>
      </c>
    </row>
    <row r="63" spans="1:14" ht="14.45" customHeight="1" x14ac:dyDescent="0.2">
      <c r="A63" s="729" t="s">
        <v>595</v>
      </c>
      <c r="B63" s="730" t="s">
        <v>596</v>
      </c>
      <c r="C63" s="731" t="s">
        <v>607</v>
      </c>
      <c r="D63" s="732" t="s">
        <v>608</v>
      </c>
      <c r="E63" s="733">
        <v>50113001</v>
      </c>
      <c r="F63" s="732" t="s">
        <v>627</v>
      </c>
      <c r="G63" s="731" t="s">
        <v>628</v>
      </c>
      <c r="H63" s="731">
        <v>243143</v>
      </c>
      <c r="I63" s="731">
        <v>243143</v>
      </c>
      <c r="J63" s="731" t="s">
        <v>735</v>
      </c>
      <c r="K63" s="731" t="s">
        <v>736</v>
      </c>
      <c r="L63" s="734">
        <v>300.42333333333323</v>
      </c>
      <c r="M63" s="734">
        <v>3</v>
      </c>
      <c r="N63" s="735">
        <v>901.26999999999975</v>
      </c>
    </row>
    <row r="64" spans="1:14" ht="14.45" customHeight="1" x14ac:dyDescent="0.2">
      <c r="A64" s="729" t="s">
        <v>595</v>
      </c>
      <c r="B64" s="730" t="s">
        <v>596</v>
      </c>
      <c r="C64" s="731" t="s">
        <v>607</v>
      </c>
      <c r="D64" s="732" t="s">
        <v>608</v>
      </c>
      <c r="E64" s="733">
        <v>50113001</v>
      </c>
      <c r="F64" s="732" t="s">
        <v>627</v>
      </c>
      <c r="G64" s="731" t="s">
        <v>628</v>
      </c>
      <c r="H64" s="731">
        <v>243142</v>
      </c>
      <c r="I64" s="731">
        <v>243142</v>
      </c>
      <c r="J64" s="731" t="s">
        <v>735</v>
      </c>
      <c r="K64" s="731" t="s">
        <v>737</v>
      </c>
      <c r="L64" s="734">
        <v>178.15</v>
      </c>
      <c r="M64" s="734">
        <v>3</v>
      </c>
      <c r="N64" s="735">
        <v>534.45000000000005</v>
      </c>
    </row>
    <row r="65" spans="1:14" ht="14.45" customHeight="1" x14ac:dyDescent="0.2">
      <c r="A65" s="729" t="s">
        <v>595</v>
      </c>
      <c r="B65" s="730" t="s">
        <v>596</v>
      </c>
      <c r="C65" s="731" t="s">
        <v>607</v>
      </c>
      <c r="D65" s="732" t="s">
        <v>608</v>
      </c>
      <c r="E65" s="733">
        <v>50113001</v>
      </c>
      <c r="F65" s="732" t="s">
        <v>627</v>
      </c>
      <c r="G65" s="731" t="s">
        <v>640</v>
      </c>
      <c r="H65" s="731">
        <v>213477</v>
      </c>
      <c r="I65" s="731">
        <v>213477</v>
      </c>
      <c r="J65" s="731" t="s">
        <v>738</v>
      </c>
      <c r="K65" s="731" t="s">
        <v>739</v>
      </c>
      <c r="L65" s="734">
        <v>3299.89</v>
      </c>
      <c r="M65" s="734">
        <v>4</v>
      </c>
      <c r="N65" s="735">
        <v>13199.56</v>
      </c>
    </row>
    <row r="66" spans="1:14" ht="14.45" customHeight="1" x14ac:dyDescent="0.2">
      <c r="A66" s="729" t="s">
        <v>595</v>
      </c>
      <c r="B66" s="730" t="s">
        <v>596</v>
      </c>
      <c r="C66" s="731" t="s">
        <v>607</v>
      </c>
      <c r="D66" s="732" t="s">
        <v>608</v>
      </c>
      <c r="E66" s="733">
        <v>50113001</v>
      </c>
      <c r="F66" s="732" t="s">
        <v>627</v>
      </c>
      <c r="G66" s="731" t="s">
        <v>640</v>
      </c>
      <c r="H66" s="731">
        <v>213487</v>
      </c>
      <c r="I66" s="731">
        <v>213487</v>
      </c>
      <c r="J66" s="731" t="s">
        <v>740</v>
      </c>
      <c r="K66" s="731" t="s">
        <v>741</v>
      </c>
      <c r="L66" s="734">
        <v>290.62</v>
      </c>
      <c r="M66" s="734">
        <v>7</v>
      </c>
      <c r="N66" s="735">
        <v>2034.3400000000001</v>
      </c>
    </row>
    <row r="67" spans="1:14" ht="14.45" customHeight="1" x14ac:dyDescent="0.2">
      <c r="A67" s="729" t="s">
        <v>595</v>
      </c>
      <c r="B67" s="730" t="s">
        <v>596</v>
      </c>
      <c r="C67" s="731" t="s">
        <v>607</v>
      </c>
      <c r="D67" s="732" t="s">
        <v>608</v>
      </c>
      <c r="E67" s="733">
        <v>50113001</v>
      </c>
      <c r="F67" s="732" t="s">
        <v>627</v>
      </c>
      <c r="G67" s="731" t="s">
        <v>640</v>
      </c>
      <c r="H67" s="731">
        <v>213494</v>
      </c>
      <c r="I67" s="731">
        <v>213494</v>
      </c>
      <c r="J67" s="731" t="s">
        <v>740</v>
      </c>
      <c r="K67" s="731" t="s">
        <v>742</v>
      </c>
      <c r="L67" s="734">
        <v>389.70545454545459</v>
      </c>
      <c r="M67" s="734">
        <v>44</v>
      </c>
      <c r="N67" s="735">
        <v>17147.04</v>
      </c>
    </row>
    <row r="68" spans="1:14" ht="14.45" customHeight="1" x14ac:dyDescent="0.2">
      <c r="A68" s="729" t="s">
        <v>595</v>
      </c>
      <c r="B68" s="730" t="s">
        <v>596</v>
      </c>
      <c r="C68" s="731" t="s">
        <v>607</v>
      </c>
      <c r="D68" s="732" t="s">
        <v>608</v>
      </c>
      <c r="E68" s="733">
        <v>50113001</v>
      </c>
      <c r="F68" s="732" t="s">
        <v>627</v>
      </c>
      <c r="G68" s="731" t="s">
        <v>640</v>
      </c>
      <c r="H68" s="731">
        <v>213489</v>
      </c>
      <c r="I68" s="731">
        <v>213489</v>
      </c>
      <c r="J68" s="731" t="s">
        <v>740</v>
      </c>
      <c r="K68" s="731" t="s">
        <v>743</v>
      </c>
      <c r="L68" s="734">
        <v>586.87</v>
      </c>
      <c r="M68" s="734">
        <v>25</v>
      </c>
      <c r="N68" s="735">
        <v>14671.75</v>
      </c>
    </row>
    <row r="69" spans="1:14" ht="14.45" customHeight="1" x14ac:dyDescent="0.2">
      <c r="A69" s="729" t="s">
        <v>595</v>
      </c>
      <c r="B69" s="730" t="s">
        <v>596</v>
      </c>
      <c r="C69" s="731" t="s">
        <v>607</v>
      </c>
      <c r="D69" s="732" t="s">
        <v>608</v>
      </c>
      <c r="E69" s="733">
        <v>50113001</v>
      </c>
      <c r="F69" s="732" t="s">
        <v>627</v>
      </c>
      <c r="G69" s="731" t="s">
        <v>628</v>
      </c>
      <c r="H69" s="731">
        <v>31915</v>
      </c>
      <c r="I69" s="731">
        <v>31915</v>
      </c>
      <c r="J69" s="731" t="s">
        <v>744</v>
      </c>
      <c r="K69" s="731" t="s">
        <v>745</v>
      </c>
      <c r="L69" s="734">
        <v>173.69</v>
      </c>
      <c r="M69" s="734">
        <v>4</v>
      </c>
      <c r="N69" s="735">
        <v>694.76</v>
      </c>
    </row>
    <row r="70" spans="1:14" ht="14.45" customHeight="1" x14ac:dyDescent="0.2">
      <c r="A70" s="729" t="s">
        <v>595</v>
      </c>
      <c r="B70" s="730" t="s">
        <v>596</v>
      </c>
      <c r="C70" s="731" t="s">
        <v>607</v>
      </c>
      <c r="D70" s="732" t="s">
        <v>608</v>
      </c>
      <c r="E70" s="733">
        <v>50113001</v>
      </c>
      <c r="F70" s="732" t="s">
        <v>627</v>
      </c>
      <c r="G70" s="731" t="s">
        <v>628</v>
      </c>
      <c r="H70" s="731">
        <v>47244</v>
      </c>
      <c r="I70" s="731">
        <v>47244</v>
      </c>
      <c r="J70" s="731" t="s">
        <v>746</v>
      </c>
      <c r="K70" s="731" t="s">
        <v>745</v>
      </c>
      <c r="L70" s="734">
        <v>143</v>
      </c>
      <c r="M70" s="734">
        <v>1</v>
      </c>
      <c r="N70" s="735">
        <v>143</v>
      </c>
    </row>
    <row r="71" spans="1:14" ht="14.45" customHeight="1" x14ac:dyDescent="0.2">
      <c r="A71" s="729" t="s">
        <v>595</v>
      </c>
      <c r="B71" s="730" t="s">
        <v>596</v>
      </c>
      <c r="C71" s="731" t="s">
        <v>607</v>
      </c>
      <c r="D71" s="732" t="s">
        <v>608</v>
      </c>
      <c r="E71" s="733">
        <v>50113001</v>
      </c>
      <c r="F71" s="732" t="s">
        <v>627</v>
      </c>
      <c r="G71" s="731" t="s">
        <v>628</v>
      </c>
      <c r="H71" s="731">
        <v>125366</v>
      </c>
      <c r="I71" s="731">
        <v>25366</v>
      </c>
      <c r="J71" s="731" t="s">
        <v>747</v>
      </c>
      <c r="K71" s="731" t="s">
        <v>748</v>
      </c>
      <c r="L71" s="734">
        <v>65.419999999999959</v>
      </c>
      <c r="M71" s="734">
        <v>1</v>
      </c>
      <c r="N71" s="735">
        <v>65.419999999999959</v>
      </c>
    </row>
    <row r="72" spans="1:14" ht="14.45" customHeight="1" x14ac:dyDescent="0.2">
      <c r="A72" s="729" t="s">
        <v>595</v>
      </c>
      <c r="B72" s="730" t="s">
        <v>596</v>
      </c>
      <c r="C72" s="731" t="s">
        <v>607</v>
      </c>
      <c r="D72" s="732" t="s">
        <v>608</v>
      </c>
      <c r="E72" s="733">
        <v>50113001</v>
      </c>
      <c r="F72" s="732" t="s">
        <v>627</v>
      </c>
      <c r="G72" s="731" t="s">
        <v>628</v>
      </c>
      <c r="H72" s="731">
        <v>109139</v>
      </c>
      <c r="I72" s="731">
        <v>176129</v>
      </c>
      <c r="J72" s="731" t="s">
        <v>749</v>
      </c>
      <c r="K72" s="731" t="s">
        <v>750</v>
      </c>
      <c r="L72" s="734">
        <v>639.13999999999987</v>
      </c>
      <c r="M72" s="734">
        <v>1</v>
      </c>
      <c r="N72" s="735">
        <v>639.13999999999987</v>
      </c>
    </row>
    <row r="73" spans="1:14" ht="14.45" customHeight="1" x14ac:dyDescent="0.2">
      <c r="A73" s="729" t="s">
        <v>595</v>
      </c>
      <c r="B73" s="730" t="s">
        <v>596</v>
      </c>
      <c r="C73" s="731" t="s">
        <v>607</v>
      </c>
      <c r="D73" s="732" t="s">
        <v>608</v>
      </c>
      <c r="E73" s="733">
        <v>50113001</v>
      </c>
      <c r="F73" s="732" t="s">
        <v>627</v>
      </c>
      <c r="G73" s="731" t="s">
        <v>329</v>
      </c>
      <c r="H73" s="731">
        <v>845593</v>
      </c>
      <c r="I73" s="731">
        <v>100304</v>
      </c>
      <c r="J73" s="731" t="s">
        <v>751</v>
      </c>
      <c r="K73" s="731" t="s">
        <v>752</v>
      </c>
      <c r="L73" s="734">
        <v>39.72999999999999</v>
      </c>
      <c r="M73" s="734">
        <v>2</v>
      </c>
      <c r="N73" s="735">
        <v>79.45999999999998</v>
      </c>
    </row>
    <row r="74" spans="1:14" ht="14.45" customHeight="1" x14ac:dyDescent="0.2">
      <c r="A74" s="729" t="s">
        <v>595</v>
      </c>
      <c r="B74" s="730" t="s">
        <v>596</v>
      </c>
      <c r="C74" s="731" t="s">
        <v>607</v>
      </c>
      <c r="D74" s="732" t="s">
        <v>608</v>
      </c>
      <c r="E74" s="733">
        <v>50113001</v>
      </c>
      <c r="F74" s="732" t="s">
        <v>627</v>
      </c>
      <c r="G74" s="731" t="s">
        <v>628</v>
      </c>
      <c r="H74" s="731">
        <v>214355</v>
      </c>
      <c r="I74" s="731">
        <v>214355</v>
      </c>
      <c r="J74" s="731" t="s">
        <v>753</v>
      </c>
      <c r="K74" s="731" t="s">
        <v>754</v>
      </c>
      <c r="L74" s="734">
        <v>276.73199999999997</v>
      </c>
      <c r="M74" s="734">
        <v>5</v>
      </c>
      <c r="N74" s="735">
        <v>1383.6599999999999</v>
      </c>
    </row>
    <row r="75" spans="1:14" ht="14.45" customHeight="1" x14ac:dyDescent="0.2">
      <c r="A75" s="729" t="s">
        <v>595</v>
      </c>
      <c r="B75" s="730" t="s">
        <v>596</v>
      </c>
      <c r="C75" s="731" t="s">
        <v>607</v>
      </c>
      <c r="D75" s="732" t="s">
        <v>608</v>
      </c>
      <c r="E75" s="733">
        <v>50113001</v>
      </c>
      <c r="F75" s="732" t="s">
        <v>627</v>
      </c>
      <c r="G75" s="731" t="s">
        <v>628</v>
      </c>
      <c r="H75" s="731">
        <v>176205</v>
      </c>
      <c r="I75" s="731">
        <v>180825</v>
      </c>
      <c r="J75" s="731" t="s">
        <v>755</v>
      </c>
      <c r="K75" s="731" t="s">
        <v>756</v>
      </c>
      <c r="L75" s="734">
        <v>104.64000443830005</v>
      </c>
      <c r="M75" s="734">
        <v>5</v>
      </c>
      <c r="N75" s="735">
        <v>523.20002219150024</v>
      </c>
    </row>
    <row r="76" spans="1:14" ht="14.45" customHeight="1" x14ac:dyDescent="0.2">
      <c r="A76" s="729" t="s">
        <v>595</v>
      </c>
      <c r="B76" s="730" t="s">
        <v>596</v>
      </c>
      <c r="C76" s="731" t="s">
        <v>607</v>
      </c>
      <c r="D76" s="732" t="s">
        <v>608</v>
      </c>
      <c r="E76" s="733">
        <v>50113001</v>
      </c>
      <c r="F76" s="732" t="s">
        <v>627</v>
      </c>
      <c r="G76" s="731" t="s">
        <v>628</v>
      </c>
      <c r="H76" s="731">
        <v>216572</v>
      </c>
      <c r="I76" s="731">
        <v>216572</v>
      </c>
      <c r="J76" s="731" t="s">
        <v>757</v>
      </c>
      <c r="K76" s="731" t="s">
        <v>758</v>
      </c>
      <c r="L76" s="734">
        <v>43.816554303797929</v>
      </c>
      <c r="M76" s="734">
        <v>56</v>
      </c>
      <c r="N76" s="735">
        <v>2453.7270410126839</v>
      </c>
    </row>
    <row r="77" spans="1:14" ht="14.45" customHeight="1" x14ac:dyDescent="0.2">
      <c r="A77" s="729" t="s">
        <v>595</v>
      </c>
      <c r="B77" s="730" t="s">
        <v>596</v>
      </c>
      <c r="C77" s="731" t="s">
        <v>607</v>
      </c>
      <c r="D77" s="732" t="s">
        <v>608</v>
      </c>
      <c r="E77" s="733">
        <v>50113001</v>
      </c>
      <c r="F77" s="732" t="s">
        <v>627</v>
      </c>
      <c r="G77" s="731" t="s">
        <v>628</v>
      </c>
      <c r="H77" s="731">
        <v>223200</v>
      </c>
      <c r="I77" s="731">
        <v>223200</v>
      </c>
      <c r="J77" s="731" t="s">
        <v>759</v>
      </c>
      <c r="K77" s="731" t="s">
        <v>760</v>
      </c>
      <c r="L77" s="734">
        <v>135.32</v>
      </c>
      <c r="M77" s="734">
        <v>2</v>
      </c>
      <c r="N77" s="735">
        <v>270.64</v>
      </c>
    </row>
    <row r="78" spans="1:14" ht="14.45" customHeight="1" x14ac:dyDescent="0.2">
      <c r="A78" s="729" t="s">
        <v>595</v>
      </c>
      <c r="B78" s="730" t="s">
        <v>596</v>
      </c>
      <c r="C78" s="731" t="s">
        <v>607</v>
      </c>
      <c r="D78" s="732" t="s">
        <v>608</v>
      </c>
      <c r="E78" s="733">
        <v>50113001</v>
      </c>
      <c r="F78" s="732" t="s">
        <v>627</v>
      </c>
      <c r="G78" s="731" t="s">
        <v>628</v>
      </c>
      <c r="H78" s="731">
        <v>845766</v>
      </c>
      <c r="I78" s="731">
        <v>0</v>
      </c>
      <c r="J78" s="731" t="s">
        <v>761</v>
      </c>
      <c r="K78" s="731" t="s">
        <v>329</v>
      </c>
      <c r="L78" s="734">
        <v>240.53000000000006</v>
      </c>
      <c r="M78" s="734">
        <v>2</v>
      </c>
      <c r="N78" s="735">
        <v>481.06000000000012</v>
      </c>
    </row>
    <row r="79" spans="1:14" ht="14.45" customHeight="1" x14ac:dyDescent="0.2">
      <c r="A79" s="729" t="s">
        <v>595</v>
      </c>
      <c r="B79" s="730" t="s">
        <v>596</v>
      </c>
      <c r="C79" s="731" t="s">
        <v>607</v>
      </c>
      <c r="D79" s="732" t="s">
        <v>608</v>
      </c>
      <c r="E79" s="733">
        <v>50113001</v>
      </c>
      <c r="F79" s="732" t="s">
        <v>627</v>
      </c>
      <c r="G79" s="731" t="s">
        <v>628</v>
      </c>
      <c r="H79" s="731">
        <v>51367</v>
      </c>
      <c r="I79" s="731">
        <v>51367</v>
      </c>
      <c r="J79" s="731" t="s">
        <v>762</v>
      </c>
      <c r="K79" s="731" t="s">
        <v>763</v>
      </c>
      <c r="L79" s="734">
        <v>92.950000000000031</v>
      </c>
      <c r="M79" s="734">
        <v>12</v>
      </c>
      <c r="N79" s="735">
        <v>1115.4000000000003</v>
      </c>
    </row>
    <row r="80" spans="1:14" ht="14.45" customHeight="1" x14ac:dyDescent="0.2">
      <c r="A80" s="729" t="s">
        <v>595</v>
      </c>
      <c r="B80" s="730" t="s">
        <v>596</v>
      </c>
      <c r="C80" s="731" t="s">
        <v>607</v>
      </c>
      <c r="D80" s="732" t="s">
        <v>608</v>
      </c>
      <c r="E80" s="733">
        <v>50113001</v>
      </c>
      <c r="F80" s="732" t="s">
        <v>627</v>
      </c>
      <c r="G80" s="731" t="s">
        <v>628</v>
      </c>
      <c r="H80" s="731">
        <v>51366</v>
      </c>
      <c r="I80" s="731">
        <v>51366</v>
      </c>
      <c r="J80" s="731" t="s">
        <v>762</v>
      </c>
      <c r="K80" s="731" t="s">
        <v>764</v>
      </c>
      <c r="L80" s="734">
        <v>171.6</v>
      </c>
      <c r="M80" s="734">
        <v>51</v>
      </c>
      <c r="N80" s="735">
        <v>8751.6</v>
      </c>
    </row>
    <row r="81" spans="1:14" ht="14.45" customHeight="1" x14ac:dyDescent="0.2">
      <c r="A81" s="729" t="s">
        <v>595</v>
      </c>
      <c r="B81" s="730" t="s">
        <v>596</v>
      </c>
      <c r="C81" s="731" t="s">
        <v>607</v>
      </c>
      <c r="D81" s="732" t="s">
        <v>608</v>
      </c>
      <c r="E81" s="733">
        <v>50113001</v>
      </c>
      <c r="F81" s="732" t="s">
        <v>627</v>
      </c>
      <c r="G81" s="731" t="s">
        <v>628</v>
      </c>
      <c r="H81" s="731">
        <v>51383</v>
      </c>
      <c r="I81" s="731">
        <v>51383</v>
      </c>
      <c r="J81" s="731" t="s">
        <v>762</v>
      </c>
      <c r="K81" s="731" t="s">
        <v>765</v>
      </c>
      <c r="L81" s="734">
        <v>93.5</v>
      </c>
      <c r="M81" s="734">
        <v>2</v>
      </c>
      <c r="N81" s="735">
        <v>187</v>
      </c>
    </row>
    <row r="82" spans="1:14" ht="14.45" customHeight="1" x14ac:dyDescent="0.2">
      <c r="A82" s="729" t="s">
        <v>595</v>
      </c>
      <c r="B82" s="730" t="s">
        <v>596</v>
      </c>
      <c r="C82" s="731" t="s">
        <v>607</v>
      </c>
      <c r="D82" s="732" t="s">
        <v>608</v>
      </c>
      <c r="E82" s="733">
        <v>50113001</v>
      </c>
      <c r="F82" s="732" t="s">
        <v>627</v>
      </c>
      <c r="G82" s="731" t="s">
        <v>628</v>
      </c>
      <c r="H82" s="731">
        <v>207900</v>
      </c>
      <c r="I82" s="731">
        <v>207900</v>
      </c>
      <c r="J82" s="731" t="s">
        <v>766</v>
      </c>
      <c r="K82" s="731" t="s">
        <v>767</v>
      </c>
      <c r="L82" s="734">
        <v>85.62</v>
      </c>
      <c r="M82" s="734">
        <v>2</v>
      </c>
      <c r="N82" s="735">
        <v>171.24</v>
      </c>
    </row>
    <row r="83" spans="1:14" ht="14.45" customHeight="1" x14ac:dyDescent="0.2">
      <c r="A83" s="729" t="s">
        <v>595</v>
      </c>
      <c r="B83" s="730" t="s">
        <v>596</v>
      </c>
      <c r="C83" s="731" t="s">
        <v>607</v>
      </c>
      <c r="D83" s="732" t="s">
        <v>608</v>
      </c>
      <c r="E83" s="733">
        <v>50113001</v>
      </c>
      <c r="F83" s="732" t="s">
        <v>627</v>
      </c>
      <c r="G83" s="731" t="s">
        <v>628</v>
      </c>
      <c r="H83" s="731">
        <v>241993</v>
      </c>
      <c r="I83" s="731">
        <v>241993</v>
      </c>
      <c r="J83" s="731" t="s">
        <v>768</v>
      </c>
      <c r="K83" s="731" t="s">
        <v>769</v>
      </c>
      <c r="L83" s="734">
        <v>94.289999999999992</v>
      </c>
      <c r="M83" s="734">
        <v>1</v>
      </c>
      <c r="N83" s="735">
        <v>94.289999999999992</v>
      </c>
    </row>
    <row r="84" spans="1:14" ht="14.45" customHeight="1" x14ac:dyDescent="0.2">
      <c r="A84" s="729" t="s">
        <v>595</v>
      </c>
      <c r="B84" s="730" t="s">
        <v>596</v>
      </c>
      <c r="C84" s="731" t="s">
        <v>607</v>
      </c>
      <c r="D84" s="732" t="s">
        <v>608</v>
      </c>
      <c r="E84" s="733">
        <v>50113001</v>
      </c>
      <c r="F84" s="732" t="s">
        <v>627</v>
      </c>
      <c r="G84" s="731" t="s">
        <v>628</v>
      </c>
      <c r="H84" s="731">
        <v>241992</v>
      </c>
      <c r="I84" s="731">
        <v>241992</v>
      </c>
      <c r="J84" s="731" t="s">
        <v>770</v>
      </c>
      <c r="K84" s="731" t="s">
        <v>771</v>
      </c>
      <c r="L84" s="734">
        <v>61.456666666666685</v>
      </c>
      <c r="M84" s="734">
        <v>3</v>
      </c>
      <c r="N84" s="735">
        <v>184.37000000000006</v>
      </c>
    </row>
    <row r="85" spans="1:14" ht="14.45" customHeight="1" x14ac:dyDescent="0.2">
      <c r="A85" s="729" t="s">
        <v>595</v>
      </c>
      <c r="B85" s="730" t="s">
        <v>596</v>
      </c>
      <c r="C85" s="731" t="s">
        <v>607</v>
      </c>
      <c r="D85" s="732" t="s">
        <v>608</v>
      </c>
      <c r="E85" s="733">
        <v>50113001</v>
      </c>
      <c r="F85" s="732" t="s">
        <v>627</v>
      </c>
      <c r="G85" s="731" t="s">
        <v>628</v>
      </c>
      <c r="H85" s="731">
        <v>208988</v>
      </c>
      <c r="I85" s="731">
        <v>208988</v>
      </c>
      <c r="J85" s="731" t="s">
        <v>772</v>
      </c>
      <c r="K85" s="731" t="s">
        <v>773</v>
      </c>
      <c r="L85" s="734">
        <v>555.16999999999996</v>
      </c>
      <c r="M85" s="734">
        <v>3</v>
      </c>
      <c r="N85" s="735">
        <v>1665.5099999999998</v>
      </c>
    </row>
    <row r="86" spans="1:14" ht="14.45" customHeight="1" x14ac:dyDescent="0.2">
      <c r="A86" s="729" t="s">
        <v>595</v>
      </c>
      <c r="B86" s="730" t="s">
        <v>596</v>
      </c>
      <c r="C86" s="731" t="s">
        <v>607</v>
      </c>
      <c r="D86" s="732" t="s">
        <v>608</v>
      </c>
      <c r="E86" s="733">
        <v>50113001</v>
      </c>
      <c r="F86" s="732" t="s">
        <v>627</v>
      </c>
      <c r="G86" s="731" t="s">
        <v>628</v>
      </c>
      <c r="H86" s="731">
        <v>187299</v>
      </c>
      <c r="I86" s="731">
        <v>87299</v>
      </c>
      <c r="J86" s="731" t="s">
        <v>774</v>
      </c>
      <c r="K86" s="731" t="s">
        <v>775</v>
      </c>
      <c r="L86" s="734">
        <v>1003.63</v>
      </c>
      <c r="M86" s="734">
        <v>2</v>
      </c>
      <c r="N86" s="735">
        <v>2007.26</v>
      </c>
    </row>
    <row r="87" spans="1:14" ht="14.45" customHeight="1" x14ac:dyDescent="0.2">
      <c r="A87" s="729" t="s">
        <v>595</v>
      </c>
      <c r="B87" s="730" t="s">
        <v>596</v>
      </c>
      <c r="C87" s="731" t="s">
        <v>607</v>
      </c>
      <c r="D87" s="732" t="s">
        <v>608</v>
      </c>
      <c r="E87" s="733">
        <v>50113001</v>
      </c>
      <c r="F87" s="732" t="s">
        <v>627</v>
      </c>
      <c r="G87" s="731" t="s">
        <v>628</v>
      </c>
      <c r="H87" s="731">
        <v>117189</v>
      </c>
      <c r="I87" s="731">
        <v>17189</v>
      </c>
      <c r="J87" s="731" t="s">
        <v>776</v>
      </c>
      <c r="K87" s="731" t="s">
        <v>777</v>
      </c>
      <c r="L87" s="734">
        <v>73.33</v>
      </c>
      <c r="M87" s="734">
        <v>3</v>
      </c>
      <c r="N87" s="735">
        <v>219.99</v>
      </c>
    </row>
    <row r="88" spans="1:14" ht="14.45" customHeight="1" x14ac:dyDescent="0.2">
      <c r="A88" s="729" t="s">
        <v>595</v>
      </c>
      <c r="B88" s="730" t="s">
        <v>596</v>
      </c>
      <c r="C88" s="731" t="s">
        <v>607</v>
      </c>
      <c r="D88" s="732" t="s">
        <v>608</v>
      </c>
      <c r="E88" s="733">
        <v>50113001</v>
      </c>
      <c r="F88" s="732" t="s">
        <v>627</v>
      </c>
      <c r="G88" s="731" t="s">
        <v>628</v>
      </c>
      <c r="H88" s="731">
        <v>102486</v>
      </c>
      <c r="I88" s="731">
        <v>2486</v>
      </c>
      <c r="J88" s="731" t="s">
        <v>778</v>
      </c>
      <c r="K88" s="731" t="s">
        <v>779</v>
      </c>
      <c r="L88" s="734">
        <v>122.63000000000004</v>
      </c>
      <c r="M88" s="734">
        <v>3</v>
      </c>
      <c r="N88" s="735">
        <v>367.8900000000001</v>
      </c>
    </row>
    <row r="89" spans="1:14" ht="14.45" customHeight="1" x14ac:dyDescent="0.2">
      <c r="A89" s="729" t="s">
        <v>595</v>
      </c>
      <c r="B89" s="730" t="s">
        <v>596</v>
      </c>
      <c r="C89" s="731" t="s">
        <v>607</v>
      </c>
      <c r="D89" s="732" t="s">
        <v>608</v>
      </c>
      <c r="E89" s="733">
        <v>50113001</v>
      </c>
      <c r="F89" s="732" t="s">
        <v>627</v>
      </c>
      <c r="G89" s="731" t="s">
        <v>628</v>
      </c>
      <c r="H89" s="731">
        <v>845697</v>
      </c>
      <c r="I89" s="731">
        <v>200935</v>
      </c>
      <c r="J89" s="731" t="s">
        <v>780</v>
      </c>
      <c r="K89" s="731" t="s">
        <v>781</v>
      </c>
      <c r="L89" s="734">
        <v>44.789999999999992</v>
      </c>
      <c r="M89" s="734">
        <v>6</v>
      </c>
      <c r="N89" s="735">
        <v>268.73999999999995</v>
      </c>
    </row>
    <row r="90" spans="1:14" ht="14.45" customHeight="1" x14ac:dyDescent="0.2">
      <c r="A90" s="729" t="s">
        <v>595</v>
      </c>
      <c r="B90" s="730" t="s">
        <v>596</v>
      </c>
      <c r="C90" s="731" t="s">
        <v>607</v>
      </c>
      <c r="D90" s="732" t="s">
        <v>608</v>
      </c>
      <c r="E90" s="733">
        <v>50113001</v>
      </c>
      <c r="F90" s="732" t="s">
        <v>627</v>
      </c>
      <c r="G90" s="731" t="s">
        <v>628</v>
      </c>
      <c r="H90" s="731">
        <v>100489</v>
      </c>
      <c r="I90" s="731">
        <v>489</v>
      </c>
      <c r="J90" s="731" t="s">
        <v>782</v>
      </c>
      <c r="K90" s="731" t="s">
        <v>783</v>
      </c>
      <c r="L90" s="734">
        <v>47.14</v>
      </c>
      <c r="M90" s="734">
        <v>4</v>
      </c>
      <c r="N90" s="735">
        <v>188.56</v>
      </c>
    </row>
    <row r="91" spans="1:14" ht="14.45" customHeight="1" x14ac:dyDescent="0.2">
      <c r="A91" s="729" t="s">
        <v>595</v>
      </c>
      <c r="B91" s="730" t="s">
        <v>596</v>
      </c>
      <c r="C91" s="731" t="s">
        <v>607</v>
      </c>
      <c r="D91" s="732" t="s">
        <v>608</v>
      </c>
      <c r="E91" s="733">
        <v>50113001</v>
      </c>
      <c r="F91" s="732" t="s">
        <v>627</v>
      </c>
      <c r="G91" s="731" t="s">
        <v>628</v>
      </c>
      <c r="H91" s="731">
        <v>930661</v>
      </c>
      <c r="I91" s="731">
        <v>0</v>
      </c>
      <c r="J91" s="731" t="s">
        <v>784</v>
      </c>
      <c r="K91" s="731" t="s">
        <v>329</v>
      </c>
      <c r="L91" s="734">
        <v>372.69735191022392</v>
      </c>
      <c r="M91" s="734">
        <v>1</v>
      </c>
      <c r="N91" s="735">
        <v>372.69735191022392</v>
      </c>
    </row>
    <row r="92" spans="1:14" ht="14.45" customHeight="1" x14ac:dyDescent="0.2">
      <c r="A92" s="729" t="s">
        <v>595</v>
      </c>
      <c r="B92" s="730" t="s">
        <v>596</v>
      </c>
      <c r="C92" s="731" t="s">
        <v>607</v>
      </c>
      <c r="D92" s="732" t="s">
        <v>608</v>
      </c>
      <c r="E92" s="733">
        <v>50113001</v>
      </c>
      <c r="F92" s="732" t="s">
        <v>627</v>
      </c>
      <c r="G92" s="731" t="s">
        <v>628</v>
      </c>
      <c r="H92" s="731">
        <v>920361</v>
      </c>
      <c r="I92" s="731">
        <v>0</v>
      </c>
      <c r="J92" s="731" t="s">
        <v>785</v>
      </c>
      <c r="K92" s="731" t="s">
        <v>329</v>
      </c>
      <c r="L92" s="734">
        <v>363.67529865319233</v>
      </c>
      <c r="M92" s="734">
        <v>1</v>
      </c>
      <c r="N92" s="735">
        <v>363.67529865319233</v>
      </c>
    </row>
    <row r="93" spans="1:14" ht="14.45" customHeight="1" x14ac:dyDescent="0.2">
      <c r="A93" s="729" t="s">
        <v>595</v>
      </c>
      <c r="B93" s="730" t="s">
        <v>596</v>
      </c>
      <c r="C93" s="731" t="s">
        <v>607</v>
      </c>
      <c r="D93" s="732" t="s">
        <v>608</v>
      </c>
      <c r="E93" s="733">
        <v>50113001</v>
      </c>
      <c r="F93" s="732" t="s">
        <v>627</v>
      </c>
      <c r="G93" s="731" t="s">
        <v>628</v>
      </c>
      <c r="H93" s="731">
        <v>900493</v>
      </c>
      <c r="I93" s="731">
        <v>0</v>
      </c>
      <c r="J93" s="731" t="s">
        <v>786</v>
      </c>
      <c r="K93" s="731" t="s">
        <v>329</v>
      </c>
      <c r="L93" s="734">
        <v>376.44828998855905</v>
      </c>
      <c r="M93" s="734">
        <v>4</v>
      </c>
      <c r="N93" s="735">
        <v>1505.7931599542362</v>
      </c>
    </row>
    <row r="94" spans="1:14" ht="14.45" customHeight="1" x14ac:dyDescent="0.2">
      <c r="A94" s="729" t="s">
        <v>595</v>
      </c>
      <c r="B94" s="730" t="s">
        <v>596</v>
      </c>
      <c r="C94" s="731" t="s">
        <v>607</v>
      </c>
      <c r="D94" s="732" t="s">
        <v>608</v>
      </c>
      <c r="E94" s="733">
        <v>50113001</v>
      </c>
      <c r="F94" s="732" t="s">
        <v>627</v>
      </c>
      <c r="G94" s="731" t="s">
        <v>628</v>
      </c>
      <c r="H94" s="731">
        <v>843067</v>
      </c>
      <c r="I94" s="731">
        <v>0</v>
      </c>
      <c r="J94" s="731" t="s">
        <v>787</v>
      </c>
      <c r="K94" s="731" t="s">
        <v>329</v>
      </c>
      <c r="L94" s="734">
        <v>329.12422511910182</v>
      </c>
      <c r="M94" s="734">
        <v>4</v>
      </c>
      <c r="N94" s="735">
        <v>1316.4969004764073</v>
      </c>
    </row>
    <row r="95" spans="1:14" ht="14.45" customHeight="1" x14ac:dyDescent="0.2">
      <c r="A95" s="729" t="s">
        <v>595</v>
      </c>
      <c r="B95" s="730" t="s">
        <v>596</v>
      </c>
      <c r="C95" s="731" t="s">
        <v>607</v>
      </c>
      <c r="D95" s="732" t="s">
        <v>608</v>
      </c>
      <c r="E95" s="733">
        <v>50113001</v>
      </c>
      <c r="F95" s="732" t="s">
        <v>627</v>
      </c>
      <c r="G95" s="731" t="s">
        <v>628</v>
      </c>
      <c r="H95" s="731">
        <v>188217</v>
      </c>
      <c r="I95" s="731">
        <v>88217</v>
      </c>
      <c r="J95" s="731" t="s">
        <v>788</v>
      </c>
      <c r="K95" s="731" t="s">
        <v>789</v>
      </c>
      <c r="L95" s="734">
        <v>127.11249940896661</v>
      </c>
      <c r="M95" s="734">
        <v>4</v>
      </c>
      <c r="N95" s="735">
        <v>508.44999763586645</v>
      </c>
    </row>
    <row r="96" spans="1:14" ht="14.45" customHeight="1" x14ac:dyDescent="0.2">
      <c r="A96" s="729" t="s">
        <v>595</v>
      </c>
      <c r="B96" s="730" t="s">
        <v>596</v>
      </c>
      <c r="C96" s="731" t="s">
        <v>607</v>
      </c>
      <c r="D96" s="732" t="s">
        <v>608</v>
      </c>
      <c r="E96" s="733">
        <v>50113001</v>
      </c>
      <c r="F96" s="732" t="s">
        <v>627</v>
      </c>
      <c r="G96" s="731" t="s">
        <v>628</v>
      </c>
      <c r="H96" s="731">
        <v>225971</v>
      </c>
      <c r="I96" s="731">
        <v>225971</v>
      </c>
      <c r="J96" s="731" t="s">
        <v>790</v>
      </c>
      <c r="K96" s="731" t="s">
        <v>791</v>
      </c>
      <c r="L96" s="734">
        <v>103.91000000000001</v>
      </c>
      <c r="M96" s="734">
        <v>2</v>
      </c>
      <c r="N96" s="735">
        <v>207.82000000000002</v>
      </c>
    </row>
    <row r="97" spans="1:14" ht="14.45" customHeight="1" x14ac:dyDescent="0.2">
      <c r="A97" s="729" t="s">
        <v>595</v>
      </c>
      <c r="B97" s="730" t="s">
        <v>596</v>
      </c>
      <c r="C97" s="731" t="s">
        <v>607</v>
      </c>
      <c r="D97" s="732" t="s">
        <v>608</v>
      </c>
      <c r="E97" s="733">
        <v>50113001</v>
      </c>
      <c r="F97" s="732" t="s">
        <v>627</v>
      </c>
      <c r="G97" s="731" t="s">
        <v>628</v>
      </c>
      <c r="H97" s="731">
        <v>128216</v>
      </c>
      <c r="I97" s="731">
        <v>28216</v>
      </c>
      <c r="J97" s="731" t="s">
        <v>792</v>
      </c>
      <c r="K97" s="731" t="s">
        <v>793</v>
      </c>
      <c r="L97" s="734">
        <v>42.65</v>
      </c>
      <c r="M97" s="734">
        <v>2</v>
      </c>
      <c r="N97" s="735">
        <v>85.3</v>
      </c>
    </row>
    <row r="98" spans="1:14" ht="14.45" customHeight="1" x14ac:dyDescent="0.2">
      <c r="A98" s="729" t="s">
        <v>595</v>
      </c>
      <c r="B98" s="730" t="s">
        <v>596</v>
      </c>
      <c r="C98" s="731" t="s">
        <v>607</v>
      </c>
      <c r="D98" s="732" t="s">
        <v>608</v>
      </c>
      <c r="E98" s="733">
        <v>50113001</v>
      </c>
      <c r="F98" s="732" t="s">
        <v>627</v>
      </c>
      <c r="G98" s="731" t="s">
        <v>628</v>
      </c>
      <c r="H98" s="731">
        <v>186393</v>
      </c>
      <c r="I98" s="731">
        <v>86393</v>
      </c>
      <c r="J98" s="731" t="s">
        <v>794</v>
      </c>
      <c r="K98" s="731" t="s">
        <v>795</v>
      </c>
      <c r="L98" s="734">
        <v>53.789999999999992</v>
      </c>
      <c r="M98" s="734">
        <v>2</v>
      </c>
      <c r="N98" s="735">
        <v>107.57999999999998</v>
      </c>
    </row>
    <row r="99" spans="1:14" ht="14.45" customHeight="1" x14ac:dyDescent="0.2">
      <c r="A99" s="729" t="s">
        <v>595</v>
      </c>
      <c r="B99" s="730" t="s">
        <v>596</v>
      </c>
      <c r="C99" s="731" t="s">
        <v>607</v>
      </c>
      <c r="D99" s="732" t="s">
        <v>608</v>
      </c>
      <c r="E99" s="733">
        <v>50113001</v>
      </c>
      <c r="F99" s="732" t="s">
        <v>627</v>
      </c>
      <c r="G99" s="731" t="s">
        <v>628</v>
      </c>
      <c r="H99" s="731">
        <v>846813</v>
      </c>
      <c r="I99" s="731">
        <v>137120</v>
      </c>
      <c r="J99" s="731" t="s">
        <v>796</v>
      </c>
      <c r="K99" s="731" t="s">
        <v>797</v>
      </c>
      <c r="L99" s="734">
        <v>71.38000000000001</v>
      </c>
      <c r="M99" s="734">
        <v>1</v>
      </c>
      <c r="N99" s="735">
        <v>71.38000000000001</v>
      </c>
    </row>
    <row r="100" spans="1:14" ht="14.45" customHeight="1" x14ac:dyDescent="0.2">
      <c r="A100" s="729" t="s">
        <v>595</v>
      </c>
      <c r="B100" s="730" t="s">
        <v>596</v>
      </c>
      <c r="C100" s="731" t="s">
        <v>607</v>
      </c>
      <c r="D100" s="732" t="s">
        <v>608</v>
      </c>
      <c r="E100" s="733">
        <v>50113001</v>
      </c>
      <c r="F100" s="732" t="s">
        <v>627</v>
      </c>
      <c r="G100" s="731" t="s">
        <v>628</v>
      </c>
      <c r="H100" s="731">
        <v>231541</v>
      </c>
      <c r="I100" s="731">
        <v>231541</v>
      </c>
      <c r="J100" s="731" t="s">
        <v>798</v>
      </c>
      <c r="K100" s="731" t="s">
        <v>799</v>
      </c>
      <c r="L100" s="734">
        <v>80.689999999999969</v>
      </c>
      <c r="M100" s="734">
        <v>3</v>
      </c>
      <c r="N100" s="735">
        <v>242.06999999999991</v>
      </c>
    </row>
    <row r="101" spans="1:14" ht="14.45" customHeight="1" x14ac:dyDescent="0.2">
      <c r="A101" s="729" t="s">
        <v>595</v>
      </c>
      <c r="B101" s="730" t="s">
        <v>596</v>
      </c>
      <c r="C101" s="731" t="s">
        <v>607</v>
      </c>
      <c r="D101" s="732" t="s">
        <v>608</v>
      </c>
      <c r="E101" s="733">
        <v>50113001</v>
      </c>
      <c r="F101" s="732" t="s">
        <v>627</v>
      </c>
      <c r="G101" s="731" t="s">
        <v>628</v>
      </c>
      <c r="H101" s="731">
        <v>225168</v>
      </c>
      <c r="I101" s="731">
        <v>225168</v>
      </c>
      <c r="J101" s="731" t="s">
        <v>800</v>
      </c>
      <c r="K101" s="731" t="s">
        <v>801</v>
      </c>
      <c r="L101" s="734">
        <v>63.539999999999992</v>
      </c>
      <c r="M101" s="734">
        <v>1</v>
      </c>
      <c r="N101" s="735">
        <v>63.539999999999992</v>
      </c>
    </row>
    <row r="102" spans="1:14" ht="14.45" customHeight="1" x14ac:dyDescent="0.2">
      <c r="A102" s="729" t="s">
        <v>595</v>
      </c>
      <c r="B102" s="730" t="s">
        <v>596</v>
      </c>
      <c r="C102" s="731" t="s">
        <v>607</v>
      </c>
      <c r="D102" s="732" t="s">
        <v>608</v>
      </c>
      <c r="E102" s="733">
        <v>50113001</v>
      </c>
      <c r="F102" s="732" t="s">
        <v>627</v>
      </c>
      <c r="G102" s="731" t="s">
        <v>628</v>
      </c>
      <c r="H102" s="731">
        <v>102684</v>
      </c>
      <c r="I102" s="731">
        <v>2684</v>
      </c>
      <c r="J102" s="731" t="s">
        <v>802</v>
      </c>
      <c r="K102" s="731" t="s">
        <v>803</v>
      </c>
      <c r="L102" s="734">
        <v>129.19</v>
      </c>
      <c r="M102" s="734">
        <v>4</v>
      </c>
      <c r="N102" s="735">
        <v>516.76</v>
      </c>
    </row>
    <row r="103" spans="1:14" ht="14.45" customHeight="1" x14ac:dyDescent="0.2">
      <c r="A103" s="729" t="s">
        <v>595</v>
      </c>
      <c r="B103" s="730" t="s">
        <v>596</v>
      </c>
      <c r="C103" s="731" t="s">
        <v>607</v>
      </c>
      <c r="D103" s="732" t="s">
        <v>608</v>
      </c>
      <c r="E103" s="733">
        <v>50113001</v>
      </c>
      <c r="F103" s="732" t="s">
        <v>627</v>
      </c>
      <c r="G103" s="731" t="s">
        <v>628</v>
      </c>
      <c r="H103" s="731">
        <v>100502</v>
      </c>
      <c r="I103" s="731">
        <v>502</v>
      </c>
      <c r="J103" s="731" t="s">
        <v>802</v>
      </c>
      <c r="K103" s="731" t="s">
        <v>804</v>
      </c>
      <c r="L103" s="734">
        <v>268.94001011511136</v>
      </c>
      <c r="M103" s="734">
        <v>2</v>
      </c>
      <c r="N103" s="735">
        <v>537.88002023022273</v>
      </c>
    </row>
    <row r="104" spans="1:14" ht="14.45" customHeight="1" x14ac:dyDescent="0.2">
      <c r="A104" s="729" t="s">
        <v>595</v>
      </c>
      <c r="B104" s="730" t="s">
        <v>596</v>
      </c>
      <c r="C104" s="731" t="s">
        <v>607</v>
      </c>
      <c r="D104" s="732" t="s">
        <v>608</v>
      </c>
      <c r="E104" s="733">
        <v>50113001</v>
      </c>
      <c r="F104" s="732" t="s">
        <v>627</v>
      </c>
      <c r="G104" s="731" t="s">
        <v>628</v>
      </c>
      <c r="H104" s="731">
        <v>223159</v>
      </c>
      <c r="I104" s="731">
        <v>223159</v>
      </c>
      <c r="J104" s="731" t="s">
        <v>805</v>
      </c>
      <c r="K104" s="731" t="s">
        <v>806</v>
      </c>
      <c r="L104" s="734">
        <v>74.279999999999987</v>
      </c>
      <c r="M104" s="734">
        <v>1</v>
      </c>
      <c r="N104" s="735">
        <v>74.279999999999987</v>
      </c>
    </row>
    <row r="105" spans="1:14" ht="14.45" customHeight="1" x14ac:dyDescent="0.2">
      <c r="A105" s="729" t="s">
        <v>595</v>
      </c>
      <c r="B105" s="730" t="s">
        <v>596</v>
      </c>
      <c r="C105" s="731" t="s">
        <v>607</v>
      </c>
      <c r="D105" s="732" t="s">
        <v>608</v>
      </c>
      <c r="E105" s="733">
        <v>50113001</v>
      </c>
      <c r="F105" s="732" t="s">
        <v>627</v>
      </c>
      <c r="G105" s="731" t="s">
        <v>628</v>
      </c>
      <c r="H105" s="731">
        <v>846921</v>
      </c>
      <c r="I105" s="731">
        <v>123265</v>
      </c>
      <c r="J105" s="731" t="s">
        <v>807</v>
      </c>
      <c r="K105" s="731" t="s">
        <v>808</v>
      </c>
      <c r="L105" s="734">
        <v>814.45</v>
      </c>
      <c r="M105" s="734">
        <v>1</v>
      </c>
      <c r="N105" s="735">
        <v>814.45</v>
      </c>
    </row>
    <row r="106" spans="1:14" ht="14.45" customHeight="1" x14ac:dyDescent="0.2">
      <c r="A106" s="729" t="s">
        <v>595</v>
      </c>
      <c r="B106" s="730" t="s">
        <v>596</v>
      </c>
      <c r="C106" s="731" t="s">
        <v>607</v>
      </c>
      <c r="D106" s="732" t="s">
        <v>608</v>
      </c>
      <c r="E106" s="733">
        <v>50113001</v>
      </c>
      <c r="F106" s="732" t="s">
        <v>627</v>
      </c>
      <c r="G106" s="731" t="s">
        <v>628</v>
      </c>
      <c r="H106" s="731">
        <v>194763</v>
      </c>
      <c r="I106" s="731">
        <v>94763</v>
      </c>
      <c r="J106" s="731" t="s">
        <v>809</v>
      </c>
      <c r="K106" s="731" t="s">
        <v>810</v>
      </c>
      <c r="L106" s="734">
        <v>212.52</v>
      </c>
      <c r="M106" s="734">
        <v>1</v>
      </c>
      <c r="N106" s="735">
        <v>212.52</v>
      </c>
    </row>
    <row r="107" spans="1:14" ht="14.45" customHeight="1" x14ac:dyDescent="0.2">
      <c r="A107" s="729" t="s">
        <v>595</v>
      </c>
      <c r="B107" s="730" t="s">
        <v>596</v>
      </c>
      <c r="C107" s="731" t="s">
        <v>607</v>
      </c>
      <c r="D107" s="732" t="s">
        <v>608</v>
      </c>
      <c r="E107" s="733">
        <v>50113001</v>
      </c>
      <c r="F107" s="732" t="s">
        <v>627</v>
      </c>
      <c r="G107" s="731" t="s">
        <v>628</v>
      </c>
      <c r="H107" s="731">
        <v>230353</v>
      </c>
      <c r="I107" s="731">
        <v>230353</v>
      </c>
      <c r="J107" s="731" t="s">
        <v>811</v>
      </c>
      <c r="K107" s="731" t="s">
        <v>812</v>
      </c>
      <c r="L107" s="734">
        <v>1758.33</v>
      </c>
      <c r="M107" s="734">
        <v>3</v>
      </c>
      <c r="N107" s="735">
        <v>5274.99</v>
      </c>
    </row>
    <row r="108" spans="1:14" ht="14.45" customHeight="1" x14ac:dyDescent="0.2">
      <c r="A108" s="729" t="s">
        <v>595</v>
      </c>
      <c r="B108" s="730" t="s">
        <v>596</v>
      </c>
      <c r="C108" s="731" t="s">
        <v>607</v>
      </c>
      <c r="D108" s="732" t="s">
        <v>608</v>
      </c>
      <c r="E108" s="733">
        <v>50113001</v>
      </c>
      <c r="F108" s="732" t="s">
        <v>627</v>
      </c>
      <c r="G108" s="731" t="s">
        <v>640</v>
      </c>
      <c r="H108" s="731">
        <v>191788</v>
      </c>
      <c r="I108" s="731">
        <v>91788</v>
      </c>
      <c r="J108" s="731" t="s">
        <v>813</v>
      </c>
      <c r="K108" s="731" t="s">
        <v>814</v>
      </c>
      <c r="L108" s="734">
        <v>9.1618181818181821</v>
      </c>
      <c r="M108" s="734">
        <v>11</v>
      </c>
      <c r="N108" s="735">
        <v>100.78</v>
      </c>
    </row>
    <row r="109" spans="1:14" ht="14.45" customHeight="1" x14ac:dyDescent="0.2">
      <c r="A109" s="729" t="s">
        <v>595</v>
      </c>
      <c r="B109" s="730" t="s">
        <v>596</v>
      </c>
      <c r="C109" s="731" t="s">
        <v>607</v>
      </c>
      <c r="D109" s="732" t="s">
        <v>608</v>
      </c>
      <c r="E109" s="733">
        <v>50113001</v>
      </c>
      <c r="F109" s="732" t="s">
        <v>627</v>
      </c>
      <c r="G109" s="731" t="s">
        <v>640</v>
      </c>
      <c r="H109" s="731">
        <v>184398</v>
      </c>
      <c r="I109" s="731">
        <v>84398</v>
      </c>
      <c r="J109" s="731" t="s">
        <v>815</v>
      </c>
      <c r="K109" s="731" t="s">
        <v>816</v>
      </c>
      <c r="L109" s="734">
        <v>114.03000000000004</v>
      </c>
      <c r="M109" s="734">
        <v>1</v>
      </c>
      <c r="N109" s="735">
        <v>114.03000000000004</v>
      </c>
    </row>
    <row r="110" spans="1:14" ht="14.45" customHeight="1" x14ac:dyDescent="0.2">
      <c r="A110" s="729" t="s">
        <v>595</v>
      </c>
      <c r="B110" s="730" t="s">
        <v>596</v>
      </c>
      <c r="C110" s="731" t="s">
        <v>607</v>
      </c>
      <c r="D110" s="732" t="s">
        <v>608</v>
      </c>
      <c r="E110" s="733">
        <v>50113001</v>
      </c>
      <c r="F110" s="732" t="s">
        <v>627</v>
      </c>
      <c r="G110" s="731" t="s">
        <v>640</v>
      </c>
      <c r="H110" s="731">
        <v>184399</v>
      </c>
      <c r="I110" s="731">
        <v>84399</v>
      </c>
      <c r="J110" s="731" t="s">
        <v>817</v>
      </c>
      <c r="K110" s="731" t="s">
        <v>818</v>
      </c>
      <c r="L110" s="734">
        <v>126.2</v>
      </c>
      <c r="M110" s="734">
        <v>1</v>
      </c>
      <c r="N110" s="735">
        <v>126.2</v>
      </c>
    </row>
    <row r="111" spans="1:14" ht="14.45" customHeight="1" x14ac:dyDescent="0.2">
      <c r="A111" s="729" t="s">
        <v>595</v>
      </c>
      <c r="B111" s="730" t="s">
        <v>596</v>
      </c>
      <c r="C111" s="731" t="s">
        <v>607</v>
      </c>
      <c r="D111" s="732" t="s">
        <v>608</v>
      </c>
      <c r="E111" s="733">
        <v>50113001</v>
      </c>
      <c r="F111" s="732" t="s">
        <v>627</v>
      </c>
      <c r="G111" s="731" t="s">
        <v>628</v>
      </c>
      <c r="H111" s="731">
        <v>224732</v>
      </c>
      <c r="I111" s="731">
        <v>224732</v>
      </c>
      <c r="J111" s="731" t="s">
        <v>819</v>
      </c>
      <c r="K111" s="731" t="s">
        <v>820</v>
      </c>
      <c r="L111" s="734">
        <v>832.65</v>
      </c>
      <c r="M111" s="734">
        <v>2</v>
      </c>
      <c r="N111" s="735">
        <v>1665.3</v>
      </c>
    </row>
    <row r="112" spans="1:14" ht="14.45" customHeight="1" x14ac:dyDescent="0.2">
      <c r="A112" s="729" t="s">
        <v>595</v>
      </c>
      <c r="B112" s="730" t="s">
        <v>596</v>
      </c>
      <c r="C112" s="731" t="s">
        <v>607</v>
      </c>
      <c r="D112" s="732" t="s">
        <v>608</v>
      </c>
      <c r="E112" s="733">
        <v>50113001</v>
      </c>
      <c r="F112" s="732" t="s">
        <v>627</v>
      </c>
      <c r="G112" s="731" t="s">
        <v>640</v>
      </c>
      <c r="H112" s="731">
        <v>100536</v>
      </c>
      <c r="I112" s="731">
        <v>536</v>
      </c>
      <c r="J112" s="731" t="s">
        <v>821</v>
      </c>
      <c r="K112" s="731" t="s">
        <v>632</v>
      </c>
      <c r="L112" s="734">
        <v>140.12</v>
      </c>
      <c r="M112" s="734">
        <v>1</v>
      </c>
      <c r="N112" s="735">
        <v>140.12</v>
      </c>
    </row>
    <row r="113" spans="1:14" ht="14.45" customHeight="1" x14ac:dyDescent="0.2">
      <c r="A113" s="729" t="s">
        <v>595</v>
      </c>
      <c r="B113" s="730" t="s">
        <v>596</v>
      </c>
      <c r="C113" s="731" t="s">
        <v>607</v>
      </c>
      <c r="D113" s="732" t="s">
        <v>608</v>
      </c>
      <c r="E113" s="733">
        <v>50113001</v>
      </c>
      <c r="F113" s="732" t="s">
        <v>627</v>
      </c>
      <c r="G113" s="731" t="s">
        <v>628</v>
      </c>
      <c r="H113" s="731">
        <v>216963</v>
      </c>
      <c r="I113" s="731">
        <v>216963</v>
      </c>
      <c r="J113" s="731" t="s">
        <v>822</v>
      </c>
      <c r="K113" s="731" t="s">
        <v>823</v>
      </c>
      <c r="L113" s="734">
        <v>148.92999999999998</v>
      </c>
      <c r="M113" s="734">
        <v>1</v>
      </c>
      <c r="N113" s="735">
        <v>148.92999999999998</v>
      </c>
    </row>
    <row r="114" spans="1:14" ht="14.45" customHeight="1" x14ac:dyDescent="0.2">
      <c r="A114" s="729" t="s">
        <v>595</v>
      </c>
      <c r="B114" s="730" t="s">
        <v>596</v>
      </c>
      <c r="C114" s="731" t="s">
        <v>607</v>
      </c>
      <c r="D114" s="732" t="s">
        <v>608</v>
      </c>
      <c r="E114" s="733">
        <v>50113001</v>
      </c>
      <c r="F114" s="732" t="s">
        <v>627</v>
      </c>
      <c r="G114" s="731" t="s">
        <v>640</v>
      </c>
      <c r="H114" s="731">
        <v>155824</v>
      </c>
      <c r="I114" s="731">
        <v>55824</v>
      </c>
      <c r="J114" s="731" t="s">
        <v>824</v>
      </c>
      <c r="K114" s="731" t="s">
        <v>825</v>
      </c>
      <c r="L114" s="734">
        <v>41.14</v>
      </c>
      <c r="M114" s="734">
        <v>7</v>
      </c>
      <c r="N114" s="735">
        <v>287.98</v>
      </c>
    </row>
    <row r="115" spans="1:14" ht="14.45" customHeight="1" x14ac:dyDescent="0.2">
      <c r="A115" s="729" t="s">
        <v>595</v>
      </c>
      <c r="B115" s="730" t="s">
        <v>596</v>
      </c>
      <c r="C115" s="731" t="s">
        <v>607</v>
      </c>
      <c r="D115" s="732" t="s">
        <v>608</v>
      </c>
      <c r="E115" s="733">
        <v>50113001</v>
      </c>
      <c r="F115" s="732" t="s">
        <v>627</v>
      </c>
      <c r="G115" s="731" t="s">
        <v>329</v>
      </c>
      <c r="H115" s="731">
        <v>243453</v>
      </c>
      <c r="I115" s="731">
        <v>243453</v>
      </c>
      <c r="J115" s="731" t="s">
        <v>824</v>
      </c>
      <c r="K115" s="731" t="s">
        <v>808</v>
      </c>
      <c r="L115" s="734">
        <v>82.533000000000001</v>
      </c>
      <c r="M115" s="734">
        <v>8</v>
      </c>
      <c r="N115" s="735">
        <v>660.26400000000001</v>
      </c>
    </row>
    <row r="116" spans="1:14" ht="14.45" customHeight="1" x14ac:dyDescent="0.2">
      <c r="A116" s="729" t="s">
        <v>595</v>
      </c>
      <c r="B116" s="730" t="s">
        <v>596</v>
      </c>
      <c r="C116" s="731" t="s">
        <v>607</v>
      </c>
      <c r="D116" s="732" t="s">
        <v>608</v>
      </c>
      <c r="E116" s="733">
        <v>50113001</v>
      </c>
      <c r="F116" s="732" t="s">
        <v>627</v>
      </c>
      <c r="G116" s="731" t="s">
        <v>640</v>
      </c>
      <c r="H116" s="731">
        <v>107981</v>
      </c>
      <c r="I116" s="731">
        <v>7981</v>
      </c>
      <c r="J116" s="731" t="s">
        <v>824</v>
      </c>
      <c r="K116" s="731" t="s">
        <v>826</v>
      </c>
      <c r="L116" s="734">
        <v>41.88000000000001</v>
      </c>
      <c r="M116" s="734">
        <v>80</v>
      </c>
      <c r="N116" s="735">
        <v>3350.4000000000005</v>
      </c>
    </row>
    <row r="117" spans="1:14" ht="14.45" customHeight="1" x14ac:dyDescent="0.2">
      <c r="A117" s="729" t="s">
        <v>595</v>
      </c>
      <c r="B117" s="730" t="s">
        <v>596</v>
      </c>
      <c r="C117" s="731" t="s">
        <v>607</v>
      </c>
      <c r="D117" s="732" t="s">
        <v>608</v>
      </c>
      <c r="E117" s="733">
        <v>50113001</v>
      </c>
      <c r="F117" s="732" t="s">
        <v>627</v>
      </c>
      <c r="G117" s="731" t="s">
        <v>640</v>
      </c>
      <c r="H117" s="731">
        <v>155823</v>
      </c>
      <c r="I117" s="731">
        <v>55823</v>
      </c>
      <c r="J117" s="731" t="s">
        <v>824</v>
      </c>
      <c r="K117" s="731" t="s">
        <v>827</v>
      </c>
      <c r="L117" s="734">
        <v>33.010999999999989</v>
      </c>
      <c r="M117" s="734">
        <v>109</v>
      </c>
      <c r="N117" s="735">
        <v>3598.1989999999987</v>
      </c>
    </row>
    <row r="118" spans="1:14" ht="14.45" customHeight="1" x14ac:dyDescent="0.2">
      <c r="A118" s="729" t="s">
        <v>595</v>
      </c>
      <c r="B118" s="730" t="s">
        <v>596</v>
      </c>
      <c r="C118" s="731" t="s">
        <v>607</v>
      </c>
      <c r="D118" s="732" t="s">
        <v>608</v>
      </c>
      <c r="E118" s="733">
        <v>50113001</v>
      </c>
      <c r="F118" s="732" t="s">
        <v>627</v>
      </c>
      <c r="G118" s="731" t="s">
        <v>628</v>
      </c>
      <c r="H118" s="731">
        <v>208867</v>
      </c>
      <c r="I118" s="731">
        <v>208867</v>
      </c>
      <c r="J118" s="731" t="s">
        <v>828</v>
      </c>
      <c r="K118" s="731" t="s">
        <v>829</v>
      </c>
      <c r="L118" s="734">
        <v>213.44</v>
      </c>
      <c r="M118" s="734">
        <v>1</v>
      </c>
      <c r="N118" s="735">
        <v>213.44</v>
      </c>
    </row>
    <row r="119" spans="1:14" ht="14.45" customHeight="1" x14ac:dyDescent="0.2">
      <c r="A119" s="729" t="s">
        <v>595</v>
      </c>
      <c r="B119" s="730" t="s">
        <v>596</v>
      </c>
      <c r="C119" s="731" t="s">
        <v>607</v>
      </c>
      <c r="D119" s="732" t="s">
        <v>608</v>
      </c>
      <c r="E119" s="733">
        <v>50113001</v>
      </c>
      <c r="F119" s="732" t="s">
        <v>627</v>
      </c>
      <c r="G119" s="731" t="s">
        <v>640</v>
      </c>
      <c r="H119" s="731">
        <v>187607</v>
      </c>
      <c r="I119" s="731">
        <v>187607</v>
      </c>
      <c r="J119" s="731" t="s">
        <v>830</v>
      </c>
      <c r="K119" s="731" t="s">
        <v>831</v>
      </c>
      <c r="L119" s="734">
        <v>273.90000000000003</v>
      </c>
      <c r="M119" s="734">
        <v>1</v>
      </c>
      <c r="N119" s="735">
        <v>273.90000000000003</v>
      </c>
    </row>
    <row r="120" spans="1:14" ht="14.45" customHeight="1" x14ac:dyDescent="0.2">
      <c r="A120" s="729" t="s">
        <v>595</v>
      </c>
      <c r="B120" s="730" t="s">
        <v>596</v>
      </c>
      <c r="C120" s="731" t="s">
        <v>607</v>
      </c>
      <c r="D120" s="732" t="s">
        <v>608</v>
      </c>
      <c r="E120" s="733">
        <v>50113001</v>
      </c>
      <c r="F120" s="732" t="s">
        <v>627</v>
      </c>
      <c r="G120" s="731" t="s">
        <v>628</v>
      </c>
      <c r="H120" s="731">
        <v>200863</v>
      </c>
      <c r="I120" s="731">
        <v>200863</v>
      </c>
      <c r="J120" s="731" t="s">
        <v>832</v>
      </c>
      <c r="K120" s="731" t="s">
        <v>833</v>
      </c>
      <c r="L120" s="734">
        <v>85.279230769230779</v>
      </c>
      <c r="M120" s="734">
        <v>13</v>
      </c>
      <c r="N120" s="735">
        <v>1108.6300000000001</v>
      </c>
    </row>
    <row r="121" spans="1:14" ht="14.45" customHeight="1" x14ac:dyDescent="0.2">
      <c r="A121" s="729" t="s">
        <v>595</v>
      </c>
      <c r="B121" s="730" t="s">
        <v>596</v>
      </c>
      <c r="C121" s="731" t="s">
        <v>607</v>
      </c>
      <c r="D121" s="732" t="s">
        <v>608</v>
      </c>
      <c r="E121" s="733">
        <v>50113001</v>
      </c>
      <c r="F121" s="732" t="s">
        <v>627</v>
      </c>
      <c r="G121" s="731" t="s">
        <v>628</v>
      </c>
      <c r="H121" s="731">
        <v>100876</v>
      </c>
      <c r="I121" s="731">
        <v>876</v>
      </c>
      <c r="J121" s="731" t="s">
        <v>832</v>
      </c>
      <c r="K121" s="731" t="s">
        <v>834</v>
      </c>
      <c r="L121" s="734">
        <v>85.509978781642985</v>
      </c>
      <c r="M121" s="734">
        <v>1</v>
      </c>
      <c r="N121" s="735">
        <v>85.509978781642985</v>
      </c>
    </row>
    <row r="122" spans="1:14" ht="14.45" customHeight="1" x14ac:dyDescent="0.2">
      <c r="A122" s="729" t="s">
        <v>595</v>
      </c>
      <c r="B122" s="730" t="s">
        <v>596</v>
      </c>
      <c r="C122" s="731" t="s">
        <v>607</v>
      </c>
      <c r="D122" s="732" t="s">
        <v>608</v>
      </c>
      <c r="E122" s="733">
        <v>50113001</v>
      </c>
      <c r="F122" s="732" t="s">
        <v>627</v>
      </c>
      <c r="G122" s="731" t="s">
        <v>628</v>
      </c>
      <c r="H122" s="731">
        <v>157351</v>
      </c>
      <c r="I122" s="731">
        <v>57351</v>
      </c>
      <c r="J122" s="731" t="s">
        <v>835</v>
      </c>
      <c r="K122" s="731" t="s">
        <v>836</v>
      </c>
      <c r="L122" s="734">
        <v>47.390000000000008</v>
      </c>
      <c r="M122" s="734">
        <v>1</v>
      </c>
      <c r="N122" s="735">
        <v>47.390000000000008</v>
      </c>
    </row>
    <row r="123" spans="1:14" ht="14.45" customHeight="1" x14ac:dyDescent="0.2">
      <c r="A123" s="729" t="s">
        <v>595</v>
      </c>
      <c r="B123" s="730" t="s">
        <v>596</v>
      </c>
      <c r="C123" s="731" t="s">
        <v>607</v>
      </c>
      <c r="D123" s="732" t="s">
        <v>608</v>
      </c>
      <c r="E123" s="733">
        <v>50113001</v>
      </c>
      <c r="F123" s="732" t="s">
        <v>627</v>
      </c>
      <c r="G123" s="731" t="s">
        <v>628</v>
      </c>
      <c r="H123" s="731">
        <v>207820</v>
      </c>
      <c r="I123" s="731">
        <v>207820</v>
      </c>
      <c r="J123" s="731" t="s">
        <v>837</v>
      </c>
      <c r="K123" s="731" t="s">
        <v>838</v>
      </c>
      <c r="L123" s="734">
        <v>33.670000000000009</v>
      </c>
      <c r="M123" s="734">
        <v>42</v>
      </c>
      <c r="N123" s="735">
        <v>1414.1400000000003</v>
      </c>
    </row>
    <row r="124" spans="1:14" ht="14.45" customHeight="1" x14ac:dyDescent="0.2">
      <c r="A124" s="729" t="s">
        <v>595</v>
      </c>
      <c r="B124" s="730" t="s">
        <v>596</v>
      </c>
      <c r="C124" s="731" t="s">
        <v>607</v>
      </c>
      <c r="D124" s="732" t="s">
        <v>608</v>
      </c>
      <c r="E124" s="733">
        <v>50113001</v>
      </c>
      <c r="F124" s="732" t="s">
        <v>627</v>
      </c>
      <c r="G124" s="731" t="s">
        <v>628</v>
      </c>
      <c r="H124" s="731">
        <v>102963</v>
      </c>
      <c r="I124" s="731">
        <v>2963</v>
      </c>
      <c r="J124" s="731" t="s">
        <v>839</v>
      </c>
      <c r="K124" s="731" t="s">
        <v>840</v>
      </c>
      <c r="L124" s="734">
        <v>121.83000000000001</v>
      </c>
      <c r="M124" s="734">
        <v>2</v>
      </c>
      <c r="N124" s="735">
        <v>243.66000000000003</v>
      </c>
    </row>
    <row r="125" spans="1:14" ht="14.45" customHeight="1" x14ac:dyDescent="0.2">
      <c r="A125" s="729" t="s">
        <v>595</v>
      </c>
      <c r="B125" s="730" t="s">
        <v>596</v>
      </c>
      <c r="C125" s="731" t="s">
        <v>607</v>
      </c>
      <c r="D125" s="732" t="s">
        <v>608</v>
      </c>
      <c r="E125" s="733">
        <v>50113001</v>
      </c>
      <c r="F125" s="732" t="s">
        <v>627</v>
      </c>
      <c r="G125" s="731" t="s">
        <v>628</v>
      </c>
      <c r="H125" s="731">
        <v>100269</v>
      </c>
      <c r="I125" s="731">
        <v>269</v>
      </c>
      <c r="J125" s="731" t="s">
        <v>841</v>
      </c>
      <c r="K125" s="731" t="s">
        <v>842</v>
      </c>
      <c r="L125" s="734">
        <v>50.811999999999998</v>
      </c>
      <c r="M125" s="734">
        <v>5</v>
      </c>
      <c r="N125" s="735">
        <v>254.05999999999997</v>
      </c>
    </row>
    <row r="126" spans="1:14" ht="14.45" customHeight="1" x14ac:dyDescent="0.2">
      <c r="A126" s="729" t="s">
        <v>595</v>
      </c>
      <c r="B126" s="730" t="s">
        <v>596</v>
      </c>
      <c r="C126" s="731" t="s">
        <v>607</v>
      </c>
      <c r="D126" s="732" t="s">
        <v>608</v>
      </c>
      <c r="E126" s="733">
        <v>50113001</v>
      </c>
      <c r="F126" s="732" t="s">
        <v>627</v>
      </c>
      <c r="G126" s="731" t="s">
        <v>640</v>
      </c>
      <c r="H126" s="731">
        <v>844651</v>
      </c>
      <c r="I126" s="731">
        <v>101205</v>
      </c>
      <c r="J126" s="731" t="s">
        <v>843</v>
      </c>
      <c r="K126" s="731" t="s">
        <v>844</v>
      </c>
      <c r="L126" s="734">
        <v>76.450001356471731</v>
      </c>
      <c r="M126" s="734">
        <v>1</v>
      </c>
      <c r="N126" s="735">
        <v>76.450001356471731</v>
      </c>
    </row>
    <row r="127" spans="1:14" ht="14.45" customHeight="1" x14ac:dyDescent="0.2">
      <c r="A127" s="729" t="s">
        <v>595</v>
      </c>
      <c r="B127" s="730" t="s">
        <v>596</v>
      </c>
      <c r="C127" s="731" t="s">
        <v>607</v>
      </c>
      <c r="D127" s="732" t="s">
        <v>608</v>
      </c>
      <c r="E127" s="733">
        <v>50113001</v>
      </c>
      <c r="F127" s="732" t="s">
        <v>627</v>
      </c>
      <c r="G127" s="731" t="s">
        <v>329</v>
      </c>
      <c r="H127" s="731">
        <v>233016</v>
      </c>
      <c r="I127" s="731">
        <v>233016</v>
      </c>
      <c r="J127" s="731" t="s">
        <v>845</v>
      </c>
      <c r="K127" s="731" t="s">
        <v>846</v>
      </c>
      <c r="L127" s="734">
        <v>107.34</v>
      </c>
      <c r="M127" s="734">
        <v>20</v>
      </c>
      <c r="N127" s="735">
        <v>2146.8000000000002</v>
      </c>
    </row>
    <row r="128" spans="1:14" ht="14.45" customHeight="1" x14ac:dyDescent="0.2">
      <c r="A128" s="729" t="s">
        <v>595</v>
      </c>
      <c r="B128" s="730" t="s">
        <v>596</v>
      </c>
      <c r="C128" s="731" t="s">
        <v>607</v>
      </c>
      <c r="D128" s="732" t="s">
        <v>608</v>
      </c>
      <c r="E128" s="733">
        <v>50113001</v>
      </c>
      <c r="F128" s="732" t="s">
        <v>627</v>
      </c>
      <c r="G128" s="731" t="s">
        <v>640</v>
      </c>
      <c r="H128" s="731">
        <v>130652</v>
      </c>
      <c r="I128" s="731">
        <v>30652</v>
      </c>
      <c r="J128" s="731" t="s">
        <v>847</v>
      </c>
      <c r="K128" s="731" t="s">
        <v>848</v>
      </c>
      <c r="L128" s="734">
        <v>125.5</v>
      </c>
      <c r="M128" s="734">
        <v>3</v>
      </c>
      <c r="N128" s="735">
        <v>376.5</v>
      </c>
    </row>
    <row r="129" spans="1:14" ht="14.45" customHeight="1" x14ac:dyDescent="0.2">
      <c r="A129" s="729" t="s">
        <v>595</v>
      </c>
      <c r="B129" s="730" t="s">
        <v>596</v>
      </c>
      <c r="C129" s="731" t="s">
        <v>607</v>
      </c>
      <c r="D129" s="732" t="s">
        <v>608</v>
      </c>
      <c r="E129" s="733">
        <v>50113001</v>
      </c>
      <c r="F129" s="732" t="s">
        <v>627</v>
      </c>
      <c r="G129" s="731" t="s">
        <v>628</v>
      </c>
      <c r="H129" s="731">
        <v>118304</v>
      </c>
      <c r="I129" s="731">
        <v>18304</v>
      </c>
      <c r="J129" s="731" t="s">
        <v>849</v>
      </c>
      <c r="K129" s="731" t="s">
        <v>850</v>
      </c>
      <c r="L129" s="734">
        <v>185.61</v>
      </c>
      <c r="M129" s="734">
        <v>5</v>
      </c>
      <c r="N129" s="735">
        <v>928.05000000000007</v>
      </c>
    </row>
    <row r="130" spans="1:14" ht="14.45" customHeight="1" x14ac:dyDescent="0.2">
      <c r="A130" s="729" t="s">
        <v>595</v>
      </c>
      <c r="B130" s="730" t="s">
        <v>596</v>
      </c>
      <c r="C130" s="731" t="s">
        <v>607</v>
      </c>
      <c r="D130" s="732" t="s">
        <v>608</v>
      </c>
      <c r="E130" s="733">
        <v>50113001</v>
      </c>
      <c r="F130" s="732" t="s">
        <v>627</v>
      </c>
      <c r="G130" s="731" t="s">
        <v>628</v>
      </c>
      <c r="H130" s="731">
        <v>118305</v>
      </c>
      <c r="I130" s="731">
        <v>18305</v>
      </c>
      <c r="J130" s="731" t="s">
        <v>849</v>
      </c>
      <c r="K130" s="731" t="s">
        <v>851</v>
      </c>
      <c r="L130" s="734">
        <v>242</v>
      </c>
      <c r="M130" s="734">
        <v>13</v>
      </c>
      <c r="N130" s="735">
        <v>3146</v>
      </c>
    </row>
    <row r="131" spans="1:14" ht="14.45" customHeight="1" x14ac:dyDescent="0.2">
      <c r="A131" s="729" t="s">
        <v>595</v>
      </c>
      <c r="B131" s="730" t="s">
        <v>596</v>
      </c>
      <c r="C131" s="731" t="s">
        <v>607</v>
      </c>
      <c r="D131" s="732" t="s">
        <v>608</v>
      </c>
      <c r="E131" s="733">
        <v>50113001</v>
      </c>
      <c r="F131" s="732" t="s">
        <v>627</v>
      </c>
      <c r="G131" s="731" t="s">
        <v>640</v>
      </c>
      <c r="H131" s="731">
        <v>109709</v>
      </c>
      <c r="I131" s="731">
        <v>9709</v>
      </c>
      <c r="J131" s="731" t="s">
        <v>852</v>
      </c>
      <c r="K131" s="731" t="s">
        <v>853</v>
      </c>
      <c r="L131" s="734">
        <v>64.900000000000006</v>
      </c>
      <c r="M131" s="734">
        <v>5</v>
      </c>
      <c r="N131" s="735">
        <v>324.5</v>
      </c>
    </row>
    <row r="132" spans="1:14" ht="14.45" customHeight="1" x14ac:dyDescent="0.2">
      <c r="A132" s="729" t="s">
        <v>595</v>
      </c>
      <c r="B132" s="730" t="s">
        <v>596</v>
      </c>
      <c r="C132" s="731" t="s">
        <v>607</v>
      </c>
      <c r="D132" s="732" t="s">
        <v>608</v>
      </c>
      <c r="E132" s="733">
        <v>50113001</v>
      </c>
      <c r="F132" s="732" t="s">
        <v>627</v>
      </c>
      <c r="G132" s="731" t="s">
        <v>628</v>
      </c>
      <c r="H132" s="731">
        <v>119653</v>
      </c>
      <c r="I132" s="731">
        <v>119653</v>
      </c>
      <c r="J132" s="731" t="s">
        <v>854</v>
      </c>
      <c r="K132" s="731" t="s">
        <v>855</v>
      </c>
      <c r="L132" s="734">
        <v>157.19</v>
      </c>
      <c r="M132" s="734">
        <v>1</v>
      </c>
      <c r="N132" s="735">
        <v>157.19</v>
      </c>
    </row>
    <row r="133" spans="1:14" ht="14.45" customHeight="1" x14ac:dyDescent="0.2">
      <c r="A133" s="729" t="s">
        <v>595</v>
      </c>
      <c r="B133" s="730" t="s">
        <v>596</v>
      </c>
      <c r="C133" s="731" t="s">
        <v>607</v>
      </c>
      <c r="D133" s="732" t="s">
        <v>608</v>
      </c>
      <c r="E133" s="733">
        <v>50113001</v>
      </c>
      <c r="F133" s="732" t="s">
        <v>627</v>
      </c>
      <c r="G133" s="731" t="s">
        <v>628</v>
      </c>
      <c r="H133" s="731">
        <v>848866</v>
      </c>
      <c r="I133" s="731">
        <v>119654</v>
      </c>
      <c r="J133" s="731" t="s">
        <v>854</v>
      </c>
      <c r="K133" s="731" t="s">
        <v>856</v>
      </c>
      <c r="L133" s="734">
        <v>255.1</v>
      </c>
      <c r="M133" s="734">
        <v>3</v>
      </c>
      <c r="N133" s="735">
        <v>765.3</v>
      </c>
    </row>
    <row r="134" spans="1:14" ht="14.45" customHeight="1" x14ac:dyDescent="0.2">
      <c r="A134" s="729" t="s">
        <v>595</v>
      </c>
      <c r="B134" s="730" t="s">
        <v>596</v>
      </c>
      <c r="C134" s="731" t="s">
        <v>607</v>
      </c>
      <c r="D134" s="732" t="s">
        <v>608</v>
      </c>
      <c r="E134" s="733">
        <v>50113001</v>
      </c>
      <c r="F134" s="732" t="s">
        <v>627</v>
      </c>
      <c r="G134" s="731" t="s">
        <v>628</v>
      </c>
      <c r="H134" s="731">
        <v>844145</v>
      </c>
      <c r="I134" s="731">
        <v>56350</v>
      </c>
      <c r="J134" s="731" t="s">
        <v>857</v>
      </c>
      <c r="K134" s="731" t="s">
        <v>858</v>
      </c>
      <c r="L134" s="734">
        <v>40.22999999999999</v>
      </c>
      <c r="M134" s="734">
        <v>3</v>
      </c>
      <c r="N134" s="735">
        <v>120.68999999999997</v>
      </c>
    </row>
    <row r="135" spans="1:14" ht="14.45" customHeight="1" x14ac:dyDescent="0.2">
      <c r="A135" s="729" t="s">
        <v>595</v>
      </c>
      <c r="B135" s="730" t="s">
        <v>596</v>
      </c>
      <c r="C135" s="731" t="s">
        <v>607</v>
      </c>
      <c r="D135" s="732" t="s">
        <v>608</v>
      </c>
      <c r="E135" s="733">
        <v>50113001</v>
      </c>
      <c r="F135" s="732" t="s">
        <v>627</v>
      </c>
      <c r="G135" s="731" t="s">
        <v>628</v>
      </c>
      <c r="H135" s="731">
        <v>100610</v>
      </c>
      <c r="I135" s="731">
        <v>610</v>
      </c>
      <c r="J135" s="731" t="s">
        <v>859</v>
      </c>
      <c r="K135" s="731" t="s">
        <v>860</v>
      </c>
      <c r="L135" s="734">
        <v>72.420000000000016</v>
      </c>
      <c r="M135" s="734">
        <v>1</v>
      </c>
      <c r="N135" s="735">
        <v>72.420000000000016</v>
      </c>
    </row>
    <row r="136" spans="1:14" ht="14.45" customHeight="1" x14ac:dyDescent="0.2">
      <c r="A136" s="729" t="s">
        <v>595</v>
      </c>
      <c r="B136" s="730" t="s">
        <v>596</v>
      </c>
      <c r="C136" s="731" t="s">
        <v>607</v>
      </c>
      <c r="D136" s="732" t="s">
        <v>608</v>
      </c>
      <c r="E136" s="733">
        <v>50113001</v>
      </c>
      <c r="F136" s="732" t="s">
        <v>627</v>
      </c>
      <c r="G136" s="731" t="s">
        <v>628</v>
      </c>
      <c r="H136" s="731">
        <v>191836</v>
      </c>
      <c r="I136" s="731">
        <v>91836</v>
      </c>
      <c r="J136" s="731" t="s">
        <v>861</v>
      </c>
      <c r="K136" s="731" t="s">
        <v>862</v>
      </c>
      <c r="L136" s="734">
        <v>44.381999999999998</v>
      </c>
      <c r="M136" s="734">
        <v>5</v>
      </c>
      <c r="N136" s="735">
        <v>221.91</v>
      </c>
    </row>
    <row r="137" spans="1:14" ht="14.45" customHeight="1" x14ac:dyDescent="0.2">
      <c r="A137" s="729" t="s">
        <v>595</v>
      </c>
      <c r="B137" s="730" t="s">
        <v>596</v>
      </c>
      <c r="C137" s="731" t="s">
        <v>607</v>
      </c>
      <c r="D137" s="732" t="s">
        <v>608</v>
      </c>
      <c r="E137" s="733">
        <v>50113001</v>
      </c>
      <c r="F137" s="732" t="s">
        <v>627</v>
      </c>
      <c r="G137" s="731" t="s">
        <v>628</v>
      </c>
      <c r="H137" s="731">
        <v>207966</v>
      </c>
      <c r="I137" s="731">
        <v>207966</v>
      </c>
      <c r="J137" s="731" t="s">
        <v>863</v>
      </c>
      <c r="K137" s="731" t="s">
        <v>864</v>
      </c>
      <c r="L137" s="734">
        <v>19.357999999999997</v>
      </c>
      <c r="M137" s="734">
        <v>5</v>
      </c>
      <c r="N137" s="735">
        <v>96.789999999999992</v>
      </c>
    </row>
    <row r="138" spans="1:14" ht="14.45" customHeight="1" x14ac:dyDescent="0.2">
      <c r="A138" s="729" t="s">
        <v>595</v>
      </c>
      <c r="B138" s="730" t="s">
        <v>596</v>
      </c>
      <c r="C138" s="731" t="s">
        <v>607</v>
      </c>
      <c r="D138" s="732" t="s">
        <v>608</v>
      </c>
      <c r="E138" s="733">
        <v>50113001</v>
      </c>
      <c r="F138" s="732" t="s">
        <v>627</v>
      </c>
      <c r="G138" s="731" t="s">
        <v>628</v>
      </c>
      <c r="H138" s="731">
        <v>230437</v>
      </c>
      <c r="I138" s="731">
        <v>230437</v>
      </c>
      <c r="J138" s="731" t="s">
        <v>865</v>
      </c>
      <c r="K138" s="731" t="s">
        <v>866</v>
      </c>
      <c r="L138" s="734">
        <v>47.259999999999991</v>
      </c>
      <c r="M138" s="734">
        <v>3</v>
      </c>
      <c r="N138" s="735">
        <v>141.77999999999997</v>
      </c>
    </row>
    <row r="139" spans="1:14" ht="14.45" customHeight="1" x14ac:dyDescent="0.2">
      <c r="A139" s="729" t="s">
        <v>595</v>
      </c>
      <c r="B139" s="730" t="s">
        <v>596</v>
      </c>
      <c r="C139" s="731" t="s">
        <v>607</v>
      </c>
      <c r="D139" s="732" t="s">
        <v>608</v>
      </c>
      <c r="E139" s="733">
        <v>50113001</v>
      </c>
      <c r="F139" s="732" t="s">
        <v>627</v>
      </c>
      <c r="G139" s="731" t="s">
        <v>628</v>
      </c>
      <c r="H139" s="731">
        <v>221998</v>
      </c>
      <c r="I139" s="731">
        <v>221998</v>
      </c>
      <c r="J139" s="731" t="s">
        <v>867</v>
      </c>
      <c r="K139" s="731" t="s">
        <v>868</v>
      </c>
      <c r="L139" s="734">
        <v>22.410000000000004</v>
      </c>
      <c r="M139" s="734">
        <v>5</v>
      </c>
      <c r="N139" s="735">
        <v>112.05000000000003</v>
      </c>
    </row>
    <row r="140" spans="1:14" ht="14.45" customHeight="1" x14ac:dyDescent="0.2">
      <c r="A140" s="729" t="s">
        <v>595</v>
      </c>
      <c r="B140" s="730" t="s">
        <v>596</v>
      </c>
      <c r="C140" s="731" t="s">
        <v>607</v>
      </c>
      <c r="D140" s="732" t="s">
        <v>608</v>
      </c>
      <c r="E140" s="733">
        <v>50113001</v>
      </c>
      <c r="F140" s="732" t="s">
        <v>627</v>
      </c>
      <c r="G140" s="731" t="s">
        <v>628</v>
      </c>
      <c r="H140" s="731">
        <v>201134</v>
      </c>
      <c r="I140" s="731">
        <v>201134</v>
      </c>
      <c r="J140" s="731" t="s">
        <v>869</v>
      </c>
      <c r="K140" s="731" t="s">
        <v>870</v>
      </c>
      <c r="L140" s="734">
        <v>68.47999999999999</v>
      </c>
      <c r="M140" s="734">
        <v>5</v>
      </c>
      <c r="N140" s="735">
        <v>342.4</v>
      </c>
    </row>
    <row r="141" spans="1:14" ht="14.45" customHeight="1" x14ac:dyDescent="0.2">
      <c r="A141" s="729" t="s">
        <v>595</v>
      </c>
      <c r="B141" s="730" t="s">
        <v>596</v>
      </c>
      <c r="C141" s="731" t="s">
        <v>607</v>
      </c>
      <c r="D141" s="732" t="s">
        <v>608</v>
      </c>
      <c r="E141" s="733">
        <v>50113001</v>
      </c>
      <c r="F141" s="732" t="s">
        <v>627</v>
      </c>
      <c r="G141" s="731" t="s">
        <v>628</v>
      </c>
      <c r="H141" s="731">
        <v>146444</v>
      </c>
      <c r="I141" s="731">
        <v>46444</v>
      </c>
      <c r="J141" s="731" t="s">
        <v>871</v>
      </c>
      <c r="K141" s="731" t="s">
        <v>872</v>
      </c>
      <c r="L141" s="734">
        <v>250.7</v>
      </c>
      <c r="M141" s="734">
        <v>1</v>
      </c>
      <c r="N141" s="735">
        <v>250.7</v>
      </c>
    </row>
    <row r="142" spans="1:14" ht="14.45" customHeight="1" x14ac:dyDescent="0.2">
      <c r="A142" s="729" t="s">
        <v>595</v>
      </c>
      <c r="B142" s="730" t="s">
        <v>596</v>
      </c>
      <c r="C142" s="731" t="s">
        <v>607</v>
      </c>
      <c r="D142" s="732" t="s">
        <v>608</v>
      </c>
      <c r="E142" s="733">
        <v>50113001</v>
      </c>
      <c r="F142" s="732" t="s">
        <v>627</v>
      </c>
      <c r="G142" s="731" t="s">
        <v>628</v>
      </c>
      <c r="H142" s="731">
        <v>845240</v>
      </c>
      <c r="I142" s="731">
        <v>109799</v>
      </c>
      <c r="J142" s="731" t="s">
        <v>873</v>
      </c>
      <c r="K142" s="731" t="s">
        <v>874</v>
      </c>
      <c r="L142" s="734">
        <v>80.589999999999989</v>
      </c>
      <c r="M142" s="734">
        <v>8</v>
      </c>
      <c r="N142" s="735">
        <v>644.71999999999991</v>
      </c>
    </row>
    <row r="143" spans="1:14" ht="14.45" customHeight="1" x14ac:dyDescent="0.2">
      <c r="A143" s="729" t="s">
        <v>595</v>
      </c>
      <c r="B143" s="730" t="s">
        <v>596</v>
      </c>
      <c r="C143" s="731" t="s">
        <v>607</v>
      </c>
      <c r="D143" s="732" t="s">
        <v>608</v>
      </c>
      <c r="E143" s="733">
        <v>50113001</v>
      </c>
      <c r="F143" s="732" t="s">
        <v>627</v>
      </c>
      <c r="G143" s="731" t="s">
        <v>628</v>
      </c>
      <c r="H143" s="731">
        <v>184785</v>
      </c>
      <c r="I143" s="731">
        <v>84785</v>
      </c>
      <c r="J143" s="731" t="s">
        <v>875</v>
      </c>
      <c r="K143" s="731" t="s">
        <v>876</v>
      </c>
      <c r="L143" s="734">
        <v>192.74</v>
      </c>
      <c r="M143" s="734">
        <v>1</v>
      </c>
      <c r="N143" s="735">
        <v>192.74</v>
      </c>
    </row>
    <row r="144" spans="1:14" ht="14.45" customHeight="1" x14ac:dyDescent="0.2">
      <c r="A144" s="729" t="s">
        <v>595</v>
      </c>
      <c r="B144" s="730" t="s">
        <v>596</v>
      </c>
      <c r="C144" s="731" t="s">
        <v>607</v>
      </c>
      <c r="D144" s="732" t="s">
        <v>608</v>
      </c>
      <c r="E144" s="733">
        <v>50113001</v>
      </c>
      <c r="F144" s="732" t="s">
        <v>627</v>
      </c>
      <c r="G144" s="731" t="s">
        <v>628</v>
      </c>
      <c r="H144" s="731">
        <v>840155</v>
      </c>
      <c r="I144" s="731">
        <v>0</v>
      </c>
      <c r="J144" s="731" t="s">
        <v>877</v>
      </c>
      <c r="K144" s="731" t="s">
        <v>329</v>
      </c>
      <c r="L144" s="734">
        <v>66.259999999999991</v>
      </c>
      <c r="M144" s="734">
        <v>4</v>
      </c>
      <c r="N144" s="735">
        <v>265.03999999999996</v>
      </c>
    </row>
    <row r="145" spans="1:14" ht="14.45" customHeight="1" x14ac:dyDescent="0.2">
      <c r="A145" s="729" t="s">
        <v>595</v>
      </c>
      <c r="B145" s="730" t="s">
        <v>596</v>
      </c>
      <c r="C145" s="731" t="s">
        <v>607</v>
      </c>
      <c r="D145" s="732" t="s">
        <v>608</v>
      </c>
      <c r="E145" s="733">
        <v>50113001</v>
      </c>
      <c r="F145" s="732" t="s">
        <v>627</v>
      </c>
      <c r="G145" s="731" t="s">
        <v>628</v>
      </c>
      <c r="H145" s="731">
        <v>100643</v>
      </c>
      <c r="I145" s="731">
        <v>643</v>
      </c>
      <c r="J145" s="731" t="s">
        <v>878</v>
      </c>
      <c r="K145" s="731" t="s">
        <v>879</v>
      </c>
      <c r="L145" s="734">
        <v>63.236000000000011</v>
      </c>
      <c r="M145" s="734">
        <v>5</v>
      </c>
      <c r="N145" s="735">
        <v>316.18000000000006</v>
      </c>
    </row>
    <row r="146" spans="1:14" ht="14.45" customHeight="1" x14ac:dyDescent="0.2">
      <c r="A146" s="729" t="s">
        <v>595</v>
      </c>
      <c r="B146" s="730" t="s">
        <v>596</v>
      </c>
      <c r="C146" s="731" t="s">
        <v>607</v>
      </c>
      <c r="D146" s="732" t="s">
        <v>608</v>
      </c>
      <c r="E146" s="733">
        <v>50113001</v>
      </c>
      <c r="F146" s="732" t="s">
        <v>627</v>
      </c>
      <c r="G146" s="731" t="s">
        <v>628</v>
      </c>
      <c r="H146" s="731">
        <v>100641</v>
      </c>
      <c r="I146" s="731">
        <v>641</v>
      </c>
      <c r="J146" s="731" t="s">
        <v>880</v>
      </c>
      <c r="K146" s="731" t="s">
        <v>881</v>
      </c>
      <c r="L146" s="734">
        <v>31.209999999999997</v>
      </c>
      <c r="M146" s="734">
        <v>1</v>
      </c>
      <c r="N146" s="735">
        <v>31.209999999999997</v>
      </c>
    </row>
    <row r="147" spans="1:14" ht="14.45" customHeight="1" x14ac:dyDescent="0.2">
      <c r="A147" s="729" t="s">
        <v>595</v>
      </c>
      <c r="B147" s="730" t="s">
        <v>596</v>
      </c>
      <c r="C147" s="731" t="s">
        <v>607</v>
      </c>
      <c r="D147" s="732" t="s">
        <v>608</v>
      </c>
      <c r="E147" s="733">
        <v>50113001</v>
      </c>
      <c r="F147" s="732" t="s">
        <v>627</v>
      </c>
      <c r="G147" s="731" t="s">
        <v>628</v>
      </c>
      <c r="H147" s="731">
        <v>117926</v>
      </c>
      <c r="I147" s="731">
        <v>201609</v>
      </c>
      <c r="J147" s="731" t="s">
        <v>882</v>
      </c>
      <c r="K147" s="731" t="s">
        <v>883</v>
      </c>
      <c r="L147" s="734">
        <v>44.595652173913045</v>
      </c>
      <c r="M147" s="734">
        <v>23</v>
      </c>
      <c r="N147" s="735">
        <v>1025.7</v>
      </c>
    </row>
    <row r="148" spans="1:14" ht="14.45" customHeight="1" x14ac:dyDescent="0.2">
      <c r="A148" s="729" t="s">
        <v>595</v>
      </c>
      <c r="B148" s="730" t="s">
        <v>596</v>
      </c>
      <c r="C148" s="731" t="s">
        <v>607</v>
      </c>
      <c r="D148" s="732" t="s">
        <v>608</v>
      </c>
      <c r="E148" s="733">
        <v>50113001</v>
      </c>
      <c r="F148" s="732" t="s">
        <v>627</v>
      </c>
      <c r="G148" s="731" t="s">
        <v>628</v>
      </c>
      <c r="H148" s="731">
        <v>201607</v>
      </c>
      <c r="I148" s="731">
        <v>201607</v>
      </c>
      <c r="J148" s="731" t="s">
        <v>882</v>
      </c>
      <c r="K148" s="731" t="s">
        <v>884</v>
      </c>
      <c r="L148" s="734">
        <v>19.899999999999999</v>
      </c>
      <c r="M148" s="734">
        <v>1</v>
      </c>
      <c r="N148" s="735">
        <v>19.899999999999999</v>
      </c>
    </row>
    <row r="149" spans="1:14" ht="14.45" customHeight="1" x14ac:dyDescent="0.2">
      <c r="A149" s="729" t="s">
        <v>595</v>
      </c>
      <c r="B149" s="730" t="s">
        <v>596</v>
      </c>
      <c r="C149" s="731" t="s">
        <v>607</v>
      </c>
      <c r="D149" s="732" t="s">
        <v>608</v>
      </c>
      <c r="E149" s="733">
        <v>50113001</v>
      </c>
      <c r="F149" s="732" t="s">
        <v>627</v>
      </c>
      <c r="G149" s="731" t="s">
        <v>628</v>
      </c>
      <c r="H149" s="731">
        <v>201608</v>
      </c>
      <c r="I149" s="731">
        <v>201608</v>
      </c>
      <c r="J149" s="731" t="s">
        <v>882</v>
      </c>
      <c r="K149" s="731" t="s">
        <v>885</v>
      </c>
      <c r="L149" s="734">
        <v>36.1</v>
      </c>
      <c r="M149" s="734">
        <v>1</v>
      </c>
      <c r="N149" s="735">
        <v>36.1</v>
      </c>
    </row>
    <row r="150" spans="1:14" ht="14.45" customHeight="1" x14ac:dyDescent="0.2">
      <c r="A150" s="729" t="s">
        <v>595</v>
      </c>
      <c r="B150" s="730" t="s">
        <v>596</v>
      </c>
      <c r="C150" s="731" t="s">
        <v>607</v>
      </c>
      <c r="D150" s="732" t="s">
        <v>608</v>
      </c>
      <c r="E150" s="733">
        <v>50113001</v>
      </c>
      <c r="F150" s="732" t="s">
        <v>627</v>
      </c>
      <c r="G150" s="731" t="s">
        <v>628</v>
      </c>
      <c r="H150" s="731">
        <v>172754</v>
      </c>
      <c r="I150" s="731">
        <v>172754</v>
      </c>
      <c r="J150" s="731" t="s">
        <v>886</v>
      </c>
      <c r="K150" s="731" t="s">
        <v>887</v>
      </c>
      <c r="L150" s="734">
        <v>183.72</v>
      </c>
      <c r="M150" s="734">
        <v>1</v>
      </c>
      <c r="N150" s="735">
        <v>183.72</v>
      </c>
    </row>
    <row r="151" spans="1:14" ht="14.45" customHeight="1" x14ac:dyDescent="0.2">
      <c r="A151" s="729" t="s">
        <v>595</v>
      </c>
      <c r="B151" s="730" t="s">
        <v>596</v>
      </c>
      <c r="C151" s="731" t="s">
        <v>607</v>
      </c>
      <c r="D151" s="732" t="s">
        <v>608</v>
      </c>
      <c r="E151" s="733">
        <v>50113001</v>
      </c>
      <c r="F151" s="732" t="s">
        <v>627</v>
      </c>
      <c r="G151" s="731" t="s">
        <v>329</v>
      </c>
      <c r="H151" s="731">
        <v>231952</v>
      </c>
      <c r="I151" s="731">
        <v>231952</v>
      </c>
      <c r="J151" s="731" t="s">
        <v>888</v>
      </c>
      <c r="K151" s="731" t="s">
        <v>889</v>
      </c>
      <c r="L151" s="734">
        <v>66.55</v>
      </c>
      <c r="M151" s="734">
        <v>1</v>
      </c>
      <c r="N151" s="735">
        <v>66.55</v>
      </c>
    </row>
    <row r="152" spans="1:14" ht="14.45" customHeight="1" x14ac:dyDescent="0.2">
      <c r="A152" s="729" t="s">
        <v>595</v>
      </c>
      <c r="B152" s="730" t="s">
        <v>596</v>
      </c>
      <c r="C152" s="731" t="s">
        <v>607</v>
      </c>
      <c r="D152" s="732" t="s">
        <v>608</v>
      </c>
      <c r="E152" s="733">
        <v>50113001</v>
      </c>
      <c r="F152" s="732" t="s">
        <v>627</v>
      </c>
      <c r="G152" s="731" t="s">
        <v>640</v>
      </c>
      <c r="H152" s="731">
        <v>233366</v>
      </c>
      <c r="I152" s="731">
        <v>233366</v>
      </c>
      <c r="J152" s="731" t="s">
        <v>890</v>
      </c>
      <c r="K152" s="731" t="s">
        <v>891</v>
      </c>
      <c r="L152" s="734">
        <v>45.49</v>
      </c>
      <c r="M152" s="734">
        <v>3</v>
      </c>
      <c r="N152" s="735">
        <v>136.47</v>
      </c>
    </row>
    <row r="153" spans="1:14" ht="14.45" customHeight="1" x14ac:dyDescent="0.2">
      <c r="A153" s="729" t="s">
        <v>595</v>
      </c>
      <c r="B153" s="730" t="s">
        <v>596</v>
      </c>
      <c r="C153" s="731" t="s">
        <v>607</v>
      </c>
      <c r="D153" s="732" t="s">
        <v>608</v>
      </c>
      <c r="E153" s="733">
        <v>50113001</v>
      </c>
      <c r="F153" s="732" t="s">
        <v>627</v>
      </c>
      <c r="G153" s="731" t="s">
        <v>640</v>
      </c>
      <c r="H153" s="731">
        <v>233360</v>
      </c>
      <c r="I153" s="731">
        <v>233360</v>
      </c>
      <c r="J153" s="731" t="s">
        <v>890</v>
      </c>
      <c r="K153" s="731" t="s">
        <v>892</v>
      </c>
      <c r="L153" s="734">
        <v>22.09</v>
      </c>
      <c r="M153" s="734">
        <v>1</v>
      </c>
      <c r="N153" s="735">
        <v>22.09</v>
      </c>
    </row>
    <row r="154" spans="1:14" ht="14.45" customHeight="1" x14ac:dyDescent="0.2">
      <c r="A154" s="729" t="s">
        <v>595</v>
      </c>
      <c r="B154" s="730" t="s">
        <v>596</v>
      </c>
      <c r="C154" s="731" t="s">
        <v>607</v>
      </c>
      <c r="D154" s="732" t="s">
        <v>608</v>
      </c>
      <c r="E154" s="733">
        <v>50113008</v>
      </c>
      <c r="F154" s="732" t="s">
        <v>893</v>
      </c>
      <c r="G154" s="731"/>
      <c r="H154" s="731"/>
      <c r="I154" s="731">
        <v>230687</v>
      </c>
      <c r="J154" s="731" t="s">
        <v>894</v>
      </c>
      <c r="K154" s="731" t="s">
        <v>895</v>
      </c>
      <c r="L154" s="734">
        <v>4305.39990234375</v>
      </c>
      <c r="M154" s="734">
        <v>2</v>
      </c>
      <c r="N154" s="735">
        <v>8610.7998046875</v>
      </c>
    </row>
    <row r="155" spans="1:14" ht="14.45" customHeight="1" x14ac:dyDescent="0.2">
      <c r="A155" s="729" t="s">
        <v>595</v>
      </c>
      <c r="B155" s="730" t="s">
        <v>596</v>
      </c>
      <c r="C155" s="731" t="s">
        <v>607</v>
      </c>
      <c r="D155" s="732" t="s">
        <v>608</v>
      </c>
      <c r="E155" s="733">
        <v>50113013</v>
      </c>
      <c r="F155" s="732" t="s">
        <v>896</v>
      </c>
      <c r="G155" s="731" t="s">
        <v>628</v>
      </c>
      <c r="H155" s="731">
        <v>172972</v>
      </c>
      <c r="I155" s="731">
        <v>72972</v>
      </c>
      <c r="J155" s="731" t="s">
        <v>897</v>
      </c>
      <c r="K155" s="731" t="s">
        <v>898</v>
      </c>
      <c r="L155" s="734">
        <v>203.72000000000003</v>
      </c>
      <c r="M155" s="734">
        <v>4</v>
      </c>
      <c r="N155" s="735">
        <v>814.88000000000011</v>
      </c>
    </row>
    <row r="156" spans="1:14" ht="14.45" customHeight="1" x14ac:dyDescent="0.2">
      <c r="A156" s="729" t="s">
        <v>595</v>
      </c>
      <c r="B156" s="730" t="s">
        <v>596</v>
      </c>
      <c r="C156" s="731" t="s">
        <v>607</v>
      </c>
      <c r="D156" s="732" t="s">
        <v>608</v>
      </c>
      <c r="E156" s="733">
        <v>50113013</v>
      </c>
      <c r="F156" s="732" t="s">
        <v>896</v>
      </c>
      <c r="G156" s="731" t="s">
        <v>640</v>
      </c>
      <c r="H156" s="731">
        <v>105951</v>
      </c>
      <c r="I156" s="731">
        <v>5951</v>
      </c>
      <c r="J156" s="731" t="s">
        <v>899</v>
      </c>
      <c r="K156" s="731" t="s">
        <v>900</v>
      </c>
      <c r="L156" s="734">
        <v>113.75</v>
      </c>
      <c r="M156" s="734">
        <v>4</v>
      </c>
      <c r="N156" s="735">
        <v>455</v>
      </c>
    </row>
    <row r="157" spans="1:14" ht="14.45" customHeight="1" x14ac:dyDescent="0.2">
      <c r="A157" s="729" t="s">
        <v>595</v>
      </c>
      <c r="B157" s="730" t="s">
        <v>596</v>
      </c>
      <c r="C157" s="731" t="s">
        <v>607</v>
      </c>
      <c r="D157" s="732" t="s">
        <v>608</v>
      </c>
      <c r="E157" s="733">
        <v>50113013</v>
      </c>
      <c r="F157" s="732" t="s">
        <v>896</v>
      </c>
      <c r="G157" s="731" t="s">
        <v>640</v>
      </c>
      <c r="H157" s="731">
        <v>136083</v>
      </c>
      <c r="I157" s="731">
        <v>136083</v>
      </c>
      <c r="J157" s="731" t="s">
        <v>901</v>
      </c>
      <c r="K157" s="731" t="s">
        <v>902</v>
      </c>
      <c r="L157" s="734">
        <v>526.75000000000068</v>
      </c>
      <c r="M157" s="734">
        <v>52.999999999999972</v>
      </c>
      <c r="N157" s="735">
        <v>27917.750000000018</v>
      </c>
    </row>
    <row r="158" spans="1:14" ht="14.45" customHeight="1" x14ac:dyDescent="0.2">
      <c r="A158" s="729" t="s">
        <v>595</v>
      </c>
      <c r="B158" s="730" t="s">
        <v>596</v>
      </c>
      <c r="C158" s="731" t="s">
        <v>607</v>
      </c>
      <c r="D158" s="732" t="s">
        <v>608</v>
      </c>
      <c r="E158" s="733">
        <v>50113013</v>
      </c>
      <c r="F158" s="732" t="s">
        <v>896</v>
      </c>
      <c r="G158" s="731" t="s">
        <v>628</v>
      </c>
      <c r="H158" s="731">
        <v>498791</v>
      </c>
      <c r="I158" s="731">
        <v>9999999</v>
      </c>
      <c r="J158" s="731" t="s">
        <v>903</v>
      </c>
      <c r="K158" s="731" t="s">
        <v>904</v>
      </c>
      <c r="L158" s="734">
        <v>1316.869999999999</v>
      </c>
      <c r="M158" s="734">
        <v>11.040000000000006</v>
      </c>
      <c r="N158" s="735">
        <v>14538.244799999997</v>
      </c>
    </row>
    <row r="159" spans="1:14" ht="14.45" customHeight="1" x14ac:dyDescent="0.2">
      <c r="A159" s="729" t="s">
        <v>595</v>
      </c>
      <c r="B159" s="730" t="s">
        <v>596</v>
      </c>
      <c r="C159" s="731" t="s">
        <v>607</v>
      </c>
      <c r="D159" s="732" t="s">
        <v>608</v>
      </c>
      <c r="E159" s="733">
        <v>50113013</v>
      </c>
      <c r="F159" s="732" t="s">
        <v>896</v>
      </c>
      <c r="G159" s="731" t="s">
        <v>628</v>
      </c>
      <c r="H159" s="731">
        <v>111706</v>
      </c>
      <c r="I159" s="731">
        <v>11706</v>
      </c>
      <c r="J159" s="731" t="s">
        <v>905</v>
      </c>
      <c r="K159" s="731" t="s">
        <v>906</v>
      </c>
      <c r="L159" s="734">
        <v>398.99</v>
      </c>
      <c r="M159" s="734">
        <v>3</v>
      </c>
      <c r="N159" s="735">
        <v>1196.97</v>
      </c>
    </row>
    <row r="160" spans="1:14" ht="14.45" customHeight="1" x14ac:dyDescent="0.2">
      <c r="A160" s="729" t="s">
        <v>595</v>
      </c>
      <c r="B160" s="730" t="s">
        <v>596</v>
      </c>
      <c r="C160" s="731" t="s">
        <v>607</v>
      </c>
      <c r="D160" s="732" t="s">
        <v>608</v>
      </c>
      <c r="E160" s="733">
        <v>50113013</v>
      </c>
      <c r="F160" s="732" t="s">
        <v>896</v>
      </c>
      <c r="G160" s="731" t="s">
        <v>628</v>
      </c>
      <c r="H160" s="731">
        <v>131654</v>
      </c>
      <c r="I160" s="731">
        <v>131654</v>
      </c>
      <c r="J160" s="731" t="s">
        <v>907</v>
      </c>
      <c r="K160" s="731" t="s">
        <v>908</v>
      </c>
      <c r="L160" s="734">
        <v>719.28999999999985</v>
      </c>
      <c r="M160" s="734">
        <v>5</v>
      </c>
      <c r="N160" s="735">
        <v>3596.4499999999994</v>
      </c>
    </row>
    <row r="161" spans="1:14" ht="14.45" customHeight="1" x14ac:dyDescent="0.2">
      <c r="A161" s="729" t="s">
        <v>595</v>
      </c>
      <c r="B161" s="730" t="s">
        <v>596</v>
      </c>
      <c r="C161" s="731" t="s">
        <v>607</v>
      </c>
      <c r="D161" s="732" t="s">
        <v>608</v>
      </c>
      <c r="E161" s="733">
        <v>50113013</v>
      </c>
      <c r="F161" s="732" t="s">
        <v>896</v>
      </c>
      <c r="G161" s="731" t="s">
        <v>640</v>
      </c>
      <c r="H161" s="731">
        <v>196039</v>
      </c>
      <c r="I161" s="731">
        <v>96039</v>
      </c>
      <c r="J161" s="731" t="s">
        <v>909</v>
      </c>
      <c r="K161" s="731" t="s">
        <v>910</v>
      </c>
      <c r="L161" s="734">
        <v>49.63</v>
      </c>
      <c r="M161" s="734">
        <v>3</v>
      </c>
      <c r="N161" s="735">
        <v>148.89000000000001</v>
      </c>
    </row>
    <row r="162" spans="1:14" ht="14.45" customHeight="1" x14ac:dyDescent="0.2">
      <c r="A162" s="729" t="s">
        <v>595</v>
      </c>
      <c r="B162" s="730" t="s">
        <v>596</v>
      </c>
      <c r="C162" s="731" t="s">
        <v>607</v>
      </c>
      <c r="D162" s="732" t="s">
        <v>608</v>
      </c>
      <c r="E162" s="733">
        <v>50113013</v>
      </c>
      <c r="F162" s="732" t="s">
        <v>896</v>
      </c>
      <c r="G162" s="731" t="s">
        <v>640</v>
      </c>
      <c r="H162" s="731">
        <v>849887</v>
      </c>
      <c r="I162" s="731">
        <v>129834</v>
      </c>
      <c r="J162" s="731" t="s">
        <v>911</v>
      </c>
      <c r="K162" s="731" t="s">
        <v>912</v>
      </c>
      <c r="L162" s="734">
        <v>150.70000000000005</v>
      </c>
      <c r="M162" s="734">
        <v>13.099999999999998</v>
      </c>
      <c r="N162" s="735">
        <v>1974.1700000000003</v>
      </c>
    </row>
    <row r="163" spans="1:14" ht="14.45" customHeight="1" x14ac:dyDescent="0.2">
      <c r="A163" s="729" t="s">
        <v>595</v>
      </c>
      <c r="B163" s="730" t="s">
        <v>596</v>
      </c>
      <c r="C163" s="731" t="s">
        <v>607</v>
      </c>
      <c r="D163" s="732" t="s">
        <v>608</v>
      </c>
      <c r="E163" s="733">
        <v>50113013</v>
      </c>
      <c r="F163" s="732" t="s">
        <v>896</v>
      </c>
      <c r="G163" s="731" t="s">
        <v>640</v>
      </c>
      <c r="H163" s="731">
        <v>849655</v>
      </c>
      <c r="I163" s="731">
        <v>129836</v>
      </c>
      <c r="J163" s="731" t="s">
        <v>913</v>
      </c>
      <c r="K163" s="731" t="s">
        <v>912</v>
      </c>
      <c r="L163" s="734">
        <v>264.00000000000006</v>
      </c>
      <c r="M163" s="734">
        <v>18.599999999999998</v>
      </c>
      <c r="N163" s="735">
        <v>4910.4000000000005</v>
      </c>
    </row>
    <row r="164" spans="1:14" ht="14.45" customHeight="1" x14ac:dyDescent="0.2">
      <c r="A164" s="729" t="s">
        <v>595</v>
      </c>
      <c r="B164" s="730" t="s">
        <v>596</v>
      </c>
      <c r="C164" s="731" t="s">
        <v>607</v>
      </c>
      <c r="D164" s="732" t="s">
        <v>608</v>
      </c>
      <c r="E164" s="733">
        <v>50113013</v>
      </c>
      <c r="F164" s="732" t="s">
        <v>896</v>
      </c>
      <c r="G164" s="731" t="s">
        <v>640</v>
      </c>
      <c r="H164" s="731">
        <v>218400</v>
      </c>
      <c r="I164" s="731">
        <v>218400</v>
      </c>
      <c r="J164" s="731" t="s">
        <v>914</v>
      </c>
      <c r="K164" s="731" t="s">
        <v>915</v>
      </c>
      <c r="L164" s="734">
        <v>676.72</v>
      </c>
      <c r="M164" s="734">
        <v>3.5</v>
      </c>
      <c r="N164" s="735">
        <v>2368.52</v>
      </c>
    </row>
    <row r="165" spans="1:14" ht="14.45" customHeight="1" x14ac:dyDescent="0.2">
      <c r="A165" s="729" t="s">
        <v>595</v>
      </c>
      <c r="B165" s="730" t="s">
        <v>596</v>
      </c>
      <c r="C165" s="731" t="s">
        <v>607</v>
      </c>
      <c r="D165" s="732" t="s">
        <v>608</v>
      </c>
      <c r="E165" s="733">
        <v>50113013</v>
      </c>
      <c r="F165" s="732" t="s">
        <v>896</v>
      </c>
      <c r="G165" s="731" t="s">
        <v>628</v>
      </c>
      <c r="H165" s="731">
        <v>844576</v>
      </c>
      <c r="I165" s="731">
        <v>100339</v>
      </c>
      <c r="J165" s="731" t="s">
        <v>916</v>
      </c>
      <c r="K165" s="731" t="s">
        <v>917</v>
      </c>
      <c r="L165" s="734">
        <v>93.37</v>
      </c>
      <c r="M165" s="734">
        <v>5</v>
      </c>
      <c r="N165" s="735">
        <v>466.85</v>
      </c>
    </row>
    <row r="166" spans="1:14" ht="14.45" customHeight="1" x14ac:dyDescent="0.2">
      <c r="A166" s="729" t="s">
        <v>595</v>
      </c>
      <c r="B166" s="730" t="s">
        <v>596</v>
      </c>
      <c r="C166" s="731" t="s">
        <v>607</v>
      </c>
      <c r="D166" s="732" t="s">
        <v>608</v>
      </c>
      <c r="E166" s="733">
        <v>50113013</v>
      </c>
      <c r="F166" s="732" t="s">
        <v>896</v>
      </c>
      <c r="G166" s="731" t="s">
        <v>628</v>
      </c>
      <c r="H166" s="731">
        <v>101066</v>
      </c>
      <c r="I166" s="731">
        <v>1066</v>
      </c>
      <c r="J166" s="731" t="s">
        <v>918</v>
      </c>
      <c r="K166" s="731" t="s">
        <v>919</v>
      </c>
      <c r="L166" s="734">
        <v>57.154001725594206</v>
      </c>
      <c r="M166" s="734">
        <v>5</v>
      </c>
      <c r="N166" s="735">
        <v>285.77000862797104</v>
      </c>
    </row>
    <row r="167" spans="1:14" ht="14.45" customHeight="1" x14ac:dyDescent="0.2">
      <c r="A167" s="729" t="s">
        <v>595</v>
      </c>
      <c r="B167" s="730" t="s">
        <v>596</v>
      </c>
      <c r="C167" s="731" t="s">
        <v>607</v>
      </c>
      <c r="D167" s="732" t="s">
        <v>608</v>
      </c>
      <c r="E167" s="733">
        <v>50113013</v>
      </c>
      <c r="F167" s="732" t="s">
        <v>896</v>
      </c>
      <c r="G167" s="731" t="s">
        <v>640</v>
      </c>
      <c r="H167" s="731">
        <v>216704</v>
      </c>
      <c r="I167" s="731">
        <v>216704</v>
      </c>
      <c r="J167" s="731" t="s">
        <v>920</v>
      </c>
      <c r="K167" s="731" t="s">
        <v>921</v>
      </c>
      <c r="L167" s="734">
        <v>1111</v>
      </c>
      <c r="M167" s="734">
        <v>1</v>
      </c>
      <c r="N167" s="735">
        <v>1111</v>
      </c>
    </row>
    <row r="168" spans="1:14" ht="14.45" customHeight="1" x14ac:dyDescent="0.2">
      <c r="A168" s="729" t="s">
        <v>595</v>
      </c>
      <c r="B168" s="730" t="s">
        <v>596</v>
      </c>
      <c r="C168" s="731" t="s">
        <v>607</v>
      </c>
      <c r="D168" s="732" t="s">
        <v>608</v>
      </c>
      <c r="E168" s="733">
        <v>50113013</v>
      </c>
      <c r="F168" s="732" t="s">
        <v>896</v>
      </c>
      <c r="G168" s="731" t="s">
        <v>640</v>
      </c>
      <c r="H168" s="731">
        <v>173750</v>
      </c>
      <c r="I168" s="731">
        <v>173750</v>
      </c>
      <c r="J168" s="731" t="s">
        <v>922</v>
      </c>
      <c r="K168" s="731" t="s">
        <v>923</v>
      </c>
      <c r="L168" s="734">
        <v>713.92</v>
      </c>
      <c r="M168" s="734">
        <v>6</v>
      </c>
      <c r="N168" s="735">
        <v>4283.5199999999995</v>
      </c>
    </row>
    <row r="169" spans="1:14" ht="14.45" customHeight="1" x14ac:dyDescent="0.2">
      <c r="A169" s="729" t="s">
        <v>595</v>
      </c>
      <c r="B169" s="730" t="s">
        <v>596</v>
      </c>
      <c r="C169" s="731" t="s">
        <v>607</v>
      </c>
      <c r="D169" s="732" t="s">
        <v>608</v>
      </c>
      <c r="E169" s="733">
        <v>50113013</v>
      </c>
      <c r="F169" s="732" t="s">
        <v>896</v>
      </c>
      <c r="G169" s="731" t="s">
        <v>628</v>
      </c>
      <c r="H169" s="731">
        <v>101076</v>
      </c>
      <c r="I169" s="731">
        <v>1076</v>
      </c>
      <c r="J169" s="731" t="s">
        <v>924</v>
      </c>
      <c r="K169" s="731" t="s">
        <v>834</v>
      </c>
      <c r="L169" s="734">
        <v>78.085000000000008</v>
      </c>
      <c r="M169" s="734">
        <v>2</v>
      </c>
      <c r="N169" s="735">
        <v>156.17000000000002</v>
      </c>
    </row>
    <row r="170" spans="1:14" ht="14.45" customHeight="1" x14ac:dyDescent="0.2">
      <c r="A170" s="729" t="s">
        <v>595</v>
      </c>
      <c r="B170" s="730" t="s">
        <v>596</v>
      </c>
      <c r="C170" s="731" t="s">
        <v>607</v>
      </c>
      <c r="D170" s="732" t="s">
        <v>608</v>
      </c>
      <c r="E170" s="733">
        <v>50113013</v>
      </c>
      <c r="F170" s="732" t="s">
        <v>896</v>
      </c>
      <c r="G170" s="731" t="s">
        <v>329</v>
      </c>
      <c r="H170" s="731">
        <v>113453</v>
      </c>
      <c r="I170" s="731">
        <v>113453</v>
      </c>
      <c r="J170" s="731" t="s">
        <v>925</v>
      </c>
      <c r="K170" s="731" t="s">
        <v>926</v>
      </c>
      <c r="L170" s="734">
        <v>748</v>
      </c>
      <c r="M170" s="734">
        <v>6.5</v>
      </c>
      <c r="N170" s="735">
        <v>4862</v>
      </c>
    </row>
    <row r="171" spans="1:14" ht="14.45" customHeight="1" x14ac:dyDescent="0.2">
      <c r="A171" s="729" t="s">
        <v>595</v>
      </c>
      <c r="B171" s="730" t="s">
        <v>596</v>
      </c>
      <c r="C171" s="731" t="s">
        <v>607</v>
      </c>
      <c r="D171" s="732" t="s">
        <v>608</v>
      </c>
      <c r="E171" s="733">
        <v>50113013</v>
      </c>
      <c r="F171" s="732" t="s">
        <v>896</v>
      </c>
      <c r="G171" s="731" t="s">
        <v>640</v>
      </c>
      <c r="H171" s="731">
        <v>206563</v>
      </c>
      <c r="I171" s="731">
        <v>206563</v>
      </c>
      <c r="J171" s="731" t="s">
        <v>927</v>
      </c>
      <c r="K171" s="731" t="s">
        <v>928</v>
      </c>
      <c r="L171" s="734">
        <v>22.13</v>
      </c>
      <c r="M171" s="734">
        <v>20</v>
      </c>
      <c r="N171" s="735">
        <v>442.59999999999997</v>
      </c>
    </row>
    <row r="172" spans="1:14" ht="14.45" customHeight="1" x14ac:dyDescent="0.2">
      <c r="A172" s="729" t="s">
        <v>595</v>
      </c>
      <c r="B172" s="730" t="s">
        <v>596</v>
      </c>
      <c r="C172" s="731" t="s">
        <v>607</v>
      </c>
      <c r="D172" s="732" t="s">
        <v>608</v>
      </c>
      <c r="E172" s="733">
        <v>50113014</v>
      </c>
      <c r="F172" s="732" t="s">
        <v>929</v>
      </c>
      <c r="G172" s="731" t="s">
        <v>640</v>
      </c>
      <c r="H172" s="731">
        <v>64942</v>
      </c>
      <c r="I172" s="731">
        <v>64942</v>
      </c>
      <c r="J172" s="731" t="s">
        <v>930</v>
      </c>
      <c r="K172" s="731" t="s">
        <v>931</v>
      </c>
      <c r="L172" s="734">
        <v>1132.9099999999996</v>
      </c>
      <c r="M172" s="734">
        <v>1</v>
      </c>
      <c r="N172" s="735">
        <v>1132.9099999999996</v>
      </c>
    </row>
    <row r="173" spans="1:14" ht="14.45" customHeight="1" x14ac:dyDescent="0.2">
      <c r="A173" s="729" t="s">
        <v>595</v>
      </c>
      <c r="B173" s="730" t="s">
        <v>596</v>
      </c>
      <c r="C173" s="731" t="s">
        <v>607</v>
      </c>
      <c r="D173" s="732" t="s">
        <v>608</v>
      </c>
      <c r="E173" s="733">
        <v>50113014</v>
      </c>
      <c r="F173" s="732" t="s">
        <v>929</v>
      </c>
      <c r="G173" s="731" t="s">
        <v>640</v>
      </c>
      <c r="H173" s="731">
        <v>164401</v>
      </c>
      <c r="I173" s="731">
        <v>164401</v>
      </c>
      <c r="J173" s="731" t="s">
        <v>932</v>
      </c>
      <c r="K173" s="731" t="s">
        <v>933</v>
      </c>
      <c r="L173" s="734">
        <v>319</v>
      </c>
      <c r="M173" s="734">
        <v>3.5</v>
      </c>
      <c r="N173" s="735">
        <v>1116.5</v>
      </c>
    </row>
    <row r="174" spans="1:14" ht="14.45" customHeight="1" x14ac:dyDescent="0.2">
      <c r="A174" s="729" t="s">
        <v>595</v>
      </c>
      <c r="B174" s="730" t="s">
        <v>596</v>
      </c>
      <c r="C174" s="731" t="s">
        <v>612</v>
      </c>
      <c r="D174" s="732" t="s">
        <v>613</v>
      </c>
      <c r="E174" s="733">
        <v>50113001</v>
      </c>
      <c r="F174" s="732" t="s">
        <v>627</v>
      </c>
      <c r="G174" s="731" t="s">
        <v>628</v>
      </c>
      <c r="H174" s="731">
        <v>226194</v>
      </c>
      <c r="I174" s="731">
        <v>226194</v>
      </c>
      <c r="J174" s="731" t="s">
        <v>934</v>
      </c>
      <c r="K174" s="731" t="s">
        <v>935</v>
      </c>
      <c r="L174" s="734">
        <v>117.78000000000002</v>
      </c>
      <c r="M174" s="734">
        <v>1</v>
      </c>
      <c r="N174" s="735">
        <v>117.78000000000002</v>
      </c>
    </row>
    <row r="175" spans="1:14" ht="14.45" customHeight="1" x14ac:dyDescent="0.2">
      <c r="A175" s="729" t="s">
        <v>595</v>
      </c>
      <c r="B175" s="730" t="s">
        <v>596</v>
      </c>
      <c r="C175" s="731" t="s">
        <v>612</v>
      </c>
      <c r="D175" s="732" t="s">
        <v>613</v>
      </c>
      <c r="E175" s="733">
        <v>50113001</v>
      </c>
      <c r="F175" s="732" t="s">
        <v>627</v>
      </c>
      <c r="G175" s="731" t="s">
        <v>628</v>
      </c>
      <c r="H175" s="731">
        <v>176064</v>
      </c>
      <c r="I175" s="731">
        <v>76064</v>
      </c>
      <c r="J175" s="731" t="s">
        <v>936</v>
      </c>
      <c r="K175" s="731" t="s">
        <v>937</v>
      </c>
      <c r="L175" s="734">
        <v>83.88</v>
      </c>
      <c r="M175" s="734">
        <v>1</v>
      </c>
      <c r="N175" s="735">
        <v>83.88</v>
      </c>
    </row>
    <row r="176" spans="1:14" ht="14.45" customHeight="1" x14ac:dyDescent="0.2">
      <c r="A176" s="729" t="s">
        <v>595</v>
      </c>
      <c r="B176" s="730" t="s">
        <v>596</v>
      </c>
      <c r="C176" s="731" t="s">
        <v>612</v>
      </c>
      <c r="D176" s="732" t="s">
        <v>613</v>
      </c>
      <c r="E176" s="733">
        <v>50113001</v>
      </c>
      <c r="F176" s="732" t="s">
        <v>627</v>
      </c>
      <c r="G176" s="731" t="s">
        <v>628</v>
      </c>
      <c r="H176" s="731">
        <v>100362</v>
      </c>
      <c r="I176" s="731">
        <v>362</v>
      </c>
      <c r="J176" s="731" t="s">
        <v>631</v>
      </c>
      <c r="K176" s="731" t="s">
        <v>632</v>
      </c>
      <c r="L176" s="734">
        <v>72.860000000000014</v>
      </c>
      <c r="M176" s="734">
        <v>2</v>
      </c>
      <c r="N176" s="735">
        <v>145.72000000000003</v>
      </c>
    </row>
    <row r="177" spans="1:14" ht="14.45" customHeight="1" x14ac:dyDescent="0.2">
      <c r="A177" s="729" t="s">
        <v>595</v>
      </c>
      <c r="B177" s="730" t="s">
        <v>596</v>
      </c>
      <c r="C177" s="731" t="s">
        <v>612</v>
      </c>
      <c r="D177" s="732" t="s">
        <v>613</v>
      </c>
      <c r="E177" s="733">
        <v>50113001</v>
      </c>
      <c r="F177" s="732" t="s">
        <v>627</v>
      </c>
      <c r="G177" s="731" t="s">
        <v>628</v>
      </c>
      <c r="H177" s="731">
        <v>845008</v>
      </c>
      <c r="I177" s="731">
        <v>107806</v>
      </c>
      <c r="J177" s="731" t="s">
        <v>633</v>
      </c>
      <c r="K177" s="731" t="s">
        <v>634</v>
      </c>
      <c r="L177" s="734">
        <v>70.150000000000006</v>
      </c>
      <c r="M177" s="734">
        <v>5</v>
      </c>
      <c r="N177" s="735">
        <v>350.75000000000006</v>
      </c>
    </row>
    <row r="178" spans="1:14" ht="14.45" customHeight="1" x14ac:dyDescent="0.2">
      <c r="A178" s="729" t="s">
        <v>595</v>
      </c>
      <c r="B178" s="730" t="s">
        <v>596</v>
      </c>
      <c r="C178" s="731" t="s">
        <v>612</v>
      </c>
      <c r="D178" s="732" t="s">
        <v>613</v>
      </c>
      <c r="E178" s="733">
        <v>50113001</v>
      </c>
      <c r="F178" s="732" t="s">
        <v>627</v>
      </c>
      <c r="G178" s="731" t="s">
        <v>628</v>
      </c>
      <c r="H178" s="731">
        <v>202701</v>
      </c>
      <c r="I178" s="731">
        <v>202701</v>
      </c>
      <c r="J178" s="731" t="s">
        <v>633</v>
      </c>
      <c r="K178" s="731" t="s">
        <v>635</v>
      </c>
      <c r="L178" s="734">
        <v>162.47999999999996</v>
      </c>
      <c r="M178" s="734">
        <v>2</v>
      </c>
      <c r="N178" s="735">
        <v>324.95999999999992</v>
      </c>
    </row>
    <row r="179" spans="1:14" ht="14.45" customHeight="1" x14ac:dyDescent="0.2">
      <c r="A179" s="729" t="s">
        <v>595</v>
      </c>
      <c r="B179" s="730" t="s">
        <v>596</v>
      </c>
      <c r="C179" s="731" t="s">
        <v>612</v>
      </c>
      <c r="D179" s="732" t="s">
        <v>613</v>
      </c>
      <c r="E179" s="733">
        <v>50113001</v>
      </c>
      <c r="F179" s="732" t="s">
        <v>627</v>
      </c>
      <c r="G179" s="731" t="s">
        <v>640</v>
      </c>
      <c r="H179" s="731">
        <v>102954</v>
      </c>
      <c r="I179" s="731">
        <v>2954</v>
      </c>
      <c r="J179" s="731" t="s">
        <v>938</v>
      </c>
      <c r="K179" s="731" t="s">
        <v>671</v>
      </c>
      <c r="L179" s="734">
        <v>15.069999999999999</v>
      </c>
      <c r="M179" s="734">
        <v>1</v>
      </c>
      <c r="N179" s="735">
        <v>15.069999999999999</v>
      </c>
    </row>
    <row r="180" spans="1:14" ht="14.45" customHeight="1" x14ac:dyDescent="0.2">
      <c r="A180" s="729" t="s">
        <v>595</v>
      </c>
      <c r="B180" s="730" t="s">
        <v>596</v>
      </c>
      <c r="C180" s="731" t="s">
        <v>612</v>
      </c>
      <c r="D180" s="732" t="s">
        <v>613</v>
      </c>
      <c r="E180" s="733">
        <v>50113001</v>
      </c>
      <c r="F180" s="732" t="s">
        <v>627</v>
      </c>
      <c r="G180" s="731" t="s">
        <v>640</v>
      </c>
      <c r="H180" s="731">
        <v>102945</v>
      </c>
      <c r="I180" s="731">
        <v>2945</v>
      </c>
      <c r="J180" s="731" t="s">
        <v>939</v>
      </c>
      <c r="K180" s="731" t="s">
        <v>940</v>
      </c>
      <c r="L180" s="734">
        <v>8.6199999999999974</v>
      </c>
      <c r="M180" s="734">
        <v>1</v>
      </c>
      <c r="N180" s="735">
        <v>8.6199999999999974</v>
      </c>
    </row>
    <row r="181" spans="1:14" ht="14.45" customHeight="1" x14ac:dyDescent="0.2">
      <c r="A181" s="729" t="s">
        <v>595</v>
      </c>
      <c r="B181" s="730" t="s">
        <v>596</v>
      </c>
      <c r="C181" s="731" t="s">
        <v>612</v>
      </c>
      <c r="D181" s="732" t="s">
        <v>613</v>
      </c>
      <c r="E181" s="733">
        <v>50113001</v>
      </c>
      <c r="F181" s="732" t="s">
        <v>627</v>
      </c>
      <c r="G181" s="731" t="s">
        <v>628</v>
      </c>
      <c r="H181" s="731">
        <v>176954</v>
      </c>
      <c r="I181" s="731">
        <v>176954</v>
      </c>
      <c r="J181" s="731" t="s">
        <v>941</v>
      </c>
      <c r="K181" s="731" t="s">
        <v>942</v>
      </c>
      <c r="L181" s="734">
        <v>94.573333333333338</v>
      </c>
      <c r="M181" s="734">
        <v>3</v>
      </c>
      <c r="N181" s="735">
        <v>283.72000000000003</v>
      </c>
    </row>
    <row r="182" spans="1:14" ht="14.45" customHeight="1" x14ac:dyDescent="0.2">
      <c r="A182" s="729" t="s">
        <v>595</v>
      </c>
      <c r="B182" s="730" t="s">
        <v>596</v>
      </c>
      <c r="C182" s="731" t="s">
        <v>612</v>
      </c>
      <c r="D182" s="732" t="s">
        <v>613</v>
      </c>
      <c r="E182" s="733">
        <v>50113001</v>
      </c>
      <c r="F182" s="732" t="s">
        <v>627</v>
      </c>
      <c r="G182" s="731" t="s">
        <v>628</v>
      </c>
      <c r="H182" s="731">
        <v>167547</v>
      </c>
      <c r="I182" s="731">
        <v>67547</v>
      </c>
      <c r="J182" s="731" t="s">
        <v>638</v>
      </c>
      <c r="K182" s="731" t="s">
        <v>639</v>
      </c>
      <c r="L182" s="734">
        <v>47.080000000000005</v>
      </c>
      <c r="M182" s="734">
        <v>12</v>
      </c>
      <c r="N182" s="735">
        <v>564.96</v>
      </c>
    </row>
    <row r="183" spans="1:14" ht="14.45" customHeight="1" x14ac:dyDescent="0.2">
      <c r="A183" s="729" t="s">
        <v>595</v>
      </c>
      <c r="B183" s="730" t="s">
        <v>596</v>
      </c>
      <c r="C183" s="731" t="s">
        <v>612</v>
      </c>
      <c r="D183" s="732" t="s">
        <v>613</v>
      </c>
      <c r="E183" s="733">
        <v>50113001</v>
      </c>
      <c r="F183" s="732" t="s">
        <v>627</v>
      </c>
      <c r="G183" s="731" t="s">
        <v>628</v>
      </c>
      <c r="H183" s="731">
        <v>207930</v>
      </c>
      <c r="I183" s="731">
        <v>207930</v>
      </c>
      <c r="J183" s="731" t="s">
        <v>943</v>
      </c>
      <c r="K183" s="731" t="s">
        <v>944</v>
      </c>
      <c r="L183" s="734">
        <v>37.740000000000009</v>
      </c>
      <c r="M183" s="734">
        <v>1</v>
      </c>
      <c r="N183" s="735">
        <v>37.740000000000009</v>
      </c>
    </row>
    <row r="184" spans="1:14" ht="14.45" customHeight="1" x14ac:dyDescent="0.2">
      <c r="A184" s="729" t="s">
        <v>595</v>
      </c>
      <c r="B184" s="730" t="s">
        <v>596</v>
      </c>
      <c r="C184" s="731" t="s">
        <v>612</v>
      </c>
      <c r="D184" s="732" t="s">
        <v>613</v>
      </c>
      <c r="E184" s="733">
        <v>50113001</v>
      </c>
      <c r="F184" s="732" t="s">
        <v>627</v>
      </c>
      <c r="G184" s="731" t="s">
        <v>640</v>
      </c>
      <c r="H184" s="731">
        <v>159815</v>
      </c>
      <c r="I184" s="731">
        <v>159815</v>
      </c>
      <c r="J184" s="731" t="s">
        <v>945</v>
      </c>
      <c r="K184" s="731" t="s">
        <v>946</v>
      </c>
      <c r="L184" s="734">
        <v>173.28000000000003</v>
      </c>
      <c r="M184" s="734">
        <v>1</v>
      </c>
      <c r="N184" s="735">
        <v>173.28000000000003</v>
      </c>
    </row>
    <row r="185" spans="1:14" ht="14.45" customHeight="1" x14ac:dyDescent="0.2">
      <c r="A185" s="729" t="s">
        <v>595</v>
      </c>
      <c r="B185" s="730" t="s">
        <v>596</v>
      </c>
      <c r="C185" s="731" t="s">
        <v>612</v>
      </c>
      <c r="D185" s="732" t="s">
        <v>613</v>
      </c>
      <c r="E185" s="733">
        <v>50113001</v>
      </c>
      <c r="F185" s="732" t="s">
        <v>627</v>
      </c>
      <c r="G185" s="731" t="s">
        <v>628</v>
      </c>
      <c r="H185" s="731">
        <v>207931</v>
      </c>
      <c r="I185" s="731">
        <v>207931</v>
      </c>
      <c r="J185" s="731" t="s">
        <v>644</v>
      </c>
      <c r="K185" s="731" t="s">
        <v>645</v>
      </c>
      <c r="L185" s="734">
        <v>32.72</v>
      </c>
      <c r="M185" s="734">
        <v>3</v>
      </c>
      <c r="N185" s="735">
        <v>98.16</v>
      </c>
    </row>
    <row r="186" spans="1:14" ht="14.45" customHeight="1" x14ac:dyDescent="0.2">
      <c r="A186" s="729" t="s">
        <v>595</v>
      </c>
      <c r="B186" s="730" t="s">
        <v>596</v>
      </c>
      <c r="C186" s="731" t="s">
        <v>612</v>
      </c>
      <c r="D186" s="732" t="s">
        <v>613</v>
      </c>
      <c r="E186" s="733">
        <v>50113001</v>
      </c>
      <c r="F186" s="732" t="s">
        <v>627</v>
      </c>
      <c r="G186" s="731" t="s">
        <v>628</v>
      </c>
      <c r="H186" s="731">
        <v>173396</v>
      </c>
      <c r="I186" s="731">
        <v>173396</v>
      </c>
      <c r="J186" s="731" t="s">
        <v>947</v>
      </c>
      <c r="K186" s="731" t="s">
        <v>948</v>
      </c>
      <c r="L186" s="734">
        <v>800.82</v>
      </c>
      <c r="M186" s="734">
        <v>1</v>
      </c>
      <c r="N186" s="735">
        <v>800.82</v>
      </c>
    </row>
    <row r="187" spans="1:14" ht="14.45" customHeight="1" x14ac:dyDescent="0.2">
      <c r="A187" s="729" t="s">
        <v>595</v>
      </c>
      <c r="B187" s="730" t="s">
        <v>596</v>
      </c>
      <c r="C187" s="731" t="s">
        <v>612</v>
      </c>
      <c r="D187" s="732" t="s">
        <v>613</v>
      </c>
      <c r="E187" s="733">
        <v>50113001</v>
      </c>
      <c r="F187" s="732" t="s">
        <v>627</v>
      </c>
      <c r="G187" s="731" t="s">
        <v>628</v>
      </c>
      <c r="H187" s="731">
        <v>243864</v>
      </c>
      <c r="I187" s="731">
        <v>243864</v>
      </c>
      <c r="J187" s="731" t="s">
        <v>650</v>
      </c>
      <c r="K187" s="731" t="s">
        <v>949</v>
      </c>
      <c r="L187" s="734">
        <v>65.649999999999991</v>
      </c>
      <c r="M187" s="734">
        <v>1</v>
      </c>
      <c r="N187" s="735">
        <v>65.649999999999991</v>
      </c>
    </row>
    <row r="188" spans="1:14" ht="14.45" customHeight="1" x14ac:dyDescent="0.2">
      <c r="A188" s="729" t="s">
        <v>595</v>
      </c>
      <c r="B188" s="730" t="s">
        <v>596</v>
      </c>
      <c r="C188" s="731" t="s">
        <v>612</v>
      </c>
      <c r="D188" s="732" t="s">
        <v>613</v>
      </c>
      <c r="E188" s="733">
        <v>50113001</v>
      </c>
      <c r="F188" s="732" t="s">
        <v>627</v>
      </c>
      <c r="G188" s="731" t="s">
        <v>628</v>
      </c>
      <c r="H188" s="731">
        <v>140274</v>
      </c>
      <c r="I188" s="731">
        <v>40274</v>
      </c>
      <c r="J188" s="731" t="s">
        <v>950</v>
      </c>
      <c r="K188" s="731" t="s">
        <v>951</v>
      </c>
      <c r="L188" s="734">
        <v>87.469999999999985</v>
      </c>
      <c r="M188" s="734">
        <v>1</v>
      </c>
      <c r="N188" s="735">
        <v>87.469999999999985</v>
      </c>
    </row>
    <row r="189" spans="1:14" ht="14.45" customHeight="1" x14ac:dyDescent="0.2">
      <c r="A189" s="729" t="s">
        <v>595</v>
      </c>
      <c r="B189" s="730" t="s">
        <v>596</v>
      </c>
      <c r="C189" s="731" t="s">
        <v>612</v>
      </c>
      <c r="D189" s="732" t="s">
        <v>613</v>
      </c>
      <c r="E189" s="733">
        <v>50113001</v>
      </c>
      <c r="F189" s="732" t="s">
        <v>627</v>
      </c>
      <c r="G189" s="731" t="s">
        <v>628</v>
      </c>
      <c r="H189" s="731">
        <v>197580</v>
      </c>
      <c r="I189" s="731">
        <v>97580</v>
      </c>
      <c r="J189" s="731" t="s">
        <v>952</v>
      </c>
      <c r="K189" s="731" t="s">
        <v>953</v>
      </c>
      <c r="L189" s="734">
        <v>127.36</v>
      </c>
      <c r="M189" s="734">
        <v>3</v>
      </c>
      <c r="N189" s="735">
        <v>382.08</v>
      </c>
    </row>
    <row r="190" spans="1:14" ht="14.45" customHeight="1" x14ac:dyDescent="0.2">
      <c r="A190" s="729" t="s">
        <v>595</v>
      </c>
      <c r="B190" s="730" t="s">
        <v>596</v>
      </c>
      <c r="C190" s="731" t="s">
        <v>612</v>
      </c>
      <c r="D190" s="732" t="s">
        <v>613</v>
      </c>
      <c r="E190" s="733">
        <v>50113001</v>
      </c>
      <c r="F190" s="732" t="s">
        <v>627</v>
      </c>
      <c r="G190" s="731" t="s">
        <v>640</v>
      </c>
      <c r="H190" s="731">
        <v>231696</v>
      </c>
      <c r="I190" s="731">
        <v>231696</v>
      </c>
      <c r="J190" s="731" t="s">
        <v>954</v>
      </c>
      <c r="K190" s="731" t="s">
        <v>955</v>
      </c>
      <c r="L190" s="734">
        <v>207.22999999999993</v>
      </c>
      <c r="M190" s="734">
        <v>1</v>
      </c>
      <c r="N190" s="735">
        <v>207.22999999999993</v>
      </c>
    </row>
    <row r="191" spans="1:14" ht="14.45" customHeight="1" x14ac:dyDescent="0.2">
      <c r="A191" s="729" t="s">
        <v>595</v>
      </c>
      <c r="B191" s="730" t="s">
        <v>596</v>
      </c>
      <c r="C191" s="731" t="s">
        <v>612</v>
      </c>
      <c r="D191" s="732" t="s">
        <v>613</v>
      </c>
      <c r="E191" s="733">
        <v>50113001</v>
      </c>
      <c r="F191" s="732" t="s">
        <v>627</v>
      </c>
      <c r="G191" s="731" t="s">
        <v>640</v>
      </c>
      <c r="H191" s="731">
        <v>231701</v>
      </c>
      <c r="I191" s="731">
        <v>231701</v>
      </c>
      <c r="J191" s="731" t="s">
        <v>954</v>
      </c>
      <c r="K191" s="731" t="s">
        <v>956</v>
      </c>
      <c r="L191" s="734">
        <v>93.779999999999987</v>
      </c>
      <c r="M191" s="734">
        <v>1</v>
      </c>
      <c r="N191" s="735">
        <v>93.779999999999987</v>
      </c>
    </row>
    <row r="192" spans="1:14" ht="14.45" customHeight="1" x14ac:dyDescent="0.2">
      <c r="A192" s="729" t="s">
        <v>595</v>
      </c>
      <c r="B192" s="730" t="s">
        <v>596</v>
      </c>
      <c r="C192" s="731" t="s">
        <v>612</v>
      </c>
      <c r="D192" s="732" t="s">
        <v>613</v>
      </c>
      <c r="E192" s="733">
        <v>50113001</v>
      </c>
      <c r="F192" s="732" t="s">
        <v>627</v>
      </c>
      <c r="G192" s="731" t="s">
        <v>628</v>
      </c>
      <c r="H192" s="731">
        <v>197064</v>
      </c>
      <c r="I192" s="731">
        <v>197064</v>
      </c>
      <c r="J192" s="731" t="s">
        <v>957</v>
      </c>
      <c r="K192" s="731" t="s">
        <v>958</v>
      </c>
      <c r="L192" s="734">
        <v>110.3</v>
      </c>
      <c r="M192" s="734">
        <v>1</v>
      </c>
      <c r="N192" s="735">
        <v>110.3</v>
      </c>
    </row>
    <row r="193" spans="1:14" ht="14.45" customHeight="1" x14ac:dyDescent="0.2">
      <c r="A193" s="729" t="s">
        <v>595</v>
      </c>
      <c r="B193" s="730" t="s">
        <v>596</v>
      </c>
      <c r="C193" s="731" t="s">
        <v>612</v>
      </c>
      <c r="D193" s="732" t="s">
        <v>613</v>
      </c>
      <c r="E193" s="733">
        <v>50113001</v>
      </c>
      <c r="F193" s="732" t="s">
        <v>627</v>
      </c>
      <c r="G193" s="731" t="s">
        <v>628</v>
      </c>
      <c r="H193" s="731">
        <v>993603</v>
      </c>
      <c r="I193" s="731">
        <v>0</v>
      </c>
      <c r="J193" s="731" t="s">
        <v>658</v>
      </c>
      <c r="K193" s="731" t="s">
        <v>329</v>
      </c>
      <c r="L193" s="734">
        <v>238.03000000000003</v>
      </c>
      <c r="M193" s="734">
        <v>5</v>
      </c>
      <c r="N193" s="735">
        <v>1190.1500000000001</v>
      </c>
    </row>
    <row r="194" spans="1:14" ht="14.45" customHeight="1" x14ac:dyDescent="0.2">
      <c r="A194" s="729" t="s">
        <v>595</v>
      </c>
      <c r="B194" s="730" t="s">
        <v>596</v>
      </c>
      <c r="C194" s="731" t="s">
        <v>612</v>
      </c>
      <c r="D194" s="732" t="s">
        <v>613</v>
      </c>
      <c r="E194" s="733">
        <v>50113001</v>
      </c>
      <c r="F194" s="732" t="s">
        <v>627</v>
      </c>
      <c r="G194" s="731" t="s">
        <v>628</v>
      </c>
      <c r="H194" s="731">
        <v>241307</v>
      </c>
      <c r="I194" s="731">
        <v>241307</v>
      </c>
      <c r="J194" s="731" t="s">
        <v>661</v>
      </c>
      <c r="K194" s="731" t="s">
        <v>662</v>
      </c>
      <c r="L194" s="734">
        <v>102.54727272727273</v>
      </c>
      <c r="M194" s="734">
        <v>11</v>
      </c>
      <c r="N194" s="735">
        <v>1128.02</v>
      </c>
    </row>
    <row r="195" spans="1:14" ht="14.45" customHeight="1" x14ac:dyDescent="0.2">
      <c r="A195" s="729" t="s">
        <v>595</v>
      </c>
      <c r="B195" s="730" t="s">
        <v>596</v>
      </c>
      <c r="C195" s="731" t="s">
        <v>612</v>
      </c>
      <c r="D195" s="732" t="s">
        <v>613</v>
      </c>
      <c r="E195" s="733">
        <v>50113001</v>
      </c>
      <c r="F195" s="732" t="s">
        <v>627</v>
      </c>
      <c r="G195" s="731" t="s">
        <v>628</v>
      </c>
      <c r="H195" s="731">
        <v>139968</v>
      </c>
      <c r="I195" s="731">
        <v>139968</v>
      </c>
      <c r="J195" s="731" t="s">
        <v>959</v>
      </c>
      <c r="K195" s="731" t="s">
        <v>960</v>
      </c>
      <c r="L195" s="734">
        <v>69.55</v>
      </c>
      <c r="M195" s="734">
        <v>5</v>
      </c>
      <c r="N195" s="735">
        <v>347.75</v>
      </c>
    </row>
    <row r="196" spans="1:14" ht="14.45" customHeight="1" x14ac:dyDescent="0.2">
      <c r="A196" s="729" t="s">
        <v>595</v>
      </c>
      <c r="B196" s="730" t="s">
        <v>596</v>
      </c>
      <c r="C196" s="731" t="s">
        <v>612</v>
      </c>
      <c r="D196" s="732" t="s">
        <v>613</v>
      </c>
      <c r="E196" s="733">
        <v>50113001</v>
      </c>
      <c r="F196" s="732" t="s">
        <v>627</v>
      </c>
      <c r="G196" s="731" t="s">
        <v>628</v>
      </c>
      <c r="H196" s="731">
        <v>147515</v>
      </c>
      <c r="I196" s="731">
        <v>47515</v>
      </c>
      <c r="J196" s="731" t="s">
        <v>667</v>
      </c>
      <c r="K196" s="731" t="s">
        <v>668</v>
      </c>
      <c r="L196" s="734">
        <v>156.17000000000004</v>
      </c>
      <c r="M196" s="734">
        <v>1</v>
      </c>
      <c r="N196" s="735">
        <v>156.17000000000004</v>
      </c>
    </row>
    <row r="197" spans="1:14" ht="14.45" customHeight="1" x14ac:dyDescent="0.2">
      <c r="A197" s="729" t="s">
        <v>595</v>
      </c>
      <c r="B197" s="730" t="s">
        <v>596</v>
      </c>
      <c r="C197" s="731" t="s">
        <v>612</v>
      </c>
      <c r="D197" s="732" t="s">
        <v>613</v>
      </c>
      <c r="E197" s="733">
        <v>50113001</v>
      </c>
      <c r="F197" s="732" t="s">
        <v>627</v>
      </c>
      <c r="G197" s="731" t="s">
        <v>628</v>
      </c>
      <c r="H197" s="731">
        <v>850642</v>
      </c>
      <c r="I197" s="731">
        <v>169673</v>
      </c>
      <c r="J197" s="731" t="s">
        <v>669</v>
      </c>
      <c r="K197" s="731" t="s">
        <v>666</v>
      </c>
      <c r="L197" s="734">
        <v>143.43</v>
      </c>
      <c r="M197" s="734">
        <v>1</v>
      </c>
      <c r="N197" s="735">
        <v>143.43</v>
      </c>
    </row>
    <row r="198" spans="1:14" ht="14.45" customHeight="1" x14ac:dyDescent="0.2">
      <c r="A198" s="729" t="s">
        <v>595</v>
      </c>
      <c r="B198" s="730" t="s">
        <v>596</v>
      </c>
      <c r="C198" s="731" t="s">
        <v>612</v>
      </c>
      <c r="D198" s="732" t="s">
        <v>613</v>
      </c>
      <c r="E198" s="733">
        <v>50113001</v>
      </c>
      <c r="F198" s="732" t="s">
        <v>627</v>
      </c>
      <c r="G198" s="731" t="s">
        <v>628</v>
      </c>
      <c r="H198" s="731">
        <v>846446</v>
      </c>
      <c r="I198" s="731">
        <v>124343</v>
      </c>
      <c r="J198" s="731" t="s">
        <v>961</v>
      </c>
      <c r="K198" s="731" t="s">
        <v>844</v>
      </c>
      <c r="L198" s="734">
        <v>43.699999999999996</v>
      </c>
      <c r="M198" s="734">
        <v>1</v>
      </c>
      <c r="N198" s="735">
        <v>43.699999999999996</v>
      </c>
    </row>
    <row r="199" spans="1:14" ht="14.45" customHeight="1" x14ac:dyDescent="0.2">
      <c r="A199" s="729" t="s">
        <v>595</v>
      </c>
      <c r="B199" s="730" t="s">
        <v>596</v>
      </c>
      <c r="C199" s="731" t="s">
        <v>612</v>
      </c>
      <c r="D199" s="732" t="s">
        <v>613</v>
      </c>
      <c r="E199" s="733">
        <v>50113001</v>
      </c>
      <c r="F199" s="732" t="s">
        <v>627</v>
      </c>
      <c r="G199" s="731" t="s">
        <v>628</v>
      </c>
      <c r="H199" s="731">
        <v>99884</v>
      </c>
      <c r="I199" s="731">
        <v>99884</v>
      </c>
      <c r="J199" s="731" t="s">
        <v>962</v>
      </c>
      <c r="K199" s="731" t="s">
        <v>963</v>
      </c>
      <c r="L199" s="734">
        <v>137.19000000000003</v>
      </c>
      <c r="M199" s="734">
        <v>2</v>
      </c>
      <c r="N199" s="735">
        <v>274.38000000000005</v>
      </c>
    </row>
    <row r="200" spans="1:14" ht="14.45" customHeight="1" x14ac:dyDescent="0.2">
      <c r="A200" s="729" t="s">
        <v>595</v>
      </c>
      <c r="B200" s="730" t="s">
        <v>596</v>
      </c>
      <c r="C200" s="731" t="s">
        <v>612</v>
      </c>
      <c r="D200" s="732" t="s">
        <v>613</v>
      </c>
      <c r="E200" s="733">
        <v>50113001</v>
      </c>
      <c r="F200" s="732" t="s">
        <v>627</v>
      </c>
      <c r="G200" s="731" t="s">
        <v>628</v>
      </c>
      <c r="H200" s="731">
        <v>230415</v>
      </c>
      <c r="I200" s="731">
        <v>230415</v>
      </c>
      <c r="J200" s="731" t="s">
        <v>674</v>
      </c>
      <c r="K200" s="731" t="s">
        <v>675</v>
      </c>
      <c r="L200" s="734">
        <v>26.970000000000006</v>
      </c>
      <c r="M200" s="734">
        <v>1</v>
      </c>
      <c r="N200" s="735">
        <v>26.970000000000006</v>
      </c>
    </row>
    <row r="201" spans="1:14" ht="14.45" customHeight="1" x14ac:dyDescent="0.2">
      <c r="A201" s="729" t="s">
        <v>595</v>
      </c>
      <c r="B201" s="730" t="s">
        <v>596</v>
      </c>
      <c r="C201" s="731" t="s">
        <v>612</v>
      </c>
      <c r="D201" s="732" t="s">
        <v>613</v>
      </c>
      <c r="E201" s="733">
        <v>50113001</v>
      </c>
      <c r="F201" s="732" t="s">
        <v>627</v>
      </c>
      <c r="G201" s="731" t="s">
        <v>640</v>
      </c>
      <c r="H201" s="731">
        <v>214435</v>
      </c>
      <c r="I201" s="731">
        <v>214435</v>
      </c>
      <c r="J201" s="731" t="s">
        <v>681</v>
      </c>
      <c r="K201" s="731" t="s">
        <v>682</v>
      </c>
      <c r="L201" s="734">
        <v>42.85</v>
      </c>
      <c r="M201" s="734">
        <v>1</v>
      </c>
      <c r="N201" s="735">
        <v>42.85</v>
      </c>
    </row>
    <row r="202" spans="1:14" ht="14.45" customHeight="1" x14ac:dyDescent="0.2">
      <c r="A202" s="729" t="s">
        <v>595</v>
      </c>
      <c r="B202" s="730" t="s">
        <v>596</v>
      </c>
      <c r="C202" s="731" t="s">
        <v>612</v>
      </c>
      <c r="D202" s="732" t="s">
        <v>613</v>
      </c>
      <c r="E202" s="733">
        <v>50113001</v>
      </c>
      <c r="F202" s="732" t="s">
        <v>627</v>
      </c>
      <c r="G202" s="731" t="s">
        <v>628</v>
      </c>
      <c r="H202" s="731">
        <v>193104</v>
      </c>
      <c r="I202" s="731">
        <v>93104</v>
      </c>
      <c r="J202" s="731" t="s">
        <v>685</v>
      </c>
      <c r="K202" s="731" t="s">
        <v>687</v>
      </c>
      <c r="L202" s="734">
        <v>30.620000000000005</v>
      </c>
      <c r="M202" s="734">
        <v>1</v>
      </c>
      <c r="N202" s="735">
        <v>30.620000000000005</v>
      </c>
    </row>
    <row r="203" spans="1:14" ht="14.45" customHeight="1" x14ac:dyDescent="0.2">
      <c r="A203" s="729" t="s">
        <v>595</v>
      </c>
      <c r="B203" s="730" t="s">
        <v>596</v>
      </c>
      <c r="C203" s="731" t="s">
        <v>612</v>
      </c>
      <c r="D203" s="732" t="s">
        <v>613</v>
      </c>
      <c r="E203" s="733">
        <v>50113001</v>
      </c>
      <c r="F203" s="732" t="s">
        <v>627</v>
      </c>
      <c r="G203" s="731" t="s">
        <v>628</v>
      </c>
      <c r="H203" s="731">
        <v>193105</v>
      </c>
      <c r="I203" s="731">
        <v>93105</v>
      </c>
      <c r="J203" s="731" t="s">
        <v>685</v>
      </c>
      <c r="K203" s="731" t="s">
        <v>686</v>
      </c>
      <c r="L203" s="734">
        <v>205.85000000000005</v>
      </c>
      <c r="M203" s="734">
        <v>1</v>
      </c>
      <c r="N203" s="735">
        <v>205.85000000000005</v>
      </c>
    </row>
    <row r="204" spans="1:14" ht="14.45" customHeight="1" x14ac:dyDescent="0.2">
      <c r="A204" s="729" t="s">
        <v>595</v>
      </c>
      <c r="B204" s="730" t="s">
        <v>596</v>
      </c>
      <c r="C204" s="731" t="s">
        <v>612</v>
      </c>
      <c r="D204" s="732" t="s">
        <v>613</v>
      </c>
      <c r="E204" s="733">
        <v>50113001</v>
      </c>
      <c r="F204" s="732" t="s">
        <v>627</v>
      </c>
      <c r="G204" s="731" t="s">
        <v>628</v>
      </c>
      <c r="H204" s="731">
        <v>198791</v>
      </c>
      <c r="I204" s="731">
        <v>98791</v>
      </c>
      <c r="J204" s="731" t="s">
        <v>964</v>
      </c>
      <c r="K204" s="731" t="s">
        <v>965</v>
      </c>
      <c r="L204" s="734">
        <v>97.320000000000022</v>
      </c>
      <c r="M204" s="734">
        <v>1</v>
      </c>
      <c r="N204" s="735">
        <v>97.320000000000022</v>
      </c>
    </row>
    <row r="205" spans="1:14" ht="14.45" customHeight="1" x14ac:dyDescent="0.2">
      <c r="A205" s="729" t="s">
        <v>595</v>
      </c>
      <c r="B205" s="730" t="s">
        <v>596</v>
      </c>
      <c r="C205" s="731" t="s">
        <v>612</v>
      </c>
      <c r="D205" s="732" t="s">
        <v>613</v>
      </c>
      <c r="E205" s="733">
        <v>50113001</v>
      </c>
      <c r="F205" s="732" t="s">
        <v>627</v>
      </c>
      <c r="G205" s="731" t="s">
        <v>628</v>
      </c>
      <c r="H205" s="731">
        <v>184090</v>
      </c>
      <c r="I205" s="731">
        <v>84090</v>
      </c>
      <c r="J205" s="731" t="s">
        <v>690</v>
      </c>
      <c r="K205" s="731" t="s">
        <v>691</v>
      </c>
      <c r="L205" s="734">
        <v>60.116000000000007</v>
      </c>
      <c r="M205" s="734">
        <v>5</v>
      </c>
      <c r="N205" s="735">
        <v>300.58000000000004</v>
      </c>
    </row>
    <row r="206" spans="1:14" ht="14.45" customHeight="1" x14ac:dyDescent="0.2">
      <c r="A206" s="729" t="s">
        <v>595</v>
      </c>
      <c r="B206" s="730" t="s">
        <v>596</v>
      </c>
      <c r="C206" s="731" t="s">
        <v>612</v>
      </c>
      <c r="D206" s="732" t="s">
        <v>613</v>
      </c>
      <c r="E206" s="733">
        <v>50113001</v>
      </c>
      <c r="F206" s="732" t="s">
        <v>627</v>
      </c>
      <c r="G206" s="731" t="s">
        <v>628</v>
      </c>
      <c r="H206" s="731">
        <v>230421</v>
      </c>
      <c r="I206" s="731">
        <v>230421</v>
      </c>
      <c r="J206" s="731" t="s">
        <v>692</v>
      </c>
      <c r="K206" s="731" t="s">
        <v>693</v>
      </c>
      <c r="L206" s="734">
        <v>76.330000000000013</v>
      </c>
      <c r="M206" s="734">
        <v>1</v>
      </c>
      <c r="N206" s="735">
        <v>76.330000000000013</v>
      </c>
    </row>
    <row r="207" spans="1:14" ht="14.45" customHeight="1" x14ac:dyDescent="0.2">
      <c r="A207" s="729" t="s">
        <v>595</v>
      </c>
      <c r="B207" s="730" t="s">
        <v>596</v>
      </c>
      <c r="C207" s="731" t="s">
        <v>612</v>
      </c>
      <c r="D207" s="732" t="s">
        <v>613</v>
      </c>
      <c r="E207" s="733">
        <v>50113001</v>
      </c>
      <c r="F207" s="732" t="s">
        <v>627</v>
      </c>
      <c r="G207" s="731" t="s">
        <v>628</v>
      </c>
      <c r="H207" s="731">
        <v>117011</v>
      </c>
      <c r="I207" s="731">
        <v>17011</v>
      </c>
      <c r="J207" s="731" t="s">
        <v>696</v>
      </c>
      <c r="K207" s="731" t="s">
        <v>697</v>
      </c>
      <c r="L207" s="734">
        <v>144.87</v>
      </c>
      <c r="M207" s="734">
        <v>1</v>
      </c>
      <c r="N207" s="735">
        <v>144.87</v>
      </c>
    </row>
    <row r="208" spans="1:14" ht="14.45" customHeight="1" x14ac:dyDescent="0.2">
      <c r="A208" s="729" t="s">
        <v>595</v>
      </c>
      <c r="B208" s="730" t="s">
        <v>596</v>
      </c>
      <c r="C208" s="731" t="s">
        <v>612</v>
      </c>
      <c r="D208" s="732" t="s">
        <v>613</v>
      </c>
      <c r="E208" s="733">
        <v>50113001</v>
      </c>
      <c r="F208" s="732" t="s">
        <v>627</v>
      </c>
      <c r="G208" s="731" t="s">
        <v>628</v>
      </c>
      <c r="H208" s="731">
        <v>241672</v>
      </c>
      <c r="I208" s="731">
        <v>241672</v>
      </c>
      <c r="J208" s="731" t="s">
        <v>698</v>
      </c>
      <c r="K208" s="731" t="s">
        <v>699</v>
      </c>
      <c r="L208" s="734">
        <v>104.36280000000002</v>
      </c>
      <c r="M208" s="734">
        <v>50</v>
      </c>
      <c r="N208" s="735">
        <v>5218.1400000000012</v>
      </c>
    </row>
    <row r="209" spans="1:14" ht="14.45" customHeight="1" x14ac:dyDescent="0.2">
      <c r="A209" s="729" t="s">
        <v>595</v>
      </c>
      <c r="B209" s="730" t="s">
        <v>596</v>
      </c>
      <c r="C209" s="731" t="s">
        <v>612</v>
      </c>
      <c r="D209" s="732" t="s">
        <v>613</v>
      </c>
      <c r="E209" s="733">
        <v>50113001</v>
      </c>
      <c r="F209" s="732" t="s">
        <v>627</v>
      </c>
      <c r="G209" s="731" t="s">
        <v>628</v>
      </c>
      <c r="H209" s="731">
        <v>192214</v>
      </c>
      <c r="I209" s="731">
        <v>192214</v>
      </c>
      <c r="J209" s="731" t="s">
        <v>966</v>
      </c>
      <c r="K209" s="731" t="s">
        <v>967</v>
      </c>
      <c r="L209" s="734">
        <v>52.13</v>
      </c>
      <c r="M209" s="734">
        <v>1</v>
      </c>
      <c r="N209" s="735">
        <v>52.13</v>
      </c>
    </row>
    <row r="210" spans="1:14" ht="14.45" customHeight="1" x14ac:dyDescent="0.2">
      <c r="A210" s="729" t="s">
        <v>595</v>
      </c>
      <c r="B210" s="730" t="s">
        <v>596</v>
      </c>
      <c r="C210" s="731" t="s">
        <v>612</v>
      </c>
      <c r="D210" s="732" t="s">
        <v>613</v>
      </c>
      <c r="E210" s="733">
        <v>50113001</v>
      </c>
      <c r="F210" s="732" t="s">
        <v>627</v>
      </c>
      <c r="G210" s="731" t="s">
        <v>628</v>
      </c>
      <c r="H210" s="731">
        <v>102479</v>
      </c>
      <c r="I210" s="731">
        <v>2479</v>
      </c>
      <c r="J210" s="731" t="s">
        <v>700</v>
      </c>
      <c r="K210" s="731" t="s">
        <v>701</v>
      </c>
      <c r="L210" s="734">
        <v>64.929999999999993</v>
      </c>
      <c r="M210" s="734">
        <v>1</v>
      </c>
      <c r="N210" s="735">
        <v>64.929999999999993</v>
      </c>
    </row>
    <row r="211" spans="1:14" ht="14.45" customHeight="1" x14ac:dyDescent="0.2">
      <c r="A211" s="729" t="s">
        <v>595</v>
      </c>
      <c r="B211" s="730" t="s">
        <v>596</v>
      </c>
      <c r="C211" s="731" t="s">
        <v>612</v>
      </c>
      <c r="D211" s="732" t="s">
        <v>613</v>
      </c>
      <c r="E211" s="733">
        <v>50113001</v>
      </c>
      <c r="F211" s="732" t="s">
        <v>627</v>
      </c>
      <c r="G211" s="731" t="s">
        <v>628</v>
      </c>
      <c r="H211" s="731">
        <v>158425</v>
      </c>
      <c r="I211" s="731">
        <v>58425</v>
      </c>
      <c r="J211" s="731" t="s">
        <v>702</v>
      </c>
      <c r="K211" s="731" t="s">
        <v>703</v>
      </c>
      <c r="L211" s="734">
        <v>64.539999999999992</v>
      </c>
      <c r="M211" s="734">
        <v>1</v>
      </c>
      <c r="N211" s="735">
        <v>64.539999999999992</v>
      </c>
    </row>
    <row r="212" spans="1:14" ht="14.45" customHeight="1" x14ac:dyDescent="0.2">
      <c r="A212" s="729" t="s">
        <v>595</v>
      </c>
      <c r="B212" s="730" t="s">
        <v>596</v>
      </c>
      <c r="C212" s="731" t="s">
        <v>612</v>
      </c>
      <c r="D212" s="732" t="s">
        <v>613</v>
      </c>
      <c r="E212" s="733">
        <v>50113001</v>
      </c>
      <c r="F212" s="732" t="s">
        <v>627</v>
      </c>
      <c r="G212" s="731" t="s">
        <v>628</v>
      </c>
      <c r="H212" s="731">
        <v>179327</v>
      </c>
      <c r="I212" s="731">
        <v>179327</v>
      </c>
      <c r="J212" s="731" t="s">
        <v>705</v>
      </c>
      <c r="K212" s="731" t="s">
        <v>666</v>
      </c>
      <c r="L212" s="734">
        <v>73.680000000000007</v>
      </c>
      <c r="M212" s="734">
        <v>3</v>
      </c>
      <c r="N212" s="735">
        <v>221.04000000000002</v>
      </c>
    </row>
    <row r="213" spans="1:14" ht="14.45" customHeight="1" x14ac:dyDescent="0.2">
      <c r="A213" s="729" t="s">
        <v>595</v>
      </c>
      <c r="B213" s="730" t="s">
        <v>596</v>
      </c>
      <c r="C213" s="731" t="s">
        <v>612</v>
      </c>
      <c r="D213" s="732" t="s">
        <v>613</v>
      </c>
      <c r="E213" s="733">
        <v>50113001</v>
      </c>
      <c r="F213" s="732" t="s">
        <v>627</v>
      </c>
      <c r="G213" s="731" t="s">
        <v>628</v>
      </c>
      <c r="H213" s="731">
        <v>175091</v>
      </c>
      <c r="I213" s="731">
        <v>175091</v>
      </c>
      <c r="J213" s="731" t="s">
        <v>968</v>
      </c>
      <c r="K213" s="731" t="s">
        <v>969</v>
      </c>
      <c r="L213" s="734">
        <v>723.2</v>
      </c>
      <c r="M213" s="734">
        <v>1</v>
      </c>
      <c r="N213" s="735">
        <v>723.2</v>
      </c>
    </row>
    <row r="214" spans="1:14" ht="14.45" customHeight="1" x14ac:dyDescent="0.2">
      <c r="A214" s="729" t="s">
        <v>595</v>
      </c>
      <c r="B214" s="730" t="s">
        <v>596</v>
      </c>
      <c r="C214" s="731" t="s">
        <v>612</v>
      </c>
      <c r="D214" s="732" t="s">
        <v>613</v>
      </c>
      <c r="E214" s="733">
        <v>50113001</v>
      </c>
      <c r="F214" s="732" t="s">
        <v>627</v>
      </c>
      <c r="G214" s="731" t="s">
        <v>628</v>
      </c>
      <c r="H214" s="731">
        <v>500355</v>
      </c>
      <c r="I214" s="731">
        <v>15879</v>
      </c>
      <c r="J214" s="731" t="s">
        <v>970</v>
      </c>
      <c r="K214" s="731" t="s">
        <v>329</v>
      </c>
      <c r="L214" s="734">
        <v>97.051999999999992</v>
      </c>
      <c r="M214" s="734">
        <v>1</v>
      </c>
      <c r="N214" s="735">
        <v>97.051999999999992</v>
      </c>
    </row>
    <row r="215" spans="1:14" ht="14.45" customHeight="1" x14ac:dyDescent="0.2">
      <c r="A215" s="729" t="s">
        <v>595</v>
      </c>
      <c r="B215" s="730" t="s">
        <v>596</v>
      </c>
      <c r="C215" s="731" t="s">
        <v>612</v>
      </c>
      <c r="D215" s="732" t="s">
        <v>613</v>
      </c>
      <c r="E215" s="733">
        <v>50113001</v>
      </c>
      <c r="F215" s="732" t="s">
        <v>627</v>
      </c>
      <c r="G215" s="731" t="s">
        <v>628</v>
      </c>
      <c r="H215" s="731">
        <v>905098</v>
      </c>
      <c r="I215" s="731">
        <v>23989</v>
      </c>
      <c r="J215" s="731" t="s">
        <v>971</v>
      </c>
      <c r="K215" s="731" t="s">
        <v>329</v>
      </c>
      <c r="L215" s="734">
        <v>398.86099999999999</v>
      </c>
      <c r="M215" s="734">
        <v>1</v>
      </c>
      <c r="N215" s="735">
        <v>398.86099999999999</v>
      </c>
    </row>
    <row r="216" spans="1:14" ht="14.45" customHeight="1" x14ac:dyDescent="0.2">
      <c r="A216" s="729" t="s">
        <v>595</v>
      </c>
      <c r="B216" s="730" t="s">
        <v>596</v>
      </c>
      <c r="C216" s="731" t="s">
        <v>612</v>
      </c>
      <c r="D216" s="732" t="s">
        <v>613</v>
      </c>
      <c r="E216" s="733">
        <v>50113001</v>
      </c>
      <c r="F216" s="732" t="s">
        <v>627</v>
      </c>
      <c r="G216" s="731" t="s">
        <v>628</v>
      </c>
      <c r="H216" s="731">
        <v>199680</v>
      </c>
      <c r="I216" s="731">
        <v>199680</v>
      </c>
      <c r="J216" s="731" t="s">
        <v>723</v>
      </c>
      <c r="K216" s="731" t="s">
        <v>724</v>
      </c>
      <c r="L216" s="734">
        <v>362.45999999999987</v>
      </c>
      <c r="M216" s="734">
        <v>1</v>
      </c>
      <c r="N216" s="735">
        <v>362.45999999999987</v>
      </c>
    </row>
    <row r="217" spans="1:14" ht="14.45" customHeight="1" x14ac:dyDescent="0.2">
      <c r="A217" s="729" t="s">
        <v>595</v>
      </c>
      <c r="B217" s="730" t="s">
        <v>596</v>
      </c>
      <c r="C217" s="731" t="s">
        <v>612</v>
      </c>
      <c r="D217" s="732" t="s">
        <v>613</v>
      </c>
      <c r="E217" s="733">
        <v>50113001</v>
      </c>
      <c r="F217" s="732" t="s">
        <v>627</v>
      </c>
      <c r="G217" s="731" t="s">
        <v>628</v>
      </c>
      <c r="H217" s="731">
        <v>187076</v>
      </c>
      <c r="I217" s="731">
        <v>87076</v>
      </c>
      <c r="J217" s="731" t="s">
        <v>725</v>
      </c>
      <c r="K217" s="731" t="s">
        <v>972</v>
      </c>
      <c r="L217" s="734">
        <v>135.58999999999997</v>
      </c>
      <c r="M217" s="734">
        <v>1</v>
      </c>
      <c r="N217" s="735">
        <v>135.58999999999997</v>
      </c>
    </row>
    <row r="218" spans="1:14" ht="14.45" customHeight="1" x14ac:dyDescent="0.2">
      <c r="A218" s="729" t="s">
        <v>595</v>
      </c>
      <c r="B218" s="730" t="s">
        <v>596</v>
      </c>
      <c r="C218" s="731" t="s">
        <v>612</v>
      </c>
      <c r="D218" s="732" t="s">
        <v>613</v>
      </c>
      <c r="E218" s="733">
        <v>50113001</v>
      </c>
      <c r="F218" s="732" t="s">
        <v>627</v>
      </c>
      <c r="G218" s="731" t="s">
        <v>628</v>
      </c>
      <c r="H218" s="731">
        <v>846413</v>
      </c>
      <c r="I218" s="731">
        <v>57585</v>
      </c>
      <c r="J218" s="731" t="s">
        <v>973</v>
      </c>
      <c r="K218" s="731" t="s">
        <v>974</v>
      </c>
      <c r="L218" s="734">
        <v>133.12</v>
      </c>
      <c r="M218" s="734">
        <v>2</v>
      </c>
      <c r="N218" s="735">
        <v>266.24</v>
      </c>
    </row>
    <row r="219" spans="1:14" ht="14.45" customHeight="1" x14ac:dyDescent="0.2">
      <c r="A219" s="729" t="s">
        <v>595</v>
      </c>
      <c r="B219" s="730" t="s">
        <v>596</v>
      </c>
      <c r="C219" s="731" t="s">
        <v>612</v>
      </c>
      <c r="D219" s="732" t="s">
        <v>613</v>
      </c>
      <c r="E219" s="733">
        <v>50113001</v>
      </c>
      <c r="F219" s="732" t="s">
        <v>627</v>
      </c>
      <c r="G219" s="731" t="s">
        <v>628</v>
      </c>
      <c r="H219" s="731">
        <v>848560</v>
      </c>
      <c r="I219" s="731">
        <v>125752</v>
      </c>
      <c r="J219" s="731" t="s">
        <v>975</v>
      </c>
      <c r="K219" s="731" t="s">
        <v>976</v>
      </c>
      <c r="L219" s="734">
        <v>222.99</v>
      </c>
      <c r="M219" s="734">
        <v>1</v>
      </c>
      <c r="N219" s="735">
        <v>222.99</v>
      </c>
    </row>
    <row r="220" spans="1:14" ht="14.45" customHeight="1" x14ac:dyDescent="0.2">
      <c r="A220" s="729" t="s">
        <v>595</v>
      </c>
      <c r="B220" s="730" t="s">
        <v>596</v>
      </c>
      <c r="C220" s="731" t="s">
        <v>612</v>
      </c>
      <c r="D220" s="732" t="s">
        <v>613</v>
      </c>
      <c r="E220" s="733">
        <v>50113001</v>
      </c>
      <c r="F220" s="732" t="s">
        <v>627</v>
      </c>
      <c r="G220" s="731" t="s">
        <v>640</v>
      </c>
      <c r="H220" s="731">
        <v>243131</v>
      </c>
      <c r="I220" s="731">
        <v>243131</v>
      </c>
      <c r="J220" s="731" t="s">
        <v>977</v>
      </c>
      <c r="K220" s="731" t="s">
        <v>978</v>
      </c>
      <c r="L220" s="734">
        <v>77.66</v>
      </c>
      <c r="M220" s="734">
        <v>1</v>
      </c>
      <c r="N220" s="735">
        <v>77.66</v>
      </c>
    </row>
    <row r="221" spans="1:14" ht="14.45" customHeight="1" x14ac:dyDescent="0.2">
      <c r="A221" s="729" t="s">
        <v>595</v>
      </c>
      <c r="B221" s="730" t="s">
        <v>596</v>
      </c>
      <c r="C221" s="731" t="s">
        <v>612</v>
      </c>
      <c r="D221" s="732" t="s">
        <v>613</v>
      </c>
      <c r="E221" s="733">
        <v>50113001</v>
      </c>
      <c r="F221" s="732" t="s">
        <v>627</v>
      </c>
      <c r="G221" s="731" t="s">
        <v>640</v>
      </c>
      <c r="H221" s="731">
        <v>243134</v>
      </c>
      <c r="I221" s="731">
        <v>243134</v>
      </c>
      <c r="J221" s="731" t="s">
        <v>979</v>
      </c>
      <c r="K221" s="731" t="s">
        <v>980</v>
      </c>
      <c r="L221" s="734">
        <v>92.090000000000046</v>
      </c>
      <c r="M221" s="734">
        <v>1</v>
      </c>
      <c r="N221" s="735">
        <v>92.090000000000046</v>
      </c>
    </row>
    <row r="222" spans="1:14" ht="14.45" customHeight="1" x14ac:dyDescent="0.2">
      <c r="A222" s="729" t="s">
        <v>595</v>
      </c>
      <c r="B222" s="730" t="s">
        <v>596</v>
      </c>
      <c r="C222" s="731" t="s">
        <v>612</v>
      </c>
      <c r="D222" s="732" t="s">
        <v>613</v>
      </c>
      <c r="E222" s="733">
        <v>50113001</v>
      </c>
      <c r="F222" s="732" t="s">
        <v>627</v>
      </c>
      <c r="G222" s="731" t="s">
        <v>628</v>
      </c>
      <c r="H222" s="731">
        <v>243142</v>
      </c>
      <c r="I222" s="731">
        <v>243142</v>
      </c>
      <c r="J222" s="731" t="s">
        <v>735</v>
      </c>
      <c r="K222" s="731" t="s">
        <v>737</v>
      </c>
      <c r="L222" s="734">
        <v>189.5864285714286</v>
      </c>
      <c r="M222" s="734">
        <v>14</v>
      </c>
      <c r="N222" s="735">
        <v>2654.2100000000005</v>
      </c>
    </row>
    <row r="223" spans="1:14" ht="14.45" customHeight="1" x14ac:dyDescent="0.2">
      <c r="A223" s="729" t="s">
        <v>595</v>
      </c>
      <c r="B223" s="730" t="s">
        <v>596</v>
      </c>
      <c r="C223" s="731" t="s">
        <v>612</v>
      </c>
      <c r="D223" s="732" t="s">
        <v>613</v>
      </c>
      <c r="E223" s="733">
        <v>50113001</v>
      </c>
      <c r="F223" s="732" t="s">
        <v>627</v>
      </c>
      <c r="G223" s="731" t="s">
        <v>628</v>
      </c>
      <c r="H223" s="731">
        <v>243143</v>
      </c>
      <c r="I223" s="731">
        <v>243143</v>
      </c>
      <c r="J223" s="731" t="s">
        <v>735</v>
      </c>
      <c r="K223" s="731" t="s">
        <v>736</v>
      </c>
      <c r="L223" s="734">
        <v>298.79500000000002</v>
      </c>
      <c r="M223" s="734">
        <v>2</v>
      </c>
      <c r="N223" s="735">
        <v>597.59</v>
      </c>
    </row>
    <row r="224" spans="1:14" ht="14.45" customHeight="1" x14ac:dyDescent="0.2">
      <c r="A224" s="729" t="s">
        <v>595</v>
      </c>
      <c r="B224" s="730" t="s">
        <v>596</v>
      </c>
      <c r="C224" s="731" t="s">
        <v>612</v>
      </c>
      <c r="D224" s="732" t="s">
        <v>613</v>
      </c>
      <c r="E224" s="733">
        <v>50113001</v>
      </c>
      <c r="F224" s="732" t="s">
        <v>627</v>
      </c>
      <c r="G224" s="731" t="s">
        <v>640</v>
      </c>
      <c r="H224" s="731">
        <v>213477</v>
      </c>
      <c r="I224" s="731">
        <v>213477</v>
      </c>
      <c r="J224" s="731" t="s">
        <v>738</v>
      </c>
      <c r="K224" s="731" t="s">
        <v>739</v>
      </c>
      <c r="L224" s="734">
        <v>3299.89</v>
      </c>
      <c r="M224" s="734">
        <v>2</v>
      </c>
      <c r="N224" s="735">
        <v>6599.78</v>
      </c>
    </row>
    <row r="225" spans="1:14" ht="14.45" customHeight="1" x14ac:dyDescent="0.2">
      <c r="A225" s="729" t="s">
        <v>595</v>
      </c>
      <c r="B225" s="730" t="s">
        <v>596</v>
      </c>
      <c r="C225" s="731" t="s">
        <v>612</v>
      </c>
      <c r="D225" s="732" t="s">
        <v>613</v>
      </c>
      <c r="E225" s="733">
        <v>50113001</v>
      </c>
      <c r="F225" s="732" t="s">
        <v>627</v>
      </c>
      <c r="G225" s="731" t="s">
        <v>640</v>
      </c>
      <c r="H225" s="731">
        <v>213485</v>
      </c>
      <c r="I225" s="731">
        <v>213485</v>
      </c>
      <c r="J225" s="731" t="s">
        <v>740</v>
      </c>
      <c r="K225" s="731" t="s">
        <v>981</v>
      </c>
      <c r="L225" s="734">
        <v>721.16</v>
      </c>
      <c r="M225" s="734">
        <v>1</v>
      </c>
      <c r="N225" s="735">
        <v>721.16</v>
      </c>
    </row>
    <row r="226" spans="1:14" ht="14.45" customHeight="1" x14ac:dyDescent="0.2">
      <c r="A226" s="729" t="s">
        <v>595</v>
      </c>
      <c r="B226" s="730" t="s">
        <v>596</v>
      </c>
      <c r="C226" s="731" t="s">
        <v>612</v>
      </c>
      <c r="D226" s="732" t="s">
        <v>613</v>
      </c>
      <c r="E226" s="733">
        <v>50113001</v>
      </c>
      <c r="F226" s="732" t="s">
        <v>627</v>
      </c>
      <c r="G226" s="731" t="s">
        <v>640</v>
      </c>
      <c r="H226" s="731">
        <v>213494</v>
      </c>
      <c r="I226" s="731">
        <v>213494</v>
      </c>
      <c r="J226" s="731" t="s">
        <v>740</v>
      </c>
      <c r="K226" s="731" t="s">
        <v>742</v>
      </c>
      <c r="L226" s="734">
        <v>399.25829787234039</v>
      </c>
      <c r="M226" s="734">
        <v>47</v>
      </c>
      <c r="N226" s="735">
        <v>18765.14</v>
      </c>
    </row>
    <row r="227" spans="1:14" ht="14.45" customHeight="1" x14ac:dyDescent="0.2">
      <c r="A227" s="729" t="s">
        <v>595</v>
      </c>
      <c r="B227" s="730" t="s">
        <v>596</v>
      </c>
      <c r="C227" s="731" t="s">
        <v>612</v>
      </c>
      <c r="D227" s="732" t="s">
        <v>613</v>
      </c>
      <c r="E227" s="733">
        <v>50113001</v>
      </c>
      <c r="F227" s="732" t="s">
        <v>627</v>
      </c>
      <c r="G227" s="731" t="s">
        <v>640</v>
      </c>
      <c r="H227" s="731">
        <v>213487</v>
      </c>
      <c r="I227" s="731">
        <v>213487</v>
      </c>
      <c r="J227" s="731" t="s">
        <v>740</v>
      </c>
      <c r="K227" s="731" t="s">
        <v>741</v>
      </c>
      <c r="L227" s="734">
        <v>290.62</v>
      </c>
      <c r="M227" s="734">
        <v>2</v>
      </c>
      <c r="N227" s="735">
        <v>581.24</v>
      </c>
    </row>
    <row r="228" spans="1:14" ht="14.45" customHeight="1" x14ac:dyDescent="0.2">
      <c r="A228" s="729" t="s">
        <v>595</v>
      </c>
      <c r="B228" s="730" t="s">
        <v>596</v>
      </c>
      <c r="C228" s="731" t="s">
        <v>612</v>
      </c>
      <c r="D228" s="732" t="s">
        <v>613</v>
      </c>
      <c r="E228" s="733">
        <v>50113001</v>
      </c>
      <c r="F228" s="732" t="s">
        <v>627</v>
      </c>
      <c r="G228" s="731" t="s">
        <v>640</v>
      </c>
      <c r="H228" s="731">
        <v>213489</v>
      </c>
      <c r="I228" s="731">
        <v>213489</v>
      </c>
      <c r="J228" s="731" t="s">
        <v>740</v>
      </c>
      <c r="K228" s="731" t="s">
        <v>743</v>
      </c>
      <c r="L228" s="734">
        <v>624.25</v>
      </c>
      <c r="M228" s="734">
        <v>10</v>
      </c>
      <c r="N228" s="735">
        <v>6242.5</v>
      </c>
    </row>
    <row r="229" spans="1:14" ht="14.45" customHeight="1" x14ac:dyDescent="0.2">
      <c r="A229" s="729" t="s">
        <v>595</v>
      </c>
      <c r="B229" s="730" t="s">
        <v>596</v>
      </c>
      <c r="C229" s="731" t="s">
        <v>612</v>
      </c>
      <c r="D229" s="732" t="s">
        <v>613</v>
      </c>
      <c r="E229" s="733">
        <v>50113001</v>
      </c>
      <c r="F229" s="732" t="s">
        <v>627</v>
      </c>
      <c r="G229" s="731" t="s">
        <v>640</v>
      </c>
      <c r="H229" s="731">
        <v>213484</v>
      </c>
      <c r="I229" s="731">
        <v>213484</v>
      </c>
      <c r="J229" s="731" t="s">
        <v>982</v>
      </c>
      <c r="K229" s="731" t="s">
        <v>983</v>
      </c>
      <c r="L229" s="734">
        <v>1895.7400000000005</v>
      </c>
      <c r="M229" s="734">
        <v>1</v>
      </c>
      <c r="N229" s="735">
        <v>1895.7400000000005</v>
      </c>
    </row>
    <row r="230" spans="1:14" ht="14.45" customHeight="1" x14ac:dyDescent="0.2">
      <c r="A230" s="729" t="s">
        <v>595</v>
      </c>
      <c r="B230" s="730" t="s">
        <v>596</v>
      </c>
      <c r="C230" s="731" t="s">
        <v>612</v>
      </c>
      <c r="D230" s="732" t="s">
        <v>613</v>
      </c>
      <c r="E230" s="733">
        <v>50113001</v>
      </c>
      <c r="F230" s="732" t="s">
        <v>627</v>
      </c>
      <c r="G230" s="731" t="s">
        <v>628</v>
      </c>
      <c r="H230" s="731">
        <v>111243</v>
      </c>
      <c r="I230" s="731">
        <v>11243</v>
      </c>
      <c r="J230" s="731" t="s">
        <v>984</v>
      </c>
      <c r="K230" s="731" t="s">
        <v>985</v>
      </c>
      <c r="L230" s="734">
        <v>241.18</v>
      </c>
      <c r="M230" s="734">
        <v>1</v>
      </c>
      <c r="N230" s="735">
        <v>241.18</v>
      </c>
    </row>
    <row r="231" spans="1:14" ht="14.45" customHeight="1" x14ac:dyDescent="0.2">
      <c r="A231" s="729" t="s">
        <v>595</v>
      </c>
      <c r="B231" s="730" t="s">
        <v>596</v>
      </c>
      <c r="C231" s="731" t="s">
        <v>612</v>
      </c>
      <c r="D231" s="732" t="s">
        <v>613</v>
      </c>
      <c r="E231" s="733">
        <v>50113001</v>
      </c>
      <c r="F231" s="732" t="s">
        <v>627</v>
      </c>
      <c r="G231" s="731" t="s">
        <v>329</v>
      </c>
      <c r="H231" s="731">
        <v>123795</v>
      </c>
      <c r="I231" s="731">
        <v>23795</v>
      </c>
      <c r="J231" s="731" t="s">
        <v>986</v>
      </c>
      <c r="K231" s="731" t="s">
        <v>987</v>
      </c>
      <c r="L231" s="734">
        <v>100</v>
      </c>
      <c r="M231" s="734">
        <v>1</v>
      </c>
      <c r="N231" s="735">
        <v>100</v>
      </c>
    </row>
    <row r="232" spans="1:14" ht="14.45" customHeight="1" x14ac:dyDescent="0.2">
      <c r="A232" s="729" t="s">
        <v>595</v>
      </c>
      <c r="B232" s="730" t="s">
        <v>596</v>
      </c>
      <c r="C232" s="731" t="s">
        <v>612</v>
      </c>
      <c r="D232" s="732" t="s">
        <v>613</v>
      </c>
      <c r="E232" s="733">
        <v>50113001</v>
      </c>
      <c r="F232" s="732" t="s">
        <v>627</v>
      </c>
      <c r="G232" s="731" t="s">
        <v>628</v>
      </c>
      <c r="H232" s="731">
        <v>207769</v>
      </c>
      <c r="I232" s="731">
        <v>207769</v>
      </c>
      <c r="J232" s="731" t="s">
        <v>988</v>
      </c>
      <c r="K232" s="731" t="s">
        <v>989</v>
      </c>
      <c r="L232" s="734">
        <v>157.07000000000002</v>
      </c>
      <c r="M232" s="734">
        <v>1</v>
      </c>
      <c r="N232" s="735">
        <v>157.07000000000002</v>
      </c>
    </row>
    <row r="233" spans="1:14" ht="14.45" customHeight="1" x14ac:dyDescent="0.2">
      <c r="A233" s="729" t="s">
        <v>595</v>
      </c>
      <c r="B233" s="730" t="s">
        <v>596</v>
      </c>
      <c r="C233" s="731" t="s">
        <v>612</v>
      </c>
      <c r="D233" s="732" t="s">
        <v>613</v>
      </c>
      <c r="E233" s="733">
        <v>50113001</v>
      </c>
      <c r="F233" s="732" t="s">
        <v>627</v>
      </c>
      <c r="G233" s="731" t="s">
        <v>628</v>
      </c>
      <c r="H233" s="731">
        <v>47244</v>
      </c>
      <c r="I233" s="731">
        <v>47244</v>
      </c>
      <c r="J233" s="731" t="s">
        <v>746</v>
      </c>
      <c r="K233" s="731" t="s">
        <v>745</v>
      </c>
      <c r="L233" s="734">
        <v>143</v>
      </c>
      <c r="M233" s="734">
        <v>1</v>
      </c>
      <c r="N233" s="735">
        <v>143</v>
      </c>
    </row>
    <row r="234" spans="1:14" ht="14.45" customHeight="1" x14ac:dyDescent="0.2">
      <c r="A234" s="729" t="s">
        <v>595</v>
      </c>
      <c r="B234" s="730" t="s">
        <v>596</v>
      </c>
      <c r="C234" s="731" t="s">
        <v>612</v>
      </c>
      <c r="D234" s="732" t="s">
        <v>613</v>
      </c>
      <c r="E234" s="733">
        <v>50113001</v>
      </c>
      <c r="F234" s="732" t="s">
        <v>627</v>
      </c>
      <c r="G234" s="731" t="s">
        <v>628</v>
      </c>
      <c r="H234" s="731">
        <v>125366</v>
      </c>
      <c r="I234" s="731">
        <v>25366</v>
      </c>
      <c r="J234" s="731" t="s">
        <v>747</v>
      </c>
      <c r="K234" s="731" t="s">
        <v>748</v>
      </c>
      <c r="L234" s="734">
        <v>65.385833333333338</v>
      </c>
      <c r="M234" s="734">
        <v>12</v>
      </c>
      <c r="N234" s="735">
        <v>784.63</v>
      </c>
    </row>
    <row r="235" spans="1:14" ht="14.45" customHeight="1" x14ac:dyDescent="0.2">
      <c r="A235" s="729" t="s">
        <v>595</v>
      </c>
      <c r="B235" s="730" t="s">
        <v>596</v>
      </c>
      <c r="C235" s="731" t="s">
        <v>612</v>
      </c>
      <c r="D235" s="732" t="s">
        <v>613</v>
      </c>
      <c r="E235" s="733">
        <v>50113001</v>
      </c>
      <c r="F235" s="732" t="s">
        <v>627</v>
      </c>
      <c r="G235" s="731" t="s">
        <v>628</v>
      </c>
      <c r="H235" s="731">
        <v>109139</v>
      </c>
      <c r="I235" s="731">
        <v>176129</v>
      </c>
      <c r="J235" s="731" t="s">
        <v>749</v>
      </c>
      <c r="K235" s="731" t="s">
        <v>750</v>
      </c>
      <c r="L235" s="734">
        <v>639.13999999999976</v>
      </c>
      <c r="M235" s="734">
        <v>1</v>
      </c>
      <c r="N235" s="735">
        <v>639.13999999999976</v>
      </c>
    </row>
    <row r="236" spans="1:14" ht="14.45" customHeight="1" x14ac:dyDescent="0.2">
      <c r="A236" s="729" t="s">
        <v>595</v>
      </c>
      <c r="B236" s="730" t="s">
        <v>596</v>
      </c>
      <c r="C236" s="731" t="s">
        <v>612</v>
      </c>
      <c r="D236" s="732" t="s">
        <v>613</v>
      </c>
      <c r="E236" s="733">
        <v>50113001</v>
      </c>
      <c r="F236" s="732" t="s">
        <v>627</v>
      </c>
      <c r="G236" s="731" t="s">
        <v>640</v>
      </c>
      <c r="H236" s="731">
        <v>100308</v>
      </c>
      <c r="I236" s="731">
        <v>100308</v>
      </c>
      <c r="J236" s="731" t="s">
        <v>751</v>
      </c>
      <c r="K236" s="731" t="s">
        <v>990</v>
      </c>
      <c r="L236" s="734">
        <v>39.73000030868419</v>
      </c>
      <c r="M236" s="734">
        <v>3</v>
      </c>
      <c r="N236" s="735">
        <v>119.19000092605256</v>
      </c>
    </row>
    <row r="237" spans="1:14" ht="14.45" customHeight="1" x14ac:dyDescent="0.2">
      <c r="A237" s="729" t="s">
        <v>595</v>
      </c>
      <c r="B237" s="730" t="s">
        <v>596</v>
      </c>
      <c r="C237" s="731" t="s">
        <v>612</v>
      </c>
      <c r="D237" s="732" t="s">
        <v>613</v>
      </c>
      <c r="E237" s="733">
        <v>50113001</v>
      </c>
      <c r="F237" s="732" t="s">
        <v>627</v>
      </c>
      <c r="G237" s="731" t="s">
        <v>628</v>
      </c>
      <c r="H237" s="731">
        <v>214355</v>
      </c>
      <c r="I237" s="731">
        <v>214355</v>
      </c>
      <c r="J237" s="731" t="s">
        <v>753</v>
      </c>
      <c r="K237" s="731" t="s">
        <v>754</v>
      </c>
      <c r="L237" s="734">
        <v>277.98</v>
      </c>
      <c r="M237" s="734">
        <v>1</v>
      </c>
      <c r="N237" s="735">
        <v>277.98</v>
      </c>
    </row>
    <row r="238" spans="1:14" ht="14.45" customHeight="1" x14ac:dyDescent="0.2">
      <c r="A238" s="729" t="s">
        <v>595</v>
      </c>
      <c r="B238" s="730" t="s">
        <v>596</v>
      </c>
      <c r="C238" s="731" t="s">
        <v>612</v>
      </c>
      <c r="D238" s="732" t="s">
        <v>613</v>
      </c>
      <c r="E238" s="733">
        <v>50113001</v>
      </c>
      <c r="F238" s="732" t="s">
        <v>627</v>
      </c>
      <c r="G238" s="731" t="s">
        <v>628</v>
      </c>
      <c r="H238" s="731">
        <v>176205</v>
      </c>
      <c r="I238" s="731">
        <v>180825</v>
      </c>
      <c r="J238" s="731" t="s">
        <v>755</v>
      </c>
      <c r="K238" s="731" t="s">
        <v>756</v>
      </c>
      <c r="L238" s="734">
        <v>104.63999999999999</v>
      </c>
      <c r="M238" s="734">
        <v>1</v>
      </c>
      <c r="N238" s="735">
        <v>104.63999999999999</v>
      </c>
    </row>
    <row r="239" spans="1:14" ht="14.45" customHeight="1" x14ac:dyDescent="0.2">
      <c r="A239" s="729" t="s">
        <v>595</v>
      </c>
      <c r="B239" s="730" t="s">
        <v>596</v>
      </c>
      <c r="C239" s="731" t="s">
        <v>612</v>
      </c>
      <c r="D239" s="732" t="s">
        <v>613</v>
      </c>
      <c r="E239" s="733">
        <v>50113001</v>
      </c>
      <c r="F239" s="732" t="s">
        <v>627</v>
      </c>
      <c r="G239" s="731" t="s">
        <v>628</v>
      </c>
      <c r="H239" s="731">
        <v>100858</v>
      </c>
      <c r="I239" s="731">
        <v>858</v>
      </c>
      <c r="J239" s="731" t="s">
        <v>991</v>
      </c>
      <c r="K239" s="731" t="s">
        <v>992</v>
      </c>
      <c r="L239" s="734">
        <v>59.98</v>
      </c>
      <c r="M239" s="734">
        <v>2</v>
      </c>
      <c r="N239" s="735">
        <v>119.96</v>
      </c>
    </row>
    <row r="240" spans="1:14" ht="14.45" customHeight="1" x14ac:dyDescent="0.2">
      <c r="A240" s="729" t="s">
        <v>595</v>
      </c>
      <c r="B240" s="730" t="s">
        <v>596</v>
      </c>
      <c r="C240" s="731" t="s">
        <v>612</v>
      </c>
      <c r="D240" s="732" t="s">
        <v>613</v>
      </c>
      <c r="E240" s="733">
        <v>50113001</v>
      </c>
      <c r="F240" s="732" t="s">
        <v>627</v>
      </c>
      <c r="G240" s="731" t="s">
        <v>628</v>
      </c>
      <c r="H240" s="731">
        <v>216572</v>
      </c>
      <c r="I240" s="731">
        <v>216572</v>
      </c>
      <c r="J240" s="731" t="s">
        <v>757</v>
      </c>
      <c r="K240" s="731" t="s">
        <v>758</v>
      </c>
      <c r="L240" s="734">
        <v>43.818376687778198</v>
      </c>
      <c r="M240" s="734">
        <v>40</v>
      </c>
      <c r="N240" s="735">
        <v>1752.7350675111279</v>
      </c>
    </row>
    <row r="241" spans="1:14" ht="14.45" customHeight="1" x14ac:dyDescent="0.2">
      <c r="A241" s="729" t="s">
        <v>595</v>
      </c>
      <c r="B241" s="730" t="s">
        <v>596</v>
      </c>
      <c r="C241" s="731" t="s">
        <v>612</v>
      </c>
      <c r="D241" s="732" t="s">
        <v>613</v>
      </c>
      <c r="E241" s="733">
        <v>50113001</v>
      </c>
      <c r="F241" s="732" t="s">
        <v>627</v>
      </c>
      <c r="G241" s="731" t="s">
        <v>628</v>
      </c>
      <c r="H241" s="731">
        <v>51367</v>
      </c>
      <c r="I241" s="731">
        <v>51367</v>
      </c>
      <c r="J241" s="731" t="s">
        <v>762</v>
      </c>
      <c r="K241" s="731" t="s">
        <v>763</v>
      </c>
      <c r="L241" s="734">
        <v>92.949999999999989</v>
      </c>
      <c r="M241" s="734">
        <v>3</v>
      </c>
      <c r="N241" s="735">
        <v>278.84999999999997</v>
      </c>
    </row>
    <row r="242" spans="1:14" ht="14.45" customHeight="1" x14ac:dyDescent="0.2">
      <c r="A242" s="729" t="s">
        <v>595</v>
      </c>
      <c r="B242" s="730" t="s">
        <v>596</v>
      </c>
      <c r="C242" s="731" t="s">
        <v>612</v>
      </c>
      <c r="D242" s="732" t="s">
        <v>613</v>
      </c>
      <c r="E242" s="733">
        <v>50113001</v>
      </c>
      <c r="F242" s="732" t="s">
        <v>627</v>
      </c>
      <c r="G242" s="731" t="s">
        <v>628</v>
      </c>
      <c r="H242" s="731">
        <v>51366</v>
      </c>
      <c r="I242" s="731">
        <v>51366</v>
      </c>
      <c r="J242" s="731" t="s">
        <v>762</v>
      </c>
      <c r="K242" s="731" t="s">
        <v>764</v>
      </c>
      <c r="L242" s="734">
        <v>171.6</v>
      </c>
      <c r="M242" s="734">
        <v>38</v>
      </c>
      <c r="N242" s="735">
        <v>6520.7999999999993</v>
      </c>
    </row>
    <row r="243" spans="1:14" ht="14.45" customHeight="1" x14ac:dyDescent="0.2">
      <c r="A243" s="729" t="s">
        <v>595</v>
      </c>
      <c r="B243" s="730" t="s">
        <v>596</v>
      </c>
      <c r="C243" s="731" t="s">
        <v>612</v>
      </c>
      <c r="D243" s="732" t="s">
        <v>613</v>
      </c>
      <c r="E243" s="733">
        <v>50113001</v>
      </c>
      <c r="F243" s="732" t="s">
        <v>627</v>
      </c>
      <c r="G243" s="731" t="s">
        <v>628</v>
      </c>
      <c r="H243" s="731">
        <v>51383</v>
      </c>
      <c r="I243" s="731">
        <v>51383</v>
      </c>
      <c r="J243" s="731" t="s">
        <v>762</v>
      </c>
      <c r="K243" s="731" t="s">
        <v>765</v>
      </c>
      <c r="L243" s="734">
        <v>93.5</v>
      </c>
      <c r="M243" s="734">
        <v>1</v>
      </c>
      <c r="N243" s="735">
        <v>93.5</v>
      </c>
    </row>
    <row r="244" spans="1:14" ht="14.45" customHeight="1" x14ac:dyDescent="0.2">
      <c r="A244" s="729" t="s">
        <v>595</v>
      </c>
      <c r="B244" s="730" t="s">
        <v>596</v>
      </c>
      <c r="C244" s="731" t="s">
        <v>612</v>
      </c>
      <c r="D244" s="732" t="s">
        <v>613</v>
      </c>
      <c r="E244" s="733">
        <v>50113001</v>
      </c>
      <c r="F244" s="732" t="s">
        <v>627</v>
      </c>
      <c r="G244" s="731" t="s">
        <v>628</v>
      </c>
      <c r="H244" s="731">
        <v>241993</v>
      </c>
      <c r="I244" s="731">
        <v>241993</v>
      </c>
      <c r="J244" s="731" t="s">
        <v>768</v>
      </c>
      <c r="K244" s="731" t="s">
        <v>769</v>
      </c>
      <c r="L244" s="734">
        <v>94.289999999999992</v>
      </c>
      <c r="M244" s="734">
        <v>2</v>
      </c>
      <c r="N244" s="735">
        <v>188.57999999999998</v>
      </c>
    </row>
    <row r="245" spans="1:14" ht="14.45" customHeight="1" x14ac:dyDescent="0.2">
      <c r="A245" s="729" t="s">
        <v>595</v>
      </c>
      <c r="B245" s="730" t="s">
        <v>596</v>
      </c>
      <c r="C245" s="731" t="s">
        <v>612</v>
      </c>
      <c r="D245" s="732" t="s">
        <v>613</v>
      </c>
      <c r="E245" s="733">
        <v>50113001</v>
      </c>
      <c r="F245" s="732" t="s">
        <v>627</v>
      </c>
      <c r="G245" s="731" t="s">
        <v>628</v>
      </c>
      <c r="H245" s="731">
        <v>208988</v>
      </c>
      <c r="I245" s="731">
        <v>208988</v>
      </c>
      <c r="J245" s="731" t="s">
        <v>772</v>
      </c>
      <c r="K245" s="731" t="s">
        <v>773</v>
      </c>
      <c r="L245" s="734">
        <v>555.16999999999996</v>
      </c>
      <c r="M245" s="734">
        <v>3</v>
      </c>
      <c r="N245" s="735">
        <v>1665.51</v>
      </c>
    </row>
    <row r="246" spans="1:14" ht="14.45" customHeight="1" x14ac:dyDescent="0.2">
      <c r="A246" s="729" t="s">
        <v>595</v>
      </c>
      <c r="B246" s="730" t="s">
        <v>596</v>
      </c>
      <c r="C246" s="731" t="s">
        <v>612</v>
      </c>
      <c r="D246" s="732" t="s">
        <v>613</v>
      </c>
      <c r="E246" s="733">
        <v>50113001</v>
      </c>
      <c r="F246" s="732" t="s">
        <v>627</v>
      </c>
      <c r="G246" s="731" t="s">
        <v>628</v>
      </c>
      <c r="H246" s="731">
        <v>224964</v>
      </c>
      <c r="I246" s="731">
        <v>224964</v>
      </c>
      <c r="J246" s="731" t="s">
        <v>993</v>
      </c>
      <c r="K246" s="731" t="s">
        <v>994</v>
      </c>
      <c r="L246" s="734">
        <v>107.75000000000003</v>
      </c>
      <c r="M246" s="734">
        <v>1</v>
      </c>
      <c r="N246" s="735">
        <v>107.75000000000003</v>
      </c>
    </row>
    <row r="247" spans="1:14" ht="14.45" customHeight="1" x14ac:dyDescent="0.2">
      <c r="A247" s="729" t="s">
        <v>595</v>
      </c>
      <c r="B247" s="730" t="s">
        <v>596</v>
      </c>
      <c r="C247" s="731" t="s">
        <v>612</v>
      </c>
      <c r="D247" s="732" t="s">
        <v>613</v>
      </c>
      <c r="E247" s="733">
        <v>50113001</v>
      </c>
      <c r="F247" s="732" t="s">
        <v>627</v>
      </c>
      <c r="G247" s="731" t="s">
        <v>628</v>
      </c>
      <c r="H247" s="731">
        <v>218186</v>
      </c>
      <c r="I247" s="731">
        <v>218186</v>
      </c>
      <c r="J247" s="731" t="s">
        <v>995</v>
      </c>
      <c r="K247" s="731" t="s">
        <v>996</v>
      </c>
      <c r="L247" s="734">
        <v>172.56999999999996</v>
      </c>
      <c r="M247" s="734">
        <v>1</v>
      </c>
      <c r="N247" s="735">
        <v>172.56999999999996</v>
      </c>
    </row>
    <row r="248" spans="1:14" ht="14.45" customHeight="1" x14ac:dyDescent="0.2">
      <c r="A248" s="729" t="s">
        <v>595</v>
      </c>
      <c r="B248" s="730" t="s">
        <v>596</v>
      </c>
      <c r="C248" s="731" t="s">
        <v>612</v>
      </c>
      <c r="D248" s="732" t="s">
        <v>613</v>
      </c>
      <c r="E248" s="733">
        <v>50113001</v>
      </c>
      <c r="F248" s="732" t="s">
        <v>627</v>
      </c>
      <c r="G248" s="731" t="s">
        <v>628</v>
      </c>
      <c r="H248" s="731">
        <v>233478</v>
      </c>
      <c r="I248" s="731">
        <v>233478</v>
      </c>
      <c r="J248" s="731" t="s">
        <v>997</v>
      </c>
      <c r="K248" s="731" t="s">
        <v>998</v>
      </c>
      <c r="L248" s="734">
        <v>110.58000000000003</v>
      </c>
      <c r="M248" s="734">
        <v>1</v>
      </c>
      <c r="N248" s="735">
        <v>110.58000000000003</v>
      </c>
    </row>
    <row r="249" spans="1:14" ht="14.45" customHeight="1" x14ac:dyDescent="0.2">
      <c r="A249" s="729" t="s">
        <v>595</v>
      </c>
      <c r="B249" s="730" t="s">
        <v>596</v>
      </c>
      <c r="C249" s="731" t="s">
        <v>612</v>
      </c>
      <c r="D249" s="732" t="s">
        <v>613</v>
      </c>
      <c r="E249" s="733">
        <v>50113001</v>
      </c>
      <c r="F249" s="732" t="s">
        <v>627</v>
      </c>
      <c r="G249" s="731" t="s">
        <v>628</v>
      </c>
      <c r="H249" s="731">
        <v>102486</v>
      </c>
      <c r="I249" s="731">
        <v>2486</v>
      </c>
      <c r="J249" s="731" t="s">
        <v>778</v>
      </c>
      <c r="K249" s="731" t="s">
        <v>779</v>
      </c>
      <c r="L249" s="734">
        <v>122.95999999999997</v>
      </c>
      <c r="M249" s="734">
        <v>3</v>
      </c>
      <c r="N249" s="735">
        <v>368.87999999999988</v>
      </c>
    </row>
    <row r="250" spans="1:14" ht="14.45" customHeight="1" x14ac:dyDescent="0.2">
      <c r="A250" s="729" t="s">
        <v>595</v>
      </c>
      <c r="B250" s="730" t="s">
        <v>596</v>
      </c>
      <c r="C250" s="731" t="s">
        <v>612</v>
      </c>
      <c r="D250" s="732" t="s">
        <v>613</v>
      </c>
      <c r="E250" s="733">
        <v>50113001</v>
      </c>
      <c r="F250" s="732" t="s">
        <v>627</v>
      </c>
      <c r="G250" s="731" t="s">
        <v>628</v>
      </c>
      <c r="H250" s="731">
        <v>100489</v>
      </c>
      <c r="I250" s="731">
        <v>489</v>
      </c>
      <c r="J250" s="731" t="s">
        <v>782</v>
      </c>
      <c r="K250" s="731" t="s">
        <v>783</v>
      </c>
      <c r="L250" s="734">
        <v>47.14</v>
      </c>
      <c r="M250" s="734">
        <v>2</v>
      </c>
      <c r="N250" s="735">
        <v>94.28</v>
      </c>
    </row>
    <row r="251" spans="1:14" ht="14.45" customHeight="1" x14ac:dyDescent="0.2">
      <c r="A251" s="729" t="s">
        <v>595</v>
      </c>
      <c r="B251" s="730" t="s">
        <v>596</v>
      </c>
      <c r="C251" s="731" t="s">
        <v>612</v>
      </c>
      <c r="D251" s="732" t="s">
        <v>613</v>
      </c>
      <c r="E251" s="733">
        <v>50113001</v>
      </c>
      <c r="F251" s="732" t="s">
        <v>627</v>
      </c>
      <c r="G251" s="731" t="s">
        <v>628</v>
      </c>
      <c r="H251" s="731">
        <v>930661</v>
      </c>
      <c r="I251" s="731">
        <v>0</v>
      </c>
      <c r="J251" s="731" t="s">
        <v>784</v>
      </c>
      <c r="K251" s="731" t="s">
        <v>329</v>
      </c>
      <c r="L251" s="734">
        <v>372.69686574819093</v>
      </c>
      <c r="M251" s="734">
        <v>2</v>
      </c>
      <c r="N251" s="735">
        <v>745.39373149638186</v>
      </c>
    </row>
    <row r="252" spans="1:14" ht="14.45" customHeight="1" x14ac:dyDescent="0.2">
      <c r="A252" s="729" t="s">
        <v>595</v>
      </c>
      <c r="B252" s="730" t="s">
        <v>596</v>
      </c>
      <c r="C252" s="731" t="s">
        <v>612</v>
      </c>
      <c r="D252" s="732" t="s">
        <v>613</v>
      </c>
      <c r="E252" s="733">
        <v>50113001</v>
      </c>
      <c r="F252" s="732" t="s">
        <v>627</v>
      </c>
      <c r="G252" s="731" t="s">
        <v>628</v>
      </c>
      <c r="H252" s="731">
        <v>394072</v>
      </c>
      <c r="I252" s="731">
        <v>1000</v>
      </c>
      <c r="J252" s="731" t="s">
        <v>999</v>
      </c>
      <c r="K252" s="731" t="s">
        <v>329</v>
      </c>
      <c r="L252" s="734">
        <v>235.3359019288543</v>
      </c>
      <c r="M252" s="734">
        <v>2</v>
      </c>
      <c r="N252" s="735">
        <v>470.6718038577086</v>
      </c>
    </row>
    <row r="253" spans="1:14" ht="14.45" customHeight="1" x14ac:dyDescent="0.2">
      <c r="A253" s="729" t="s">
        <v>595</v>
      </c>
      <c r="B253" s="730" t="s">
        <v>596</v>
      </c>
      <c r="C253" s="731" t="s">
        <v>612</v>
      </c>
      <c r="D253" s="732" t="s">
        <v>613</v>
      </c>
      <c r="E253" s="733">
        <v>50113001</v>
      </c>
      <c r="F253" s="732" t="s">
        <v>627</v>
      </c>
      <c r="G253" s="731" t="s">
        <v>628</v>
      </c>
      <c r="H253" s="731">
        <v>900321</v>
      </c>
      <c r="I253" s="731">
        <v>0</v>
      </c>
      <c r="J253" s="731" t="s">
        <v>1000</v>
      </c>
      <c r="K253" s="731" t="s">
        <v>329</v>
      </c>
      <c r="L253" s="734">
        <v>61.443317905283656</v>
      </c>
      <c r="M253" s="734">
        <v>1</v>
      </c>
      <c r="N253" s="735">
        <v>61.443317905283656</v>
      </c>
    </row>
    <row r="254" spans="1:14" ht="14.45" customHeight="1" x14ac:dyDescent="0.2">
      <c r="A254" s="729" t="s">
        <v>595</v>
      </c>
      <c r="B254" s="730" t="s">
        <v>596</v>
      </c>
      <c r="C254" s="731" t="s">
        <v>612</v>
      </c>
      <c r="D254" s="732" t="s">
        <v>613</v>
      </c>
      <c r="E254" s="733">
        <v>50113001</v>
      </c>
      <c r="F254" s="732" t="s">
        <v>627</v>
      </c>
      <c r="G254" s="731" t="s">
        <v>628</v>
      </c>
      <c r="H254" s="731">
        <v>920362</v>
      </c>
      <c r="I254" s="731">
        <v>0</v>
      </c>
      <c r="J254" s="731" t="s">
        <v>1001</v>
      </c>
      <c r="K254" s="731" t="s">
        <v>329</v>
      </c>
      <c r="L254" s="734">
        <v>685.490329716014</v>
      </c>
      <c r="M254" s="734">
        <v>1</v>
      </c>
      <c r="N254" s="735">
        <v>685.490329716014</v>
      </c>
    </row>
    <row r="255" spans="1:14" ht="14.45" customHeight="1" x14ac:dyDescent="0.2">
      <c r="A255" s="729" t="s">
        <v>595</v>
      </c>
      <c r="B255" s="730" t="s">
        <v>596</v>
      </c>
      <c r="C255" s="731" t="s">
        <v>612</v>
      </c>
      <c r="D255" s="732" t="s">
        <v>613</v>
      </c>
      <c r="E255" s="733">
        <v>50113001</v>
      </c>
      <c r="F255" s="732" t="s">
        <v>627</v>
      </c>
      <c r="G255" s="731" t="s">
        <v>628</v>
      </c>
      <c r="H255" s="731">
        <v>843067</v>
      </c>
      <c r="I255" s="731">
        <v>0</v>
      </c>
      <c r="J255" s="731" t="s">
        <v>787</v>
      </c>
      <c r="K255" s="731" t="s">
        <v>329</v>
      </c>
      <c r="L255" s="734">
        <v>412.60945522355695</v>
      </c>
      <c r="M255" s="734">
        <v>7</v>
      </c>
      <c r="N255" s="735">
        <v>2888.2661865648988</v>
      </c>
    </row>
    <row r="256" spans="1:14" ht="14.45" customHeight="1" x14ac:dyDescent="0.2">
      <c r="A256" s="729" t="s">
        <v>595</v>
      </c>
      <c r="B256" s="730" t="s">
        <v>596</v>
      </c>
      <c r="C256" s="731" t="s">
        <v>612</v>
      </c>
      <c r="D256" s="732" t="s">
        <v>613</v>
      </c>
      <c r="E256" s="733">
        <v>50113001</v>
      </c>
      <c r="F256" s="732" t="s">
        <v>627</v>
      </c>
      <c r="G256" s="731" t="s">
        <v>628</v>
      </c>
      <c r="H256" s="731">
        <v>235808</v>
      </c>
      <c r="I256" s="731">
        <v>235808</v>
      </c>
      <c r="J256" s="731" t="s">
        <v>1002</v>
      </c>
      <c r="K256" s="731" t="s">
        <v>1003</v>
      </c>
      <c r="L256" s="734">
        <v>86.66</v>
      </c>
      <c r="M256" s="734">
        <v>2</v>
      </c>
      <c r="N256" s="735">
        <v>173.32</v>
      </c>
    </row>
    <row r="257" spans="1:14" ht="14.45" customHeight="1" x14ac:dyDescent="0.2">
      <c r="A257" s="729" t="s">
        <v>595</v>
      </c>
      <c r="B257" s="730" t="s">
        <v>596</v>
      </c>
      <c r="C257" s="731" t="s">
        <v>612</v>
      </c>
      <c r="D257" s="732" t="s">
        <v>613</v>
      </c>
      <c r="E257" s="733">
        <v>50113001</v>
      </c>
      <c r="F257" s="732" t="s">
        <v>627</v>
      </c>
      <c r="G257" s="731" t="s">
        <v>640</v>
      </c>
      <c r="H257" s="731">
        <v>186166</v>
      </c>
      <c r="I257" s="731">
        <v>186166</v>
      </c>
      <c r="J257" s="731" t="s">
        <v>1004</v>
      </c>
      <c r="K257" s="731" t="s">
        <v>673</v>
      </c>
      <c r="L257" s="734">
        <v>224.53</v>
      </c>
      <c r="M257" s="734">
        <v>1</v>
      </c>
      <c r="N257" s="735">
        <v>224.53</v>
      </c>
    </row>
    <row r="258" spans="1:14" ht="14.45" customHeight="1" x14ac:dyDescent="0.2">
      <c r="A258" s="729" t="s">
        <v>595</v>
      </c>
      <c r="B258" s="730" t="s">
        <v>596</v>
      </c>
      <c r="C258" s="731" t="s">
        <v>612</v>
      </c>
      <c r="D258" s="732" t="s">
        <v>613</v>
      </c>
      <c r="E258" s="733">
        <v>50113001</v>
      </c>
      <c r="F258" s="732" t="s">
        <v>627</v>
      </c>
      <c r="G258" s="731" t="s">
        <v>628</v>
      </c>
      <c r="H258" s="731">
        <v>188219</v>
      </c>
      <c r="I258" s="731">
        <v>88219</v>
      </c>
      <c r="J258" s="731" t="s">
        <v>1005</v>
      </c>
      <c r="K258" s="731" t="s">
        <v>1006</v>
      </c>
      <c r="L258" s="734">
        <v>140.97750000000002</v>
      </c>
      <c r="M258" s="734">
        <v>4</v>
      </c>
      <c r="N258" s="735">
        <v>563.91000000000008</v>
      </c>
    </row>
    <row r="259" spans="1:14" ht="14.45" customHeight="1" x14ac:dyDescent="0.2">
      <c r="A259" s="729" t="s">
        <v>595</v>
      </c>
      <c r="B259" s="730" t="s">
        <v>596</v>
      </c>
      <c r="C259" s="731" t="s">
        <v>612</v>
      </c>
      <c r="D259" s="732" t="s">
        <v>613</v>
      </c>
      <c r="E259" s="733">
        <v>50113001</v>
      </c>
      <c r="F259" s="732" t="s">
        <v>627</v>
      </c>
      <c r="G259" s="731" t="s">
        <v>628</v>
      </c>
      <c r="H259" s="731">
        <v>128222</v>
      </c>
      <c r="I259" s="731">
        <v>28222</v>
      </c>
      <c r="J259" s="731" t="s">
        <v>1007</v>
      </c>
      <c r="K259" s="731" t="s">
        <v>1008</v>
      </c>
      <c r="L259" s="734">
        <v>89.769999999999968</v>
      </c>
      <c r="M259" s="734">
        <v>1</v>
      </c>
      <c r="N259" s="735">
        <v>89.769999999999968</v>
      </c>
    </row>
    <row r="260" spans="1:14" ht="14.45" customHeight="1" x14ac:dyDescent="0.2">
      <c r="A260" s="729" t="s">
        <v>595</v>
      </c>
      <c r="B260" s="730" t="s">
        <v>596</v>
      </c>
      <c r="C260" s="731" t="s">
        <v>612</v>
      </c>
      <c r="D260" s="732" t="s">
        <v>613</v>
      </c>
      <c r="E260" s="733">
        <v>50113001</v>
      </c>
      <c r="F260" s="732" t="s">
        <v>627</v>
      </c>
      <c r="G260" s="731" t="s">
        <v>628</v>
      </c>
      <c r="H260" s="731">
        <v>231541</v>
      </c>
      <c r="I260" s="731">
        <v>231541</v>
      </c>
      <c r="J260" s="731" t="s">
        <v>798</v>
      </c>
      <c r="K260" s="731" t="s">
        <v>799</v>
      </c>
      <c r="L260" s="734">
        <v>80.689999999999984</v>
      </c>
      <c r="M260" s="734">
        <v>3</v>
      </c>
      <c r="N260" s="735">
        <v>242.06999999999996</v>
      </c>
    </row>
    <row r="261" spans="1:14" ht="14.45" customHeight="1" x14ac:dyDescent="0.2">
      <c r="A261" s="729" t="s">
        <v>595</v>
      </c>
      <c r="B261" s="730" t="s">
        <v>596</v>
      </c>
      <c r="C261" s="731" t="s">
        <v>612</v>
      </c>
      <c r="D261" s="732" t="s">
        <v>613</v>
      </c>
      <c r="E261" s="733">
        <v>50113001</v>
      </c>
      <c r="F261" s="732" t="s">
        <v>627</v>
      </c>
      <c r="G261" s="731" t="s">
        <v>628</v>
      </c>
      <c r="H261" s="731">
        <v>234736</v>
      </c>
      <c r="I261" s="731">
        <v>234736</v>
      </c>
      <c r="J261" s="731" t="s">
        <v>1009</v>
      </c>
      <c r="K261" s="731" t="s">
        <v>1010</v>
      </c>
      <c r="L261" s="734">
        <v>120.54000000000002</v>
      </c>
      <c r="M261" s="734">
        <v>3</v>
      </c>
      <c r="N261" s="735">
        <v>361.62000000000006</v>
      </c>
    </row>
    <row r="262" spans="1:14" ht="14.45" customHeight="1" x14ac:dyDescent="0.2">
      <c r="A262" s="729" t="s">
        <v>595</v>
      </c>
      <c r="B262" s="730" t="s">
        <v>596</v>
      </c>
      <c r="C262" s="731" t="s">
        <v>612</v>
      </c>
      <c r="D262" s="732" t="s">
        <v>613</v>
      </c>
      <c r="E262" s="733">
        <v>50113001</v>
      </c>
      <c r="F262" s="732" t="s">
        <v>627</v>
      </c>
      <c r="G262" s="731" t="s">
        <v>628</v>
      </c>
      <c r="H262" s="731">
        <v>102684</v>
      </c>
      <c r="I262" s="731">
        <v>2684</v>
      </c>
      <c r="J262" s="731" t="s">
        <v>802</v>
      </c>
      <c r="K262" s="731" t="s">
        <v>803</v>
      </c>
      <c r="L262" s="734">
        <v>120.90599999999999</v>
      </c>
      <c r="M262" s="734">
        <v>5</v>
      </c>
      <c r="N262" s="735">
        <v>604.53</v>
      </c>
    </row>
    <row r="263" spans="1:14" ht="14.45" customHeight="1" x14ac:dyDescent="0.2">
      <c r="A263" s="729" t="s">
        <v>595</v>
      </c>
      <c r="B263" s="730" t="s">
        <v>596</v>
      </c>
      <c r="C263" s="731" t="s">
        <v>612</v>
      </c>
      <c r="D263" s="732" t="s">
        <v>613</v>
      </c>
      <c r="E263" s="733">
        <v>50113001</v>
      </c>
      <c r="F263" s="732" t="s">
        <v>627</v>
      </c>
      <c r="G263" s="731" t="s">
        <v>628</v>
      </c>
      <c r="H263" s="731">
        <v>100502</v>
      </c>
      <c r="I263" s="731">
        <v>502</v>
      </c>
      <c r="J263" s="731" t="s">
        <v>802</v>
      </c>
      <c r="K263" s="731" t="s">
        <v>804</v>
      </c>
      <c r="L263" s="734">
        <v>268.94002023022273</v>
      </c>
      <c r="M263" s="734">
        <v>1</v>
      </c>
      <c r="N263" s="735">
        <v>268.94002023022273</v>
      </c>
    </row>
    <row r="264" spans="1:14" ht="14.45" customHeight="1" x14ac:dyDescent="0.2">
      <c r="A264" s="729" t="s">
        <v>595</v>
      </c>
      <c r="B264" s="730" t="s">
        <v>596</v>
      </c>
      <c r="C264" s="731" t="s">
        <v>612</v>
      </c>
      <c r="D264" s="732" t="s">
        <v>613</v>
      </c>
      <c r="E264" s="733">
        <v>50113001</v>
      </c>
      <c r="F264" s="732" t="s">
        <v>627</v>
      </c>
      <c r="G264" s="731" t="s">
        <v>628</v>
      </c>
      <c r="H264" s="731">
        <v>847196</v>
      </c>
      <c r="I264" s="731">
        <v>117258</v>
      </c>
      <c r="J264" s="731" t="s">
        <v>1011</v>
      </c>
      <c r="K264" s="731" t="s">
        <v>1012</v>
      </c>
      <c r="L264" s="734">
        <v>104.96000000000002</v>
      </c>
      <c r="M264" s="734">
        <v>1</v>
      </c>
      <c r="N264" s="735">
        <v>104.96000000000002</v>
      </c>
    </row>
    <row r="265" spans="1:14" ht="14.45" customHeight="1" x14ac:dyDescent="0.2">
      <c r="A265" s="729" t="s">
        <v>595</v>
      </c>
      <c r="B265" s="730" t="s">
        <v>596</v>
      </c>
      <c r="C265" s="731" t="s">
        <v>612</v>
      </c>
      <c r="D265" s="732" t="s">
        <v>613</v>
      </c>
      <c r="E265" s="733">
        <v>50113001</v>
      </c>
      <c r="F265" s="732" t="s">
        <v>627</v>
      </c>
      <c r="G265" s="731" t="s">
        <v>628</v>
      </c>
      <c r="H265" s="731">
        <v>142476</v>
      </c>
      <c r="I265" s="731">
        <v>42476</v>
      </c>
      <c r="J265" s="731" t="s">
        <v>1013</v>
      </c>
      <c r="K265" s="731" t="s">
        <v>1014</v>
      </c>
      <c r="L265" s="734">
        <v>268.56999999999994</v>
      </c>
      <c r="M265" s="734">
        <v>1</v>
      </c>
      <c r="N265" s="735">
        <v>268.56999999999994</v>
      </c>
    </row>
    <row r="266" spans="1:14" ht="14.45" customHeight="1" x14ac:dyDescent="0.2">
      <c r="A266" s="729" t="s">
        <v>595</v>
      </c>
      <c r="B266" s="730" t="s">
        <v>596</v>
      </c>
      <c r="C266" s="731" t="s">
        <v>612</v>
      </c>
      <c r="D266" s="732" t="s">
        <v>613</v>
      </c>
      <c r="E266" s="733">
        <v>50113001</v>
      </c>
      <c r="F266" s="732" t="s">
        <v>627</v>
      </c>
      <c r="G266" s="731" t="s">
        <v>628</v>
      </c>
      <c r="H266" s="731">
        <v>109415</v>
      </c>
      <c r="I266" s="731">
        <v>119683</v>
      </c>
      <c r="J266" s="731" t="s">
        <v>1015</v>
      </c>
      <c r="K266" s="731" t="s">
        <v>1016</v>
      </c>
      <c r="L266" s="734">
        <v>73.949999999999989</v>
      </c>
      <c r="M266" s="734">
        <v>1</v>
      </c>
      <c r="N266" s="735">
        <v>73.949999999999989</v>
      </c>
    </row>
    <row r="267" spans="1:14" ht="14.45" customHeight="1" x14ac:dyDescent="0.2">
      <c r="A267" s="729" t="s">
        <v>595</v>
      </c>
      <c r="B267" s="730" t="s">
        <v>596</v>
      </c>
      <c r="C267" s="731" t="s">
        <v>612</v>
      </c>
      <c r="D267" s="732" t="s">
        <v>613</v>
      </c>
      <c r="E267" s="733">
        <v>50113001</v>
      </c>
      <c r="F267" s="732" t="s">
        <v>627</v>
      </c>
      <c r="G267" s="731" t="s">
        <v>628</v>
      </c>
      <c r="H267" s="731">
        <v>239549</v>
      </c>
      <c r="I267" s="731">
        <v>239549</v>
      </c>
      <c r="J267" s="731" t="s">
        <v>1017</v>
      </c>
      <c r="K267" s="731" t="s">
        <v>1018</v>
      </c>
      <c r="L267" s="734">
        <v>56.730000000000011</v>
      </c>
      <c r="M267" s="734">
        <v>1</v>
      </c>
      <c r="N267" s="735">
        <v>56.730000000000011</v>
      </c>
    </row>
    <row r="268" spans="1:14" ht="14.45" customHeight="1" x14ac:dyDescent="0.2">
      <c r="A268" s="729" t="s">
        <v>595</v>
      </c>
      <c r="B268" s="730" t="s">
        <v>596</v>
      </c>
      <c r="C268" s="731" t="s">
        <v>612</v>
      </c>
      <c r="D268" s="732" t="s">
        <v>613</v>
      </c>
      <c r="E268" s="733">
        <v>50113001</v>
      </c>
      <c r="F268" s="732" t="s">
        <v>627</v>
      </c>
      <c r="G268" s="731" t="s">
        <v>329</v>
      </c>
      <c r="H268" s="731">
        <v>244906</v>
      </c>
      <c r="I268" s="731">
        <v>244906</v>
      </c>
      <c r="J268" s="731" t="s">
        <v>1019</v>
      </c>
      <c r="K268" s="731" t="s">
        <v>1020</v>
      </c>
      <c r="L268" s="734">
        <v>64.8</v>
      </c>
      <c r="M268" s="734">
        <v>1</v>
      </c>
      <c r="N268" s="735">
        <v>64.8</v>
      </c>
    </row>
    <row r="269" spans="1:14" ht="14.45" customHeight="1" x14ac:dyDescent="0.2">
      <c r="A269" s="729" t="s">
        <v>595</v>
      </c>
      <c r="B269" s="730" t="s">
        <v>596</v>
      </c>
      <c r="C269" s="731" t="s">
        <v>612</v>
      </c>
      <c r="D269" s="732" t="s">
        <v>613</v>
      </c>
      <c r="E269" s="733">
        <v>50113001</v>
      </c>
      <c r="F269" s="732" t="s">
        <v>627</v>
      </c>
      <c r="G269" s="731" t="s">
        <v>628</v>
      </c>
      <c r="H269" s="731">
        <v>230353</v>
      </c>
      <c r="I269" s="731">
        <v>230353</v>
      </c>
      <c r="J269" s="731" t="s">
        <v>811</v>
      </c>
      <c r="K269" s="731" t="s">
        <v>812</v>
      </c>
      <c r="L269" s="734">
        <v>1758.33</v>
      </c>
      <c r="M269" s="734">
        <v>1</v>
      </c>
      <c r="N269" s="735">
        <v>1758.33</v>
      </c>
    </row>
    <row r="270" spans="1:14" ht="14.45" customHeight="1" x14ac:dyDescent="0.2">
      <c r="A270" s="729" t="s">
        <v>595</v>
      </c>
      <c r="B270" s="730" t="s">
        <v>596</v>
      </c>
      <c r="C270" s="731" t="s">
        <v>612</v>
      </c>
      <c r="D270" s="732" t="s">
        <v>613</v>
      </c>
      <c r="E270" s="733">
        <v>50113001</v>
      </c>
      <c r="F270" s="732" t="s">
        <v>627</v>
      </c>
      <c r="G270" s="731" t="s">
        <v>640</v>
      </c>
      <c r="H270" s="731">
        <v>191788</v>
      </c>
      <c r="I270" s="731">
        <v>91788</v>
      </c>
      <c r="J270" s="731" t="s">
        <v>813</v>
      </c>
      <c r="K270" s="731" t="s">
        <v>814</v>
      </c>
      <c r="L270" s="734">
        <v>9.1282352941176477</v>
      </c>
      <c r="M270" s="734">
        <v>17</v>
      </c>
      <c r="N270" s="735">
        <v>155.18</v>
      </c>
    </row>
    <row r="271" spans="1:14" ht="14.45" customHeight="1" x14ac:dyDescent="0.2">
      <c r="A271" s="729" t="s">
        <v>595</v>
      </c>
      <c r="B271" s="730" t="s">
        <v>596</v>
      </c>
      <c r="C271" s="731" t="s">
        <v>612</v>
      </c>
      <c r="D271" s="732" t="s">
        <v>613</v>
      </c>
      <c r="E271" s="733">
        <v>50113001</v>
      </c>
      <c r="F271" s="732" t="s">
        <v>627</v>
      </c>
      <c r="G271" s="731" t="s">
        <v>640</v>
      </c>
      <c r="H271" s="731">
        <v>184398</v>
      </c>
      <c r="I271" s="731">
        <v>84398</v>
      </c>
      <c r="J271" s="731" t="s">
        <v>815</v>
      </c>
      <c r="K271" s="731" t="s">
        <v>816</v>
      </c>
      <c r="L271" s="734">
        <v>114.03000000000002</v>
      </c>
      <c r="M271" s="734">
        <v>1</v>
      </c>
      <c r="N271" s="735">
        <v>114.03000000000002</v>
      </c>
    </row>
    <row r="272" spans="1:14" ht="14.45" customHeight="1" x14ac:dyDescent="0.2">
      <c r="A272" s="729" t="s">
        <v>595</v>
      </c>
      <c r="B272" s="730" t="s">
        <v>596</v>
      </c>
      <c r="C272" s="731" t="s">
        <v>612</v>
      </c>
      <c r="D272" s="732" t="s">
        <v>613</v>
      </c>
      <c r="E272" s="733">
        <v>50113001</v>
      </c>
      <c r="F272" s="732" t="s">
        <v>627</v>
      </c>
      <c r="G272" s="731" t="s">
        <v>640</v>
      </c>
      <c r="H272" s="731">
        <v>184400</v>
      </c>
      <c r="I272" s="731">
        <v>84400</v>
      </c>
      <c r="J272" s="731" t="s">
        <v>1021</v>
      </c>
      <c r="K272" s="731" t="s">
        <v>1022</v>
      </c>
      <c r="L272" s="734">
        <v>254.95000000000002</v>
      </c>
      <c r="M272" s="734">
        <v>1</v>
      </c>
      <c r="N272" s="735">
        <v>254.95000000000002</v>
      </c>
    </row>
    <row r="273" spans="1:14" ht="14.45" customHeight="1" x14ac:dyDescent="0.2">
      <c r="A273" s="729" t="s">
        <v>595</v>
      </c>
      <c r="B273" s="730" t="s">
        <v>596</v>
      </c>
      <c r="C273" s="731" t="s">
        <v>612</v>
      </c>
      <c r="D273" s="732" t="s">
        <v>613</v>
      </c>
      <c r="E273" s="733">
        <v>50113001</v>
      </c>
      <c r="F273" s="732" t="s">
        <v>627</v>
      </c>
      <c r="G273" s="731" t="s">
        <v>640</v>
      </c>
      <c r="H273" s="731">
        <v>184399</v>
      </c>
      <c r="I273" s="731">
        <v>84399</v>
      </c>
      <c r="J273" s="731" t="s">
        <v>817</v>
      </c>
      <c r="K273" s="731" t="s">
        <v>818</v>
      </c>
      <c r="L273" s="734">
        <v>126.20000000000003</v>
      </c>
      <c r="M273" s="734">
        <v>1</v>
      </c>
      <c r="N273" s="735">
        <v>126.20000000000003</v>
      </c>
    </row>
    <row r="274" spans="1:14" ht="14.45" customHeight="1" x14ac:dyDescent="0.2">
      <c r="A274" s="729" t="s">
        <v>595</v>
      </c>
      <c r="B274" s="730" t="s">
        <v>596</v>
      </c>
      <c r="C274" s="731" t="s">
        <v>612</v>
      </c>
      <c r="D274" s="732" t="s">
        <v>613</v>
      </c>
      <c r="E274" s="733">
        <v>50113001</v>
      </c>
      <c r="F274" s="732" t="s">
        <v>627</v>
      </c>
      <c r="G274" s="731" t="s">
        <v>628</v>
      </c>
      <c r="H274" s="731">
        <v>224732</v>
      </c>
      <c r="I274" s="731">
        <v>224732</v>
      </c>
      <c r="J274" s="731" t="s">
        <v>819</v>
      </c>
      <c r="K274" s="731" t="s">
        <v>820</v>
      </c>
      <c r="L274" s="734">
        <v>832.65000000000009</v>
      </c>
      <c r="M274" s="734">
        <v>6</v>
      </c>
      <c r="N274" s="735">
        <v>4995.9000000000005</v>
      </c>
    </row>
    <row r="275" spans="1:14" ht="14.45" customHeight="1" x14ac:dyDescent="0.2">
      <c r="A275" s="729" t="s">
        <v>595</v>
      </c>
      <c r="B275" s="730" t="s">
        <v>596</v>
      </c>
      <c r="C275" s="731" t="s">
        <v>612</v>
      </c>
      <c r="D275" s="732" t="s">
        <v>613</v>
      </c>
      <c r="E275" s="733">
        <v>50113001</v>
      </c>
      <c r="F275" s="732" t="s">
        <v>627</v>
      </c>
      <c r="G275" s="731" t="s">
        <v>628</v>
      </c>
      <c r="H275" s="731">
        <v>216963</v>
      </c>
      <c r="I275" s="731">
        <v>216963</v>
      </c>
      <c r="J275" s="731" t="s">
        <v>822</v>
      </c>
      <c r="K275" s="731" t="s">
        <v>823</v>
      </c>
      <c r="L275" s="734">
        <v>150.22</v>
      </c>
      <c r="M275" s="734">
        <v>1</v>
      </c>
      <c r="N275" s="735">
        <v>150.22</v>
      </c>
    </row>
    <row r="276" spans="1:14" ht="14.45" customHeight="1" x14ac:dyDescent="0.2">
      <c r="A276" s="729" t="s">
        <v>595</v>
      </c>
      <c r="B276" s="730" t="s">
        <v>596</v>
      </c>
      <c r="C276" s="731" t="s">
        <v>612</v>
      </c>
      <c r="D276" s="732" t="s">
        <v>613</v>
      </c>
      <c r="E276" s="733">
        <v>50113001</v>
      </c>
      <c r="F276" s="732" t="s">
        <v>627</v>
      </c>
      <c r="G276" s="731" t="s">
        <v>628</v>
      </c>
      <c r="H276" s="731">
        <v>988466</v>
      </c>
      <c r="I276" s="731">
        <v>192729</v>
      </c>
      <c r="J276" s="731" t="s">
        <v>1023</v>
      </c>
      <c r="K276" s="731" t="s">
        <v>1024</v>
      </c>
      <c r="L276" s="734">
        <v>54.029999999999994</v>
      </c>
      <c r="M276" s="734">
        <v>1</v>
      </c>
      <c r="N276" s="735">
        <v>54.029999999999994</v>
      </c>
    </row>
    <row r="277" spans="1:14" ht="14.45" customHeight="1" x14ac:dyDescent="0.2">
      <c r="A277" s="729" t="s">
        <v>595</v>
      </c>
      <c r="B277" s="730" t="s">
        <v>596</v>
      </c>
      <c r="C277" s="731" t="s">
        <v>612</v>
      </c>
      <c r="D277" s="732" t="s">
        <v>613</v>
      </c>
      <c r="E277" s="733">
        <v>50113001</v>
      </c>
      <c r="F277" s="732" t="s">
        <v>627</v>
      </c>
      <c r="G277" s="731" t="s">
        <v>329</v>
      </c>
      <c r="H277" s="731">
        <v>243453</v>
      </c>
      <c r="I277" s="731">
        <v>243453</v>
      </c>
      <c r="J277" s="731" t="s">
        <v>824</v>
      </c>
      <c r="K277" s="731" t="s">
        <v>808</v>
      </c>
      <c r="L277" s="734">
        <v>82.533000000000001</v>
      </c>
      <c r="M277" s="734">
        <v>18</v>
      </c>
      <c r="N277" s="735">
        <v>1485.5940000000001</v>
      </c>
    </row>
    <row r="278" spans="1:14" ht="14.45" customHeight="1" x14ac:dyDescent="0.2">
      <c r="A278" s="729" t="s">
        <v>595</v>
      </c>
      <c r="B278" s="730" t="s">
        <v>596</v>
      </c>
      <c r="C278" s="731" t="s">
        <v>612</v>
      </c>
      <c r="D278" s="732" t="s">
        <v>613</v>
      </c>
      <c r="E278" s="733">
        <v>50113001</v>
      </c>
      <c r="F278" s="732" t="s">
        <v>627</v>
      </c>
      <c r="G278" s="731" t="s">
        <v>640</v>
      </c>
      <c r="H278" s="731">
        <v>107981</v>
      </c>
      <c r="I278" s="731">
        <v>7981</v>
      </c>
      <c r="J278" s="731" t="s">
        <v>824</v>
      </c>
      <c r="K278" s="731" t="s">
        <v>826</v>
      </c>
      <c r="L278" s="734">
        <v>41.88000000000001</v>
      </c>
      <c r="M278" s="734">
        <v>39</v>
      </c>
      <c r="N278" s="735">
        <v>1633.3200000000004</v>
      </c>
    </row>
    <row r="279" spans="1:14" ht="14.45" customHeight="1" x14ac:dyDescent="0.2">
      <c r="A279" s="729" t="s">
        <v>595</v>
      </c>
      <c r="B279" s="730" t="s">
        <v>596</v>
      </c>
      <c r="C279" s="731" t="s">
        <v>612</v>
      </c>
      <c r="D279" s="732" t="s">
        <v>613</v>
      </c>
      <c r="E279" s="733">
        <v>50113001</v>
      </c>
      <c r="F279" s="732" t="s">
        <v>627</v>
      </c>
      <c r="G279" s="731" t="s">
        <v>640</v>
      </c>
      <c r="H279" s="731">
        <v>155823</v>
      </c>
      <c r="I279" s="731">
        <v>55823</v>
      </c>
      <c r="J279" s="731" t="s">
        <v>824</v>
      </c>
      <c r="K279" s="731" t="s">
        <v>827</v>
      </c>
      <c r="L279" s="734">
        <v>33.133636363636356</v>
      </c>
      <c r="M279" s="734">
        <v>55</v>
      </c>
      <c r="N279" s="735">
        <v>1822.3499999999997</v>
      </c>
    </row>
    <row r="280" spans="1:14" ht="14.45" customHeight="1" x14ac:dyDescent="0.2">
      <c r="A280" s="729" t="s">
        <v>595</v>
      </c>
      <c r="B280" s="730" t="s">
        <v>596</v>
      </c>
      <c r="C280" s="731" t="s">
        <v>612</v>
      </c>
      <c r="D280" s="732" t="s">
        <v>613</v>
      </c>
      <c r="E280" s="733">
        <v>50113001</v>
      </c>
      <c r="F280" s="732" t="s">
        <v>627</v>
      </c>
      <c r="G280" s="731" t="s">
        <v>640</v>
      </c>
      <c r="H280" s="731">
        <v>155824</v>
      </c>
      <c r="I280" s="731">
        <v>55824</v>
      </c>
      <c r="J280" s="731" t="s">
        <v>824</v>
      </c>
      <c r="K280" s="731" t="s">
        <v>825</v>
      </c>
      <c r="L280" s="734">
        <v>41.213333333333338</v>
      </c>
      <c r="M280" s="734">
        <v>3</v>
      </c>
      <c r="N280" s="735">
        <v>123.64000000000001</v>
      </c>
    </row>
    <row r="281" spans="1:14" ht="14.45" customHeight="1" x14ac:dyDescent="0.2">
      <c r="A281" s="729" t="s">
        <v>595</v>
      </c>
      <c r="B281" s="730" t="s">
        <v>596</v>
      </c>
      <c r="C281" s="731" t="s">
        <v>612</v>
      </c>
      <c r="D281" s="732" t="s">
        <v>613</v>
      </c>
      <c r="E281" s="733">
        <v>50113001</v>
      </c>
      <c r="F281" s="732" t="s">
        <v>627</v>
      </c>
      <c r="G281" s="731" t="s">
        <v>628</v>
      </c>
      <c r="H281" s="731">
        <v>207820</v>
      </c>
      <c r="I281" s="731">
        <v>207820</v>
      </c>
      <c r="J281" s="731" t="s">
        <v>837</v>
      </c>
      <c r="K281" s="731" t="s">
        <v>838</v>
      </c>
      <c r="L281" s="734">
        <v>33.669999999999995</v>
      </c>
      <c r="M281" s="734">
        <v>21</v>
      </c>
      <c r="N281" s="735">
        <v>707.06999999999994</v>
      </c>
    </row>
    <row r="282" spans="1:14" ht="14.45" customHeight="1" x14ac:dyDescent="0.2">
      <c r="A282" s="729" t="s">
        <v>595</v>
      </c>
      <c r="B282" s="730" t="s">
        <v>596</v>
      </c>
      <c r="C282" s="731" t="s">
        <v>612</v>
      </c>
      <c r="D282" s="732" t="s">
        <v>613</v>
      </c>
      <c r="E282" s="733">
        <v>50113001</v>
      </c>
      <c r="F282" s="732" t="s">
        <v>627</v>
      </c>
      <c r="G282" s="731" t="s">
        <v>628</v>
      </c>
      <c r="H282" s="731">
        <v>102963</v>
      </c>
      <c r="I282" s="731">
        <v>2963</v>
      </c>
      <c r="J282" s="731" t="s">
        <v>839</v>
      </c>
      <c r="K282" s="731" t="s">
        <v>840</v>
      </c>
      <c r="L282" s="734">
        <v>121.82999999999997</v>
      </c>
      <c r="M282" s="734">
        <v>1</v>
      </c>
      <c r="N282" s="735">
        <v>121.82999999999997</v>
      </c>
    </row>
    <row r="283" spans="1:14" ht="14.45" customHeight="1" x14ac:dyDescent="0.2">
      <c r="A283" s="729" t="s">
        <v>595</v>
      </c>
      <c r="B283" s="730" t="s">
        <v>596</v>
      </c>
      <c r="C283" s="731" t="s">
        <v>612</v>
      </c>
      <c r="D283" s="732" t="s">
        <v>613</v>
      </c>
      <c r="E283" s="733">
        <v>50113001</v>
      </c>
      <c r="F283" s="732" t="s">
        <v>627</v>
      </c>
      <c r="G283" s="731" t="s">
        <v>628</v>
      </c>
      <c r="H283" s="731">
        <v>100269</v>
      </c>
      <c r="I283" s="731">
        <v>269</v>
      </c>
      <c r="J283" s="731" t="s">
        <v>841</v>
      </c>
      <c r="K283" s="731" t="s">
        <v>842</v>
      </c>
      <c r="L283" s="734">
        <v>50.899999048062661</v>
      </c>
      <c r="M283" s="734">
        <v>1</v>
      </c>
      <c r="N283" s="735">
        <v>50.899999048062661</v>
      </c>
    </row>
    <row r="284" spans="1:14" ht="14.45" customHeight="1" x14ac:dyDescent="0.2">
      <c r="A284" s="729" t="s">
        <v>595</v>
      </c>
      <c r="B284" s="730" t="s">
        <v>596</v>
      </c>
      <c r="C284" s="731" t="s">
        <v>612</v>
      </c>
      <c r="D284" s="732" t="s">
        <v>613</v>
      </c>
      <c r="E284" s="733">
        <v>50113001</v>
      </c>
      <c r="F284" s="732" t="s">
        <v>627</v>
      </c>
      <c r="G284" s="731" t="s">
        <v>628</v>
      </c>
      <c r="H284" s="731">
        <v>132917</v>
      </c>
      <c r="I284" s="731">
        <v>32917</v>
      </c>
      <c r="J284" s="731" t="s">
        <v>1025</v>
      </c>
      <c r="K284" s="731" t="s">
        <v>1026</v>
      </c>
      <c r="L284" s="734">
        <v>160.47999999999999</v>
      </c>
      <c r="M284" s="734">
        <v>1</v>
      </c>
      <c r="N284" s="735">
        <v>160.47999999999999</v>
      </c>
    </row>
    <row r="285" spans="1:14" ht="14.45" customHeight="1" x14ac:dyDescent="0.2">
      <c r="A285" s="729" t="s">
        <v>595</v>
      </c>
      <c r="B285" s="730" t="s">
        <v>596</v>
      </c>
      <c r="C285" s="731" t="s">
        <v>612</v>
      </c>
      <c r="D285" s="732" t="s">
        <v>613</v>
      </c>
      <c r="E285" s="733">
        <v>50113001</v>
      </c>
      <c r="F285" s="732" t="s">
        <v>627</v>
      </c>
      <c r="G285" s="731" t="s">
        <v>640</v>
      </c>
      <c r="H285" s="731">
        <v>210536</v>
      </c>
      <c r="I285" s="731">
        <v>210536</v>
      </c>
      <c r="J285" s="731" t="s">
        <v>1027</v>
      </c>
      <c r="K285" s="731" t="s">
        <v>1028</v>
      </c>
      <c r="L285" s="734">
        <v>97.569999999999979</v>
      </c>
      <c r="M285" s="734">
        <v>1</v>
      </c>
      <c r="N285" s="735">
        <v>97.569999999999979</v>
      </c>
    </row>
    <row r="286" spans="1:14" ht="14.45" customHeight="1" x14ac:dyDescent="0.2">
      <c r="A286" s="729" t="s">
        <v>595</v>
      </c>
      <c r="B286" s="730" t="s">
        <v>596</v>
      </c>
      <c r="C286" s="731" t="s">
        <v>612</v>
      </c>
      <c r="D286" s="732" t="s">
        <v>613</v>
      </c>
      <c r="E286" s="733">
        <v>50113001</v>
      </c>
      <c r="F286" s="732" t="s">
        <v>627</v>
      </c>
      <c r="G286" s="731" t="s">
        <v>640</v>
      </c>
      <c r="H286" s="731">
        <v>847149</v>
      </c>
      <c r="I286" s="731">
        <v>124115</v>
      </c>
      <c r="J286" s="731" t="s">
        <v>1029</v>
      </c>
      <c r="K286" s="731" t="s">
        <v>874</v>
      </c>
      <c r="L286" s="734">
        <v>213.24</v>
      </c>
      <c r="M286" s="734">
        <v>1</v>
      </c>
      <c r="N286" s="735">
        <v>213.24</v>
      </c>
    </row>
    <row r="287" spans="1:14" ht="14.45" customHeight="1" x14ac:dyDescent="0.2">
      <c r="A287" s="729" t="s">
        <v>595</v>
      </c>
      <c r="B287" s="730" t="s">
        <v>596</v>
      </c>
      <c r="C287" s="731" t="s">
        <v>612</v>
      </c>
      <c r="D287" s="732" t="s">
        <v>613</v>
      </c>
      <c r="E287" s="733">
        <v>50113001</v>
      </c>
      <c r="F287" s="732" t="s">
        <v>627</v>
      </c>
      <c r="G287" s="731" t="s">
        <v>640</v>
      </c>
      <c r="H287" s="731">
        <v>844651</v>
      </c>
      <c r="I287" s="731">
        <v>101205</v>
      </c>
      <c r="J287" s="731" t="s">
        <v>843</v>
      </c>
      <c r="K287" s="731" t="s">
        <v>844</v>
      </c>
      <c r="L287" s="734">
        <v>76.45</v>
      </c>
      <c r="M287" s="734">
        <v>1</v>
      </c>
      <c r="N287" s="735">
        <v>76.45</v>
      </c>
    </row>
    <row r="288" spans="1:14" ht="14.45" customHeight="1" x14ac:dyDescent="0.2">
      <c r="A288" s="729" t="s">
        <v>595</v>
      </c>
      <c r="B288" s="730" t="s">
        <v>596</v>
      </c>
      <c r="C288" s="731" t="s">
        <v>612</v>
      </c>
      <c r="D288" s="732" t="s">
        <v>613</v>
      </c>
      <c r="E288" s="733">
        <v>50113001</v>
      </c>
      <c r="F288" s="732" t="s">
        <v>627</v>
      </c>
      <c r="G288" s="731" t="s">
        <v>329</v>
      </c>
      <c r="H288" s="731">
        <v>233016</v>
      </c>
      <c r="I288" s="731">
        <v>233016</v>
      </c>
      <c r="J288" s="731" t="s">
        <v>845</v>
      </c>
      <c r="K288" s="731" t="s">
        <v>846</v>
      </c>
      <c r="L288" s="734">
        <v>55.115714285714269</v>
      </c>
      <c r="M288" s="734">
        <v>70</v>
      </c>
      <c r="N288" s="735">
        <v>3858.099999999999</v>
      </c>
    </row>
    <row r="289" spans="1:14" ht="14.45" customHeight="1" x14ac:dyDescent="0.2">
      <c r="A289" s="729" t="s">
        <v>595</v>
      </c>
      <c r="B289" s="730" t="s">
        <v>596</v>
      </c>
      <c r="C289" s="731" t="s">
        <v>612</v>
      </c>
      <c r="D289" s="732" t="s">
        <v>613</v>
      </c>
      <c r="E289" s="733">
        <v>50113001</v>
      </c>
      <c r="F289" s="732" t="s">
        <v>627</v>
      </c>
      <c r="G289" s="731" t="s">
        <v>628</v>
      </c>
      <c r="H289" s="731">
        <v>207692</v>
      </c>
      <c r="I289" s="731">
        <v>207692</v>
      </c>
      <c r="J289" s="731" t="s">
        <v>1030</v>
      </c>
      <c r="K289" s="731" t="s">
        <v>1031</v>
      </c>
      <c r="L289" s="734">
        <v>40.210000000000008</v>
      </c>
      <c r="M289" s="734">
        <v>1</v>
      </c>
      <c r="N289" s="735">
        <v>40.210000000000008</v>
      </c>
    </row>
    <row r="290" spans="1:14" ht="14.45" customHeight="1" x14ac:dyDescent="0.2">
      <c r="A290" s="729" t="s">
        <v>595</v>
      </c>
      <c r="B290" s="730" t="s">
        <v>596</v>
      </c>
      <c r="C290" s="731" t="s">
        <v>612</v>
      </c>
      <c r="D290" s="732" t="s">
        <v>613</v>
      </c>
      <c r="E290" s="733">
        <v>50113001</v>
      </c>
      <c r="F290" s="732" t="s">
        <v>627</v>
      </c>
      <c r="G290" s="731" t="s">
        <v>628</v>
      </c>
      <c r="H290" s="731">
        <v>156351</v>
      </c>
      <c r="I290" s="731">
        <v>56351</v>
      </c>
      <c r="J290" s="731" t="s">
        <v>1032</v>
      </c>
      <c r="K290" s="731" t="s">
        <v>858</v>
      </c>
      <c r="L290" s="734">
        <v>42.580001601477804</v>
      </c>
      <c r="M290" s="734">
        <v>2</v>
      </c>
      <c r="N290" s="735">
        <v>85.160003202955608</v>
      </c>
    </row>
    <row r="291" spans="1:14" ht="14.45" customHeight="1" x14ac:dyDescent="0.2">
      <c r="A291" s="729" t="s">
        <v>595</v>
      </c>
      <c r="B291" s="730" t="s">
        <v>596</v>
      </c>
      <c r="C291" s="731" t="s">
        <v>612</v>
      </c>
      <c r="D291" s="732" t="s">
        <v>613</v>
      </c>
      <c r="E291" s="733">
        <v>50113001</v>
      </c>
      <c r="F291" s="732" t="s">
        <v>627</v>
      </c>
      <c r="G291" s="731" t="s">
        <v>628</v>
      </c>
      <c r="H291" s="731">
        <v>845758</v>
      </c>
      <c r="I291" s="731">
        <v>280</v>
      </c>
      <c r="J291" s="731" t="s">
        <v>1033</v>
      </c>
      <c r="K291" s="731" t="s">
        <v>1034</v>
      </c>
      <c r="L291" s="734">
        <v>74.715000000000003</v>
      </c>
      <c r="M291" s="734">
        <v>2</v>
      </c>
      <c r="N291" s="735">
        <v>149.43</v>
      </c>
    </row>
    <row r="292" spans="1:14" ht="14.45" customHeight="1" x14ac:dyDescent="0.2">
      <c r="A292" s="729" t="s">
        <v>595</v>
      </c>
      <c r="B292" s="730" t="s">
        <v>596</v>
      </c>
      <c r="C292" s="731" t="s">
        <v>612</v>
      </c>
      <c r="D292" s="732" t="s">
        <v>613</v>
      </c>
      <c r="E292" s="733">
        <v>50113001</v>
      </c>
      <c r="F292" s="732" t="s">
        <v>627</v>
      </c>
      <c r="G292" s="731" t="s">
        <v>640</v>
      </c>
      <c r="H292" s="731">
        <v>130652</v>
      </c>
      <c r="I292" s="731">
        <v>30652</v>
      </c>
      <c r="J292" s="731" t="s">
        <v>847</v>
      </c>
      <c r="K292" s="731" t="s">
        <v>848</v>
      </c>
      <c r="L292" s="734">
        <v>125.5</v>
      </c>
      <c r="M292" s="734">
        <v>2</v>
      </c>
      <c r="N292" s="735">
        <v>251</v>
      </c>
    </row>
    <row r="293" spans="1:14" ht="14.45" customHeight="1" x14ac:dyDescent="0.2">
      <c r="A293" s="729" t="s">
        <v>595</v>
      </c>
      <c r="B293" s="730" t="s">
        <v>596</v>
      </c>
      <c r="C293" s="731" t="s">
        <v>612</v>
      </c>
      <c r="D293" s="732" t="s">
        <v>613</v>
      </c>
      <c r="E293" s="733">
        <v>50113001</v>
      </c>
      <c r="F293" s="732" t="s">
        <v>627</v>
      </c>
      <c r="G293" s="731" t="s">
        <v>628</v>
      </c>
      <c r="H293" s="731">
        <v>118305</v>
      </c>
      <c r="I293" s="731">
        <v>18305</v>
      </c>
      <c r="J293" s="731" t="s">
        <v>849</v>
      </c>
      <c r="K293" s="731" t="s">
        <v>851</v>
      </c>
      <c r="L293" s="734">
        <v>242</v>
      </c>
      <c r="M293" s="734">
        <v>6</v>
      </c>
      <c r="N293" s="735">
        <v>1452</v>
      </c>
    </row>
    <row r="294" spans="1:14" ht="14.45" customHeight="1" x14ac:dyDescent="0.2">
      <c r="A294" s="729" t="s">
        <v>595</v>
      </c>
      <c r="B294" s="730" t="s">
        <v>596</v>
      </c>
      <c r="C294" s="731" t="s">
        <v>612</v>
      </c>
      <c r="D294" s="732" t="s">
        <v>613</v>
      </c>
      <c r="E294" s="733">
        <v>50113001</v>
      </c>
      <c r="F294" s="732" t="s">
        <v>627</v>
      </c>
      <c r="G294" s="731" t="s">
        <v>628</v>
      </c>
      <c r="H294" s="731">
        <v>159357</v>
      </c>
      <c r="I294" s="731">
        <v>59357</v>
      </c>
      <c r="J294" s="731" t="s">
        <v>1035</v>
      </c>
      <c r="K294" s="731" t="s">
        <v>1036</v>
      </c>
      <c r="L294" s="734">
        <v>188.88</v>
      </c>
      <c r="M294" s="734">
        <v>2</v>
      </c>
      <c r="N294" s="735">
        <v>377.76</v>
      </c>
    </row>
    <row r="295" spans="1:14" ht="14.45" customHeight="1" x14ac:dyDescent="0.2">
      <c r="A295" s="729" t="s">
        <v>595</v>
      </c>
      <c r="B295" s="730" t="s">
        <v>596</v>
      </c>
      <c r="C295" s="731" t="s">
        <v>612</v>
      </c>
      <c r="D295" s="732" t="s">
        <v>613</v>
      </c>
      <c r="E295" s="733">
        <v>50113001</v>
      </c>
      <c r="F295" s="732" t="s">
        <v>627</v>
      </c>
      <c r="G295" s="731" t="s">
        <v>628</v>
      </c>
      <c r="H295" s="731">
        <v>114957</v>
      </c>
      <c r="I295" s="731">
        <v>14957</v>
      </c>
      <c r="J295" s="731" t="s">
        <v>1037</v>
      </c>
      <c r="K295" s="731" t="s">
        <v>1038</v>
      </c>
      <c r="L295" s="734">
        <v>40.029999999999994</v>
      </c>
      <c r="M295" s="734">
        <v>1</v>
      </c>
      <c r="N295" s="735">
        <v>40.029999999999994</v>
      </c>
    </row>
    <row r="296" spans="1:14" ht="14.45" customHeight="1" x14ac:dyDescent="0.2">
      <c r="A296" s="729" t="s">
        <v>595</v>
      </c>
      <c r="B296" s="730" t="s">
        <v>596</v>
      </c>
      <c r="C296" s="731" t="s">
        <v>612</v>
      </c>
      <c r="D296" s="732" t="s">
        <v>613</v>
      </c>
      <c r="E296" s="733">
        <v>50113001</v>
      </c>
      <c r="F296" s="732" t="s">
        <v>627</v>
      </c>
      <c r="G296" s="731" t="s">
        <v>628</v>
      </c>
      <c r="H296" s="731">
        <v>848866</v>
      </c>
      <c r="I296" s="731">
        <v>119654</v>
      </c>
      <c r="J296" s="731" t="s">
        <v>854</v>
      </c>
      <c r="K296" s="731" t="s">
        <v>856</v>
      </c>
      <c r="L296" s="734">
        <v>255.1</v>
      </c>
      <c r="M296" s="734">
        <v>1</v>
      </c>
      <c r="N296" s="735">
        <v>255.1</v>
      </c>
    </row>
    <row r="297" spans="1:14" ht="14.45" customHeight="1" x14ac:dyDescent="0.2">
      <c r="A297" s="729" t="s">
        <v>595</v>
      </c>
      <c r="B297" s="730" t="s">
        <v>596</v>
      </c>
      <c r="C297" s="731" t="s">
        <v>612</v>
      </c>
      <c r="D297" s="732" t="s">
        <v>613</v>
      </c>
      <c r="E297" s="733">
        <v>50113001</v>
      </c>
      <c r="F297" s="732" t="s">
        <v>627</v>
      </c>
      <c r="G297" s="731" t="s">
        <v>628</v>
      </c>
      <c r="H297" s="731">
        <v>117163</v>
      </c>
      <c r="I297" s="731">
        <v>17163</v>
      </c>
      <c r="J297" s="731" t="s">
        <v>1039</v>
      </c>
      <c r="K297" s="731" t="s">
        <v>1040</v>
      </c>
      <c r="L297" s="734">
        <v>180.4</v>
      </c>
      <c r="M297" s="734">
        <v>1</v>
      </c>
      <c r="N297" s="735">
        <v>180.4</v>
      </c>
    </row>
    <row r="298" spans="1:14" ht="14.45" customHeight="1" x14ac:dyDescent="0.2">
      <c r="A298" s="729" t="s">
        <v>595</v>
      </c>
      <c r="B298" s="730" t="s">
        <v>596</v>
      </c>
      <c r="C298" s="731" t="s">
        <v>612</v>
      </c>
      <c r="D298" s="732" t="s">
        <v>613</v>
      </c>
      <c r="E298" s="733">
        <v>50113001</v>
      </c>
      <c r="F298" s="732" t="s">
        <v>627</v>
      </c>
      <c r="G298" s="731" t="s">
        <v>628</v>
      </c>
      <c r="H298" s="731">
        <v>844145</v>
      </c>
      <c r="I298" s="731">
        <v>56350</v>
      </c>
      <c r="J298" s="731" t="s">
        <v>857</v>
      </c>
      <c r="K298" s="731" t="s">
        <v>858</v>
      </c>
      <c r="L298" s="734">
        <v>40.22999999999999</v>
      </c>
      <c r="M298" s="734">
        <v>4</v>
      </c>
      <c r="N298" s="735">
        <v>160.91999999999996</v>
      </c>
    </row>
    <row r="299" spans="1:14" ht="14.45" customHeight="1" x14ac:dyDescent="0.2">
      <c r="A299" s="729" t="s">
        <v>595</v>
      </c>
      <c r="B299" s="730" t="s">
        <v>596</v>
      </c>
      <c r="C299" s="731" t="s">
        <v>612</v>
      </c>
      <c r="D299" s="732" t="s">
        <v>613</v>
      </c>
      <c r="E299" s="733">
        <v>50113001</v>
      </c>
      <c r="F299" s="732" t="s">
        <v>627</v>
      </c>
      <c r="G299" s="731" t="s">
        <v>628</v>
      </c>
      <c r="H299" s="731">
        <v>845050</v>
      </c>
      <c r="I299" s="731">
        <v>119115</v>
      </c>
      <c r="J299" s="731" t="s">
        <v>1041</v>
      </c>
      <c r="K299" s="731" t="s">
        <v>1042</v>
      </c>
      <c r="L299" s="734">
        <v>44.615000000000002</v>
      </c>
      <c r="M299" s="734">
        <v>4</v>
      </c>
      <c r="N299" s="735">
        <v>178.46</v>
      </c>
    </row>
    <row r="300" spans="1:14" ht="14.45" customHeight="1" x14ac:dyDescent="0.2">
      <c r="A300" s="729" t="s">
        <v>595</v>
      </c>
      <c r="B300" s="730" t="s">
        <v>596</v>
      </c>
      <c r="C300" s="731" t="s">
        <v>612</v>
      </c>
      <c r="D300" s="732" t="s">
        <v>613</v>
      </c>
      <c r="E300" s="733">
        <v>50113001</v>
      </c>
      <c r="F300" s="732" t="s">
        <v>627</v>
      </c>
      <c r="G300" s="731" t="s">
        <v>628</v>
      </c>
      <c r="H300" s="731">
        <v>100610</v>
      </c>
      <c r="I300" s="731">
        <v>610</v>
      </c>
      <c r="J300" s="731" t="s">
        <v>859</v>
      </c>
      <c r="K300" s="731" t="s">
        <v>860</v>
      </c>
      <c r="L300" s="734">
        <v>72.420000000000016</v>
      </c>
      <c r="M300" s="734">
        <v>1</v>
      </c>
      <c r="N300" s="735">
        <v>72.420000000000016</v>
      </c>
    </row>
    <row r="301" spans="1:14" ht="14.45" customHeight="1" x14ac:dyDescent="0.2">
      <c r="A301" s="729" t="s">
        <v>595</v>
      </c>
      <c r="B301" s="730" t="s">
        <v>596</v>
      </c>
      <c r="C301" s="731" t="s">
        <v>612</v>
      </c>
      <c r="D301" s="732" t="s">
        <v>613</v>
      </c>
      <c r="E301" s="733">
        <v>50113001</v>
      </c>
      <c r="F301" s="732" t="s">
        <v>627</v>
      </c>
      <c r="G301" s="731" t="s">
        <v>628</v>
      </c>
      <c r="H301" s="731">
        <v>148578</v>
      </c>
      <c r="I301" s="731">
        <v>48578</v>
      </c>
      <c r="J301" s="731" t="s">
        <v>1043</v>
      </c>
      <c r="K301" s="731" t="s">
        <v>1044</v>
      </c>
      <c r="L301" s="734">
        <v>54.92</v>
      </c>
      <c r="M301" s="734">
        <v>2</v>
      </c>
      <c r="N301" s="735">
        <v>109.84</v>
      </c>
    </row>
    <row r="302" spans="1:14" ht="14.45" customHeight="1" x14ac:dyDescent="0.2">
      <c r="A302" s="729" t="s">
        <v>595</v>
      </c>
      <c r="B302" s="730" t="s">
        <v>596</v>
      </c>
      <c r="C302" s="731" t="s">
        <v>612</v>
      </c>
      <c r="D302" s="732" t="s">
        <v>613</v>
      </c>
      <c r="E302" s="733">
        <v>50113001</v>
      </c>
      <c r="F302" s="732" t="s">
        <v>627</v>
      </c>
      <c r="G302" s="731" t="s">
        <v>628</v>
      </c>
      <c r="H302" s="731">
        <v>102429</v>
      </c>
      <c r="I302" s="731">
        <v>2429</v>
      </c>
      <c r="J302" s="731" t="s">
        <v>1045</v>
      </c>
      <c r="K302" s="731" t="s">
        <v>1046</v>
      </c>
      <c r="L302" s="734">
        <v>47.86999999999999</v>
      </c>
      <c r="M302" s="734">
        <v>1</v>
      </c>
      <c r="N302" s="735">
        <v>47.86999999999999</v>
      </c>
    </row>
    <row r="303" spans="1:14" ht="14.45" customHeight="1" x14ac:dyDescent="0.2">
      <c r="A303" s="729" t="s">
        <v>595</v>
      </c>
      <c r="B303" s="730" t="s">
        <v>596</v>
      </c>
      <c r="C303" s="731" t="s">
        <v>612</v>
      </c>
      <c r="D303" s="732" t="s">
        <v>613</v>
      </c>
      <c r="E303" s="733">
        <v>50113001</v>
      </c>
      <c r="F303" s="732" t="s">
        <v>627</v>
      </c>
      <c r="G303" s="731" t="s">
        <v>628</v>
      </c>
      <c r="H303" s="731">
        <v>191836</v>
      </c>
      <c r="I303" s="731">
        <v>91836</v>
      </c>
      <c r="J303" s="731" t="s">
        <v>861</v>
      </c>
      <c r="K303" s="731" t="s">
        <v>862</v>
      </c>
      <c r="L303" s="734">
        <v>44.48875000000001</v>
      </c>
      <c r="M303" s="734">
        <v>8</v>
      </c>
      <c r="N303" s="735">
        <v>355.91000000000008</v>
      </c>
    </row>
    <row r="304" spans="1:14" ht="14.45" customHeight="1" x14ac:dyDescent="0.2">
      <c r="A304" s="729" t="s">
        <v>595</v>
      </c>
      <c r="B304" s="730" t="s">
        <v>596</v>
      </c>
      <c r="C304" s="731" t="s">
        <v>612</v>
      </c>
      <c r="D304" s="732" t="s">
        <v>613</v>
      </c>
      <c r="E304" s="733">
        <v>50113001</v>
      </c>
      <c r="F304" s="732" t="s">
        <v>627</v>
      </c>
      <c r="G304" s="731" t="s">
        <v>628</v>
      </c>
      <c r="H304" s="731">
        <v>132090</v>
      </c>
      <c r="I304" s="731">
        <v>32090</v>
      </c>
      <c r="J304" s="731" t="s">
        <v>1047</v>
      </c>
      <c r="K304" s="731" t="s">
        <v>1048</v>
      </c>
      <c r="L304" s="734">
        <v>27.469999999999992</v>
      </c>
      <c r="M304" s="734">
        <v>5</v>
      </c>
      <c r="N304" s="735">
        <v>137.34999999999997</v>
      </c>
    </row>
    <row r="305" spans="1:14" ht="14.45" customHeight="1" x14ac:dyDescent="0.2">
      <c r="A305" s="729" t="s">
        <v>595</v>
      </c>
      <c r="B305" s="730" t="s">
        <v>596</v>
      </c>
      <c r="C305" s="731" t="s">
        <v>612</v>
      </c>
      <c r="D305" s="732" t="s">
        <v>613</v>
      </c>
      <c r="E305" s="733">
        <v>50113001</v>
      </c>
      <c r="F305" s="732" t="s">
        <v>627</v>
      </c>
      <c r="G305" s="731" t="s">
        <v>640</v>
      </c>
      <c r="H305" s="731">
        <v>174700</v>
      </c>
      <c r="I305" s="731">
        <v>174700</v>
      </c>
      <c r="J305" s="731" t="s">
        <v>1049</v>
      </c>
      <c r="K305" s="731" t="s">
        <v>969</v>
      </c>
      <c r="L305" s="734">
        <v>717</v>
      </c>
      <c r="M305" s="734">
        <v>1</v>
      </c>
      <c r="N305" s="735">
        <v>717</v>
      </c>
    </row>
    <row r="306" spans="1:14" ht="14.45" customHeight="1" x14ac:dyDescent="0.2">
      <c r="A306" s="729" t="s">
        <v>595</v>
      </c>
      <c r="B306" s="730" t="s">
        <v>596</v>
      </c>
      <c r="C306" s="731" t="s">
        <v>612</v>
      </c>
      <c r="D306" s="732" t="s">
        <v>613</v>
      </c>
      <c r="E306" s="733">
        <v>50113001</v>
      </c>
      <c r="F306" s="732" t="s">
        <v>627</v>
      </c>
      <c r="G306" s="731" t="s">
        <v>628</v>
      </c>
      <c r="H306" s="731">
        <v>161954</v>
      </c>
      <c r="I306" s="731">
        <v>161954</v>
      </c>
      <c r="J306" s="731" t="s">
        <v>1050</v>
      </c>
      <c r="K306" s="731" t="s">
        <v>1051</v>
      </c>
      <c r="L306" s="734">
        <v>144.19999999999999</v>
      </c>
      <c r="M306" s="734">
        <v>1</v>
      </c>
      <c r="N306" s="735">
        <v>144.19999999999999</v>
      </c>
    </row>
    <row r="307" spans="1:14" ht="14.45" customHeight="1" x14ac:dyDescent="0.2">
      <c r="A307" s="729" t="s">
        <v>595</v>
      </c>
      <c r="B307" s="730" t="s">
        <v>596</v>
      </c>
      <c r="C307" s="731" t="s">
        <v>612</v>
      </c>
      <c r="D307" s="732" t="s">
        <v>613</v>
      </c>
      <c r="E307" s="733">
        <v>50113001</v>
      </c>
      <c r="F307" s="732" t="s">
        <v>627</v>
      </c>
      <c r="G307" s="731" t="s">
        <v>640</v>
      </c>
      <c r="H307" s="731">
        <v>231956</v>
      </c>
      <c r="I307" s="731">
        <v>231956</v>
      </c>
      <c r="J307" s="731" t="s">
        <v>1052</v>
      </c>
      <c r="K307" s="731" t="s">
        <v>1053</v>
      </c>
      <c r="L307" s="734">
        <v>49.759999999999991</v>
      </c>
      <c r="M307" s="734">
        <v>4</v>
      </c>
      <c r="N307" s="735">
        <v>199.03999999999996</v>
      </c>
    </row>
    <row r="308" spans="1:14" ht="14.45" customHeight="1" x14ac:dyDescent="0.2">
      <c r="A308" s="729" t="s">
        <v>595</v>
      </c>
      <c r="B308" s="730" t="s">
        <v>596</v>
      </c>
      <c r="C308" s="731" t="s">
        <v>612</v>
      </c>
      <c r="D308" s="732" t="s">
        <v>613</v>
      </c>
      <c r="E308" s="733">
        <v>50113001</v>
      </c>
      <c r="F308" s="732" t="s">
        <v>627</v>
      </c>
      <c r="G308" s="731" t="s">
        <v>628</v>
      </c>
      <c r="H308" s="731">
        <v>184785</v>
      </c>
      <c r="I308" s="731">
        <v>84785</v>
      </c>
      <c r="J308" s="731" t="s">
        <v>875</v>
      </c>
      <c r="K308" s="731" t="s">
        <v>876</v>
      </c>
      <c r="L308" s="734">
        <v>192.74</v>
      </c>
      <c r="M308" s="734">
        <v>1</v>
      </c>
      <c r="N308" s="735">
        <v>192.74</v>
      </c>
    </row>
    <row r="309" spans="1:14" ht="14.45" customHeight="1" x14ac:dyDescent="0.2">
      <c r="A309" s="729" t="s">
        <v>595</v>
      </c>
      <c r="B309" s="730" t="s">
        <v>596</v>
      </c>
      <c r="C309" s="731" t="s">
        <v>612</v>
      </c>
      <c r="D309" s="732" t="s">
        <v>613</v>
      </c>
      <c r="E309" s="733">
        <v>50113001</v>
      </c>
      <c r="F309" s="732" t="s">
        <v>627</v>
      </c>
      <c r="G309" s="731" t="s">
        <v>628</v>
      </c>
      <c r="H309" s="731">
        <v>840155</v>
      </c>
      <c r="I309" s="731">
        <v>0</v>
      </c>
      <c r="J309" s="731" t="s">
        <v>877</v>
      </c>
      <c r="K309" s="731" t="s">
        <v>329</v>
      </c>
      <c r="L309" s="734">
        <v>66.259999999999991</v>
      </c>
      <c r="M309" s="734">
        <v>4</v>
      </c>
      <c r="N309" s="735">
        <v>265.03999999999996</v>
      </c>
    </row>
    <row r="310" spans="1:14" ht="14.45" customHeight="1" x14ac:dyDescent="0.2">
      <c r="A310" s="729" t="s">
        <v>595</v>
      </c>
      <c r="B310" s="730" t="s">
        <v>596</v>
      </c>
      <c r="C310" s="731" t="s">
        <v>612</v>
      </c>
      <c r="D310" s="732" t="s">
        <v>613</v>
      </c>
      <c r="E310" s="733">
        <v>50113001</v>
      </c>
      <c r="F310" s="732" t="s">
        <v>627</v>
      </c>
      <c r="G310" s="731" t="s">
        <v>628</v>
      </c>
      <c r="H310" s="731">
        <v>216472</v>
      </c>
      <c r="I310" s="731">
        <v>216472</v>
      </c>
      <c r="J310" s="731" t="s">
        <v>1054</v>
      </c>
      <c r="K310" s="731" t="s">
        <v>1055</v>
      </c>
      <c r="L310" s="734">
        <v>232.86999999999998</v>
      </c>
      <c r="M310" s="734">
        <v>1</v>
      </c>
      <c r="N310" s="735">
        <v>232.86999999999998</v>
      </c>
    </row>
    <row r="311" spans="1:14" ht="14.45" customHeight="1" x14ac:dyDescent="0.2">
      <c r="A311" s="729" t="s">
        <v>595</v>
      </c>
      <c r="B311" s="730" t="s">
        <v>596</v>
      </c>
      <c r="C311" s="731" t="s">
        <v>612</v>
      </c>
      <c r="D311" s="732" t="s">
        <v>613</v>
      </c>
      <c r="E311" s="733">
        <v>50113001</v>
      </c>
      <c r="F311" s="732" t="s">
        <v>627</v>
      </c>
      <c r="G311" s="731" t="s">
        <v>628</v>
      </c>
      <c r="H311" s="731">
        <v>100643</v>
      </c>
      <c r="I311" s="731">
        <v>643</v>
      </c>
      <c r="J311" s="731" t="s">
        <v>878</v>
      </c>
      <c r="K311" s="731" t="s">
        <v>879</v>
      </c>
      <c r="L311" s="734">
        <v>63.56</v>
      </c>
      <c r="M311" s="734">
        <v>2</v>
      </c>
      <c r="N311" s="735">
        <v>127.12</v>
      </c>
    </row>
    <row r="312" spans="1:14" ht="14.45" customHeight="1" x14ac:dyDescent="0.2">
      <c r="A312" s="729" t="s">
        <v>595</v>
      </c>
      <c r="B312" s="730" t="s">
        <v>596</v>
      </c>
      <c r="C312" s="731" t="s">
        <v>612</v>
      </c>
      <c r="D312" s="732" t="s">
        <v>613</v>
      </c>
      <c r="E312" s="733">
        <v>50113001</v>
      </c>
      <c r="F312" s="732" t="s">
        <v>627</v>
      </c>
      <c r="G312" s="731" t="s">
        <v>628</v>
      </c>
      <c r="H312" s="731">
        <v>847729</v>
      </c>
      <c r="I312" s="731">
        <v>500718</v>
      </c>
      <c r="J312" s="731" t="s">
        <v>1056</v>
      </c>
      <c r="K312" s="731" t="s">
        <v>1057</v>
      </c>
      <c r="L312" s="734">
        <v>1504.62</v>
      </c>
      <c r="M312" s="734">
        <v>1</v>
      </c>
      <c r="N312" s="735">
        <v>1504.62</v>
      </c>
    </row>
    <row r="313" spans="1:14" ht="14.45" customHeight="1" x14ac:dyDescent="0.2">
      <c r="A313" s="729" t="s">
        <v>595</v>
      </c>
      <c r="B313" s="730" t="s">
        <v>596</v>
      </c>
      <c r="C313" s="731" t="s">
        <v>612</v>
      </c>
      <c r="D313" s="732" t="s">
        <v>613</v>
      </c>
      <c r="E313" s="733">
        <v>50113001</v>
      </c>
      <c r="F313" s="732" t="s">
        <v>627</v>
      </c>
      <c r="G313" s="731" t="s">
        <v>628</v>
      </c>
      <c r="H313" s="731">
        <v>117926</v>
      </c>
      <c r="I313" s="731">
        <v>201609</v>
      </c>
      <c r="J313" s="731" t="s">
        <v>882</v>
      </c>
      <c r="K313" s="731" t="s">
        <v>883</v>
      </c>
      <c r="L313" s="734">
        <v>44.694001268206904</v>
      </c>
      <c r="M313" s="734">
        <v>15</v>
      </c>
      <c r="N313" s="735">
        <v>670.41001902310359</v>
      </c>
    </row>
    <row r="314" spans="1:14" ht="14.45" customHeight="1" x14ac:dyDescent="0.2">
      <c r="A314" s="729" t="s">
        <v>595</v>
      </c>
      <c r="B314" s="730" t="s">
        <v>596</v>
      </c>
      <c r="C314" s="731" t="s">
        <v>612</v>
      </c>
      <c r="D314" s="732" t="s">
        <v>613</v>
      </c>
      <c r="E314" s="733">
        <v>50113001</v>
      </c>
      <c r="F314" s="732" t="s">
        <v>627</v>
      </c>
      <c r="G314" s="731" t="s">
        <v>329</v>
      </c>
      <c r="H314" s="731">
        <v>231952</v>
      </c>
      <c r="I314" s="731">
        <v>231952</v>
      </c>
      <c r="J314" s="731" t="s">
        <v>888</v>
      </c>
      <c r="K314" s="731" t="s">
        <v>889</v>
      </c>
      <c r="L314" s="734">
        <v>66.539999999999992</v>
      </c>
      <c r="M314" s="734">
        <v>2</v>
      </c>
      <c r="N314" s="735">
        <v>133.07999999999998</v>
      </c>
    </row>
    <row r="315" spans="1:14" ht="14.45" customHeight="1" x14ac:dyDescent="0.2">
      <c r="A315" s="729" t="s">
        <v>595</v>
      </c>
      <c r="B315" s="730" t="s">
        <v>596</v>
      </c>
      <c r="C315" s="731" t="s">
        <v>612</v>
      </c>
      <c r="D315" s="732" t="s">
        <v>613</v>
      </c>
      <c r="E315" s="733">
        <v>50113001</v>
      </c>
      <c r="F315" s="732" t="s">
        <v>627</v>
      </c>
      <c r="G315" s="731" t="s">
        <v>640</v>
      </c>
      <c r="H315" s="731">
        <v>166030</v>
      </c>
      <c r="I315" s="731">
        <v>66030</v>
      </c>
      <c r="J315" s="731" t="s">
        <v>1058</v>
      </c>
      <c r="K315" s="731" t="s">
        <v>1059</v>
      </c>
      <c r="L315" s="734">
        <v>29.72</v>
      </c>
      <c r="M315" s="734">
        <v>2</v>
      </c>
      <c r="N315" s="735">
        <v>59.44</v>
      </c>
    </row>
    <row r="316" spans="1:14" ht="14.45" customHeight="1" x14ac:dyDescent="0.2">
      <c r="A316" s="729" t="s">
        <v>595</v>
      </c>
      <c r="B316" s="730" t="s">
        <v>596</v>
      </c>
      <c r="C316" s="731" t="s">
        <v>612</v>
      </c>
      <c r="D316" s="732" t="s">
        <v>613</v>
      </c>
      <c r="E316" s="733">
        <v>50113001</v>
      </c>
      <c r="F316" s="732" t="s">
        <v>627</v>
      </c>
      <c r="G316" s="731" t="s">
        <v>640</v>
      </c>
      <c r="H316" s="731">
        <v>153950</v>
      </c>
      <c r="I316" s="731">
        <v>53950</v>
      </c>
      <c r="J316" s="731" t="s">
        <v>1060</v>
      </c>
      <c r="K316" s="731" t="s">
        <v>1061</v>
      </c>
      <c r="L316" s="734">
        <v>91.430000000000021</v>
      </c>
      <c r="M316" s="734">
        <v>1</v>
      </c>
      <c r="N316" s="735">
        <v>91.430000000000021</v>
      </c>
    </row>
    <row r="317" spans="1:14" ht="14.45" customHeight="1" x14ac:dyDescent="0.2">
      <c r="A317" s="729" t="s">
        <v>595</v>
      </c>
      <c r="B317" s="730" t="s">
        <v>596</v>
      </c>
      <c r="C317" s="731" t="s">
        <v>612</v>
      </c>
      <c r="D317" s="732" t="s">
        <v>613</v>
      </c>
      <c r="E317" s="733">
        <v>50113001</v>
      </c>
      <c r="F317" s="732" t="s">
        <v>627</v>
      </c>
      <c r="G317" s="731" t="s">
        <v>640</v>
      </c>
      <c r="H317" s="731">
        <v>233366</v>
      </c>
      <c r="I317" s="731">
        <v>233366</v>
      </c>
      <c r="J317" s="731" t="s">
        <v>890</v>
      </c>
      <c r="K317" s="731" t="s">
        <v>891</v>
      </c>
      <c r="L317" s="734">
        <v>45.490000000000009</v>
      </c>
      <c r="M317" s="734">
        <v>1</v>
      </c>
      <c r="N317" s="735">
        <v>45.490000000000009</v>
      </c>
    </row>
    <row r="318" spans="1:14" ht="14.45" customHeight="1" x14ac:dyDescent="0.2">
      <c r="A318" s="729" t="s">
        <v>595</v>
      </c>
      <c r="B318" s="730" t="s">
        <v>596</v>
      </c>
      <c r="C318" s="731" t="s">
        <v>612</v>
      </c>
      <c r="D318" s="732" t="s">
        <v>613</v>
      </c>
      <c r="E318" s="733">
        <v>50113001</v>
      </c>
      <c r="F318" s="732" t="s">
        <v>627</v>
      </c>
      <c r="G318" s="731" t="s">
        <v>640</v>
      </c>
      <c r="H318" s="731">
        <v>849578</v>
      </c>
      <c r="I318" s="731">
        <v>149480</v>
      </c>
      <c r="J318" s="731" t="s">
        <v>1062</v>
      </c>
      <c r="K318" s="731" t="s">
        <v>1063</v>
      </c>
      <c r="L318" s="734">
        <v>58.61</v>
      </c>
      <c r="M318" s="734">
        <v>1</v>
      </c>
      <c r="N318" s="735">
        <v>58.61</v>
      </c>
    </row>
    <row r="319" spans="1:14" ht="14.45" customHeight="1" x14ac:dyDescent="0.2">
      <c r="A319" s="729" t="s">
        <v>595</v>
      </c>
      <c r="B319" s="730" t="s">
        <v>596</v>
      </c>
      <c r="C319" s="731" t="s">
        <v>612</v>
      </c>
      <c r="D319" s="732" t="s">
        <v>613</v>
      </c>
      <c r="E319" s="733">
        <v>50113013</v>
      </c>
      <c r="F319" s="732" t="s">
        <v>896</v>
      </c>
      <c r="G319" s="731" t="s">
        <v>628</v>
      </c>
      <c r="H319" s="731">
        <v>203097</v>
      </c>
      <c r="I319" s="731">
        <v>203097</v>
      </c>
      <c r="J319" s="731" t="s">
        <v>1064</v>
      </c>
      <c r="K319" s="731" t="s">
        <v>1065</v>
      </c>
      <c r="L319" s="734">
        <v>166.62499999999994</v>
      </c>
      <c r="M319" s="734">
        <v>4</v>
      </c>
      <c r="N319" s="735">
        <v>666.49999999999977</v>
      </c>
    </row>
    <row r="320" spans="1:14" ht="14.45" customHeight="1" x14ac:dyDescent="0.2">
      <c r="A320" s="729" t="s">
        <v>595</v>
      </c>
      <c r="B320" s="730" t="s">
        <v>596</v>
      </c>
      <c r="C320" s="731" t="s">
        <v>612</v>
      </c>
      <c r="D320" s="732" t="s">
        <v>613</v>
      </c>
      <c r="E320" s="733">
        <v>50113013</v>
      </c>
      <c r="F320" s="732" t="s">
        <v>896</v>
      </c>
      <c r="G320" s="731" t="s">
        <v>640</v>
      </c>
      <c r="H320" s="731">
        <v>105951</v>
      </c>
      <c r="I320" s="731">
        <v>5951</v>
      </c>
      <c r="J320" s="731" t="s">
        <v>899</v>
      </c>
      <c r="K320" s="731" t="s">
        <v>900</v>
      </c>
      <c r="L320" s="734">
        <v>113.75</v>
      </c>
      <c r="M320" s="734">
        <v>1</v>
      </c>
      <c r="N320" s="735">
        <v>113.75</v>
      </c>
    </row>
    <row r="321" spans="1:14" ht="14.45" customHeight="1" x14ac:dyDescent="0.2">
      <c r="A321" s="729" t="s">
        <v>595</v>
      </c>
      <c r="B321" s="730" t="s">
        <v>596</v>
      </c>
      <c r="C321" s="731" t="s">
        <v>612</v>
      </c>
      <c r="D321" s="732" t="s">
        <v>613</v>
      </c>
      <c r="E321" s="733">
        <v>50113013</v>
      </c>
      <c r="F321" s="732" t="s">
        <v>896</v>
      </c>
      <c r="G321" s="731" t="s">
        <v>640</v>
      </c>
      <c r="H321" s="731">
        <v>136083</v>
      </c>
      <c r="I321" s="731">
        <v>136083</v>
      </c>
      <c r="J321" s="731" t="s">
        <v>901</v>
      </c>
      <c r="K321" s="731" t="s">
        <v>902</v>
      </c>
      <c r="L321" s="734">
        <v>527.10376623376555</v>
      </c>
      <c r="M321" s="734">
        <v>46.200000000000031</v>
      </c>
      <c r="N321" s="735">
        <v>24352.193999999985</v>
      </c>
    </row>
    <row r="322" spans="1:14" ht="14.45" customHeight="1" x14ac:dyDescent="0.2">
      <c r="A322" s="729" t="s">
        <v>595</v>
      </c>
      <c r="B322" s="730" t="s">
        <v>596</v>
      </c>
      <c r="C322" s="731" t="s">
        <v>612</v>
      </c>
      <c r="D322" s="732" t="s">
        <v>613</v>
      </c>
      <c r="E322" s="733">
        <v>50113013</v>
      </c>
      <c r="F322" s="732" t="s">
        <v>896</v>
      </c>
      <c r="G322" s="731" t="s">
        <v>628</v>
      </c>
      <c r="H322" s="731">
        <v>498791</v>
      </c>
      <c r="I322" s="731">
        <v>9999999</v>
      </c>
      <c r="J322" s="731" t="s">
        <v>903</v>
      </c>
      <c r="K322" s="731" t="s">
        <v>904</v>
      </c>
      <c r="L322" s="734">
        <v>1316.8699999999992</v>
      </c>
      <c r="M322" s="734">
        <v>8.9600000000000062</v>
      </c>
      <c r="N322" s="735">
        <v>11799.155200000001</v>
      </c>
    </row>
    <row r="323" spans="1:14" ht="14.45" customHeight="1" x14ac:dyDescent="0.2">
      <c r="A323" s="729" t="s">
        <v>595</v>
      </c>
      <c r="B323" s="730" t="s">
        <v>596</v>
      </c>
      <c r="C323" s="731" t="s">
        <v>612</v>
      </c>
      <c r="D323" s="732" t="s">
        <v>613</v>
      </c>
      <c r="E323" s="733">
        <v>50113013</v>
      </c>
      <c r="F323" s="732" t="s">
        <v>896</v>
      </c>
      <c r="G323" s="731" t="s">
        <v>640</v>
      </c>
      <c r="H323" s="731">
        <v>243373</v>
      </c>
      <c r="I323" s="731">
        <v>243373</v>
      </c>
      <c r="J323" s="731" t="s">
        <v>1066</v>
      </c>
      <c r="K323" s="731" t="s">
        <v>923</v>
      </c>
      <c r="L323" s="734">
        <v>144.18333333333334</v>
      </c>
      <c r="M323" s="734">
        <v>4.8</v>
      </c>
      <c r="N323" s="735">
        <v>692.07999999999993</v>
      </c>
    </row>
    <row r="324" spans="1:14" ht="14.45" customHeight="1" x14ac:dyDescent="0.2">
      <c r="A324" s="729" t="s">
        <v>595</v>
      </c>
      <c r="B324" s="730" t="s">
        <v>596</v>
      </c>
      <c r="C324" s="731" t="s">
        <v>612</v>
      </c>
      <c r="D324" s="732" t="s">
        <v>613</v>
      </c>
      <c r="E324" s="733">
        <v>50113013</v>
      </c>
      <c r="F324" s="732" t="s">
        <v>896</v>
      </c>
      <c r="G324" s="731" t="s">
        <v>640</v>
      </c>
      <c r="H324" s="731">
        <v>182977</v>
      </c>
      <c r="I324" s="731">
        <v>182977</v>
      </c>
      <c r="J324" s="731" t="s">
        <v>1067</v>
      </c>
      <c r="K324" s="731" t="s">
        <v>1068</v>
      </c>
      <c r="L324" s="734">
        <v>140.03</v>
      </c>
      <c r="M324" s="734">
        <v>0.2</v>
      </c>
      <c r="N324" s="735">
        <v>28.006</v>
      </c>
    </row>
    <row r="325" spans="1:14" ht="14.45" customHeight="1" x14ac:dyDescent="0.2">
      <c r="A325" s="729" t="s">
        <v>595</v>
      </c>
      <c r="B325" s="730" t="s">
        <v>596</v>
      </c>
      <c r="C325" s="731" t="s">
        <v>612</v>
      </c>
      <c r="D325" s="732" t="s">
        <v>613</v>
      </c>
      <c r="E325" s="733">
        <v>50113013</v>
      </c>
      <c r="F325" s="732" t="s">
        <v>896</v>
      </c>
      <c r="G325" s="731" t="s">
        <v>640</v>
      </c>
      <c r="H325" s="731">
        <v>849655</v>
      </c>
      <c r="I325" s="731">
        <v>129836</v>
      </c>
      <c r="J325" s="731" t="s">
        <v>913</v>
      </c>
      <c r="K325" s="731" t="s">
        <v>912</v>
      </c>
      <c r="L325" s="734">
        <v>263.99999999999983</v>
      </c>
      <c r="M325" s="734">
        <v>10.200000000000003</v>
      </c>
      <c r="N325" s="735">
        <v>2692.7999999999988</v>
      </c>
    </row>
    <row r="326" spans="1:14" ht="14.45" customHeight="1" x14ac:dyDescent="0.2">
      <c r="A326" s="729" t="s">
        <v>595</v>
      </c>
      <c r="B326" s="730" t="s">
        <v>596</v>
      </c>
      <c r="C326" s="731" t="s">
        <v>612</v>
      </c>
      <c r="D326" s="732" t="s">
        <v>613</v>
      </c>
      <c r="E326" s="733">
        <v>50113013</v>
      </c>
      <c r="F326" s="732" t="s">
        <v>896</v>
      </c>
      <c r="G326" s="731" t="s">
        <v>628</v>
      </c>
      <c r="H326" s="731">
        <v>844576</v>
      </c>
      <c r="I326" s="731">
        <v>100339</v>
      </c>
      <c r="J326" s="731" t="s">
        <v>916</v>
      </c>
      <c r="K326" s="731" t="s">
        <v>917</v>
      </c>
      <c r="L326" s="734">
        <v>93.37</v>
      </c>
      <c r="M326" s="734">
        <v>6</v>
      </c>
      <c r="N326" s="735">
        <v>560.22</v>
      </c>
    </row>
    <row r="327" spans="1:14" ht="14.45" customHeight="1" x14ac:dyDescent="0.2">
      <c r="A327" s="729" t="s">
        <v>595</v>
      </c>
      <c r="B327" s="730" t="s">
        <v>596</v>
      </c>
      <c r="C327" s="731" t="s">
        <v>612</v>
      </c>
      <c r="D327" s="732" t="s">
        <v>613</v>
      </c>
      <c r="E327" s="733">
        <v>50113013</v>
      </c>
      <c r="F327" s="732" t="s">
        <v>896</v>
      </c>
      <c r="G327" s="731" t="s">
        <v>628</v>
      </c>
      <c r="H327" s="731">
        <v>101066</v>
      </c>
      <c r="I327" s="731">
        <v>1066</v>
      </c>
      <c r="J327" s="731" t="s">
        <v>918</v>
      </c>
      <c r="K327" s="731" t="s">
        <v>919</v>
      </c>
      <c r="L327" s="734">
        <v>57.216364420724638</v>
      </c>
      <c r="M327" s="734">
        <v>11</v>
      </c>
      <c r="N327" s="735">
        <v>629.38000862797105</v>
      </c>
    </row>
    <row r="328" spans="1:14" ht="14.45" customHeight="1" x14ac:dyDescent="0.2">
      <c r="A328" s="729" t="s">
        <v>595</v>
      </c>
      <c r="B328" s="730" t="s">
        <v>596</v>
      </c>
      <c r="C328" s="731" t="s">
        <v>612</v>
      </c>
      <c r="D328" s="732" t="s">
        <v>613</v>
      </c>
      <c r="E328" s="733">
        <v>50113013</v>
      </c>
      <c r="F328" s="732" t="s">
        <v>896</v>
      </c>
      <c r="G328" s="731" t="s">
        <v>640</v>
      </c>
      <c r="H328" s="731">
        <v>216704</v>
      </c>
      <c r="I328" s="731">
        <v>216704</v>
      </c>
      <c r="J328" s="731" t="s">
        <v>920</v>
      </c>
      <c r="K328" s="731" t="s">
        <v>921</v>
      </c>
      <c r="L328" s="734">
        <v>1110.9999999999998</v>
      </c>
      <c r="M328" s="734">
        <v>1.6</v>
      </c>
      <c r="N328" s="735">
        <v>1777.6</v>
      </c>
    </row>
    <row r="329" spans="1:14" ht="14.45" customHeight="1" x14ac:dyDescent="0.2">
      <c r="A329" s="729" t="s">
        <v>595</v>
      </c>
      <c r="B329" s="730" t="s">
        <v>596</v>
      </c>
      <c r="C329" s="731" t="s">
        <v>612</v>
      </c>
      <c r="D329" s="732" t="s">
        <v>613</v>
      </c>
      <c r="E329" s="733">
        <v>50113013</v>
      </c>
      <c r="F329" s="732" t="s">
        <v>896</v>
      </c>
      <c r="G329" s="731" t="s">
        <v>640</v>
      </c>
      <c r="H329" s="731">
        <v>197699</v>
      </c>
      <c r="I329" s="731">
        <v>197699</v>
      </c>
      <c r="J329" s="731" t="s">
        <v>1069</v>
      </c>
      <c r="K329" s="731" t="s">
        <v>1070</v>
      </c>
      <c r="L329" s="734">
        <v>5975.52</v>
      </c>
      <c r="M329" s="734">
        <v>4</v>
      </c>
      <c r="N329" s="735">
        <v>23902.080000000002</v>
      </c>
    </row>
    <row r="330" spans="1:14" ht="14.45" customHeight="1" x14ac:dyDescent="0.2">
      <c r="A330" s="729" t="s">
        <v>595</v>
      </c>
      <c r="B330" s="730" t="s">
        <v>596</v>
      </c>
      <c r="C330" s="731" t="s">
        <v>612</v>
      </c>
      <c r="D330" s="732" t="s">
        <v>613</v>
      </c>
      <c r="E330" s="733">
        <v>50113013</v>
      </c>
      <c r="F330" s="732" t="s">
        <v>896</v>
      </c>
      <c r="G330" s="731" t="s">
        <v>295</v>
      </c>
      <c r="H330" s="731">
        <v>134595</v>
      </c>
      <c r="I330" s="731">
        <v>134595</v>
      </c>
      <c r="J330" s="731" t="s">
        <v>1071</v>
      </c>
      <c r="K330" s="731" t="s">
        <v>1072</v>
      </c>
      <c r="L330" s="734">
        <v>409.01</v>
      </c>
      <c r="M330" s="734">
        <v>2</v>
      </c>
      <c r="N330" s="735">
        <v>818.02</v>
      </c>
    </row>
    <row r="331" spans="1:14" ht="14.45" customHeight="1" x14ac:dyDescent="0.2">
      <c r="A331" s="729" t="s">
        <v>595</v>
      </c>
      <c r="B331" s="730" t="s">
        <v>596</v>
      </c>
      <c r="C331" s="731" t="s">
        <v>612</v>
      </c>
      <c r="D331" s="732" t="s">
        <v>613</v>
      </c>
      <c r="E331" s="733">
        <v>50113013</v>
      </c>
      <c r="F331" s="732" t="s">
        <v>896</v>
      </c>
      <c r="G331" s="731" t="s">
        <v>640</v>
      </c>
      <c r="H331" s="731">
        <v>224407</v>
      </c>
      <c r="I331" s="731">
        <v>224407</v>
      </c>
      <c r="J331" s="731" t="s">
        <v>1073</v>
      </c>
      <c r="K331" s="731" t="s">
        <v>1074</v>
      </c>
      <c r="L331" s="734">
        <v>188.46</v>
      </c>
      <c r="M331" s="734">
        <v>1</v>
      </c>
      <c r="N331" s="735">
        <v>188.46</v>
      </c>
    </row>
    <row r="332" spans="1:14" ht="14.45" customHeight="1" x14ac:dyDescent="0.2">
      <c r="A332" s="729" t="s">
        <v>595</v>
      </c>
      <c r="B332" s="730" t="s">
        <v>596</v>
      </c>
      <c r="C332" s="731" t="s">
        <v>612</v>
      </c>
      <c r="D332" s="732" t="s">
        <v>613</v>
      </c>
      <c r="E332" s="733">
        <v>50113013</v>
      </c>
      <c r="F332" s="732" t="s">
        <v>896</v>
      </c>
      <c r="G332" s="731" t="s">
        <v>329</v>
      </c>
      <c r="H332" s="731">
        <v>245255</v>
      </c>
      <c r="I332" s="731">
        <v>245255</v>
      </c>
      <c r="J332" s="731" t="s">
        <v>1073</v>
      </c>
      <c r="K332" s="731" t="s">
        <v>1075</v>
      </c>
      <c r="L332" s="734">
        <v>188.45999633890133</v>
      </c>
      <c r="M332" s="734">
        <v>3</v>
      </c>
      <c r="N332" s="735">
        <v>565.37998901670403</v>
      </c>
    </row>
    <row r="333" spans="1:14" ht="14.45" customHeight="1" x14ac:dyDescent="0.2">
      <c r="A333" s="729" t="s">
        <v>595</v>
      </c>
      <c r="B333" s="730" t="s">
        <v>596</v>
      </c>
      <c r="C333" s="731" t="s">
        <v>612</v>
      </c>
      <c r="D333" s="732" t="s">
        <v>613</v>
      </c>
      <c r="E333" s="733">
        <v>50113013</v>
      </c>
      <c r="F333" s="732" t="s">
        <v>896</v>
      </c>
      <c r="G333" s="731" t="s">
        <v>628</v>
      </c>
      <c r="H333" s="731">
        <v>101076</v>
      </c>
      <c r="I333" s="731">
        <v>1076</v>
      </c>
      <c r="J333" s="731" t="s">
        <v>924</v>
      </c>
      <c r="K333" s="731" t="s">
        <v>834</v>
      </c>
      <c r="L333" s="734">
        <v>78.330000000000013</v>
      </c>
      <c r="M333" s="734">
        <v>4</v>
      </c>
      <c r="N333" s="735">
        <v>313.32000000000005</v>
      </c>
    </row>
    <row r="334" spans="1:14" ht="14.45" customHeight="1" x14ac:dyDescent="0.2">
      <c r="A334" s="729" t="s">
        <v>595</v>
      </c>
      <c r="B334" s="730" t="s">
        <v>596</v>
      </c>
      <c r="C334" s="731" t="s">
        <v>612</v>
      </c>
      <c r="D334" s="732" t="s">
        <v>613</v>
      </c>
      <c r="E334" s="733">
        <v>50113013</v>
      </c>
      <c r="F334" s="732" t="s">
        <v>896</v>
      </c>
      <c r="G334" s="731" t="s">
        <v>628</v>
      </c>
      <c r="H334" s="731">
        <v>101077</v>
      </c>
      <c r="I334" s="731">
        <v>1077</v>
      </c>
      <c r="J334" s="731" t="s">
        <v>1076</v>
      </c>
      <c r="K334" s="731" t="s">
        <v>834</v>
      </c>
      <c r="L334" s="734">
        <v>55.720000000000006</v>
      </c>
      <c r="M334" s="734">
        <v>2</v>
      </c>
      <c r="N334" s="735">
        <v>111.44000000000001</v>
      </c>
    </row>
    <row r="335" spans="1:14" ht="14.45" customHeight="1" x14ac:dyDescent="0.2">
      <c r="A335" s="729" t="s">
        <v>595</v>
      </c>
      <c r="B335" s="730" t="s">
        <v>596</v>
      </c>
      <c r="C335" s="731" t="s">
        <v>612</v>
      </c>
      <c r="D335" s="732" t="s">
        <v>613</v>
      </c>
      <c r="E335" s="733">
        <v>50113013</v>
      </c>
      <c r="F335" s="732" t="s">
        <v>896</v>
      </c>
      <c r="G335" s="731" t="s">
        <v>640</v>
      </c>
      <c r="H335" s="731">
        <v>206563</v>
      </c>
      <c r="I335" s="731">
        <v>206563</v>
      </c>
      <c r="J335" s="731" t="s">
        <v>927</v>
      </c>
      <c r="K335" s="731" t="s">
        <v>928</v>
      </c>
      <c r="L335" s="734">
        <v>21.1</v>
      </c>
      <c r="M335" s="734">
        <v>45</v>
      </c>
      <c r="N335" s="735">
        <v>949.5</v>
      </c>
    </row>
    <row r="336" spans="1:14" ht="14.45" customHeight="1" x14ac:dyDescent="0.2">
      <c r="A336" s="729" t="s">
        <v>595</v>
      </c>
      <c r="B336" s="730" t="s">
        <v>596</v>
      </c>
      <c r="C336" s="731" t="s">
        <v>612</v>
      </c>
      <c r="D336" s="732" t="s">
        <v>613</v>
      </c>
      <c r="E336" s="733">
        <v>50113013</v>
      </c>
      <c r="F336" s="732" t="s">
        <v>896</v>
      </c>
      <c r="G336" s="731" t="s">
        <v>628</v>
      </c>
      <c r="H336" s="731">
        <v>225174</v>
      </c>
      <c r="I336" s="731">
        <v>225174</v>
      </c>
      <c r="J336" s="731" t="s">
        <v>1077</v>
      </c>
      <c r="K336" s="731" t="s">
        <v>1078</v>
      </c>
      <c r="L336" s="734">
        <v>42.99</v>
      </c>
      <c r="M336" s="734">
        <v>2</v>
      </c>
      <c r="N336" s="735">
        <v>85.98</v>
      </c>
    </row>
    <row r="337" spans="1:14" ht="14.45" customHeight="1" x14ac:dyDescent="0.2">
      <c r="A337" s="729" t="s">
        <v>595</v>
      </c>
      <c r="B337" s="730" t="s">
        <v>596</v>
      </c>
      <c r="C337" s="731" t="s">
        <v>612</v>
      </c>
      <c r="D337" s="732" t="s">
        <v>613</v>
      </c>
      <c r="E337" s="733">
        <v>50113013</v>
      </c>
      <c r="F337" s="732" t="s">
        <v>896</v>
      </c>
      <c r="G337" s="731" t="s">
        <v>628</v>
      </c>
      <c r="H337" s="731">
        <v>117149</v>
      </c>
      <c r="I337" s="731">
        <v>17149</v>
      </c>
      <c r="J337" s="731" t="s">
        <v>1079</v>
      </c>
      <c r="K337" s="731" t="s">
        <v>1080</v>
      </c>
      <c r="L337" s="734">
        <v>159.73727272727271</v>
      </c>
      <c r="M337" s="734">
        <v>11</v>
      </c>
      <c r="N337" s="735">
        <v>1757.11</v>
      </c>
    </row>
    <row r="338" spans="1:14" ht="14.45" customHeight="1" x14ac:dyDescent="0.2">
      <c r="A338" s="729" t="s">
        <v>595</v>
      </c>
      <c r="B338" s="730" t="s">
        <v>596</v>
      </c>
      <c r="C338" s="731" t="s">
        <v>615</v>
      </c>
      <c r="D338" s="732" t="s">
        <v>616</v>
      </c>
      <c r="E338" s="733">
        <v>50113001</v>
      </c>
      <c r="F338" s="732" t="s">
        <v>627</v>
      </c>
      <c r="G338" s="731" t="s">
        <v>628</v>
      </c>
      <c r="H338" s="731">
        <v>167547</v>
      </c>
      <c r="I338" s="731">
        <v>67547</v>
      </c>
      <c r="J338" s="731" t="s">
        <v>638</v>
      </c>
      <c r="K338" s="731" t="s">
        <v>639</v>
      </c>
      <c r="L338" s="734">
        <v>47.08</v>
      </c>
      <c r="M338" s="734">
        <v>2</v>
      </c>
      <c r="N338" s="735">
        <v>94.16</v>
      </c>
    </row>
    <row r="339" spans="1:14" ht="14.45" customHeight="1" x14ac:dyDescent="0.2">
      <c r="A339" s="729" t="s">
        <v>595</v>
      </c>
      <c r="B339" s="730" t="s">
        <v>596</v>
      </c>
      <c r="C339" s="731" t="s">
        <v>615</v>
      </c>
      <c r="D339" s="732" t="s">
        <v>616</v>
      </c>
      <c r="E339" s="733">
        <v>50113001</v>
      </c>
      <c r="F339" s="732" t="s">
        <v>627</v>
      </c>
      <c r="G339" s="731" t="s">
        <v>640</v>
      </c>
      <c r="H339" s="731">
        <v>190044</v>
      </c>
      <c r="I339" s="731">
        <v>90044</v>
      </c>
      <c r="J339" s="731" t="s">
        <v>1081</v>
      </c>
      <c r="K339" s="731" t="s">
        <v>1082</v>
      </c>
      <c r="L339" s="734">
        <v>37.18636363636363</v>
      </c>
      <c r="M339" s="734">
        <v>55</v>
      </c>
      <c r="N339" s="735">
        <v>2045.2499999999995</v>
      </c>
    </row>
    <row r="340" spans="1:14" ht="14.45" customHeight="1" x14ac:dyDescent="0.2">
      <c r="A340" s="729" t="s">
        <v>595</v>
      </c>
      <c r="B340" s="730" t="s">
        <v>596</v>
      </c>
      <c r="C340" s="731" t="s">
        <v>615</v>
      </c>
      <c r="D340" s="732" t="s">
        <v>616</v>
      </c>
      <c r="E340" s="733">
        <v>50113001</v>
      </c>
      <c r="F340" s="732" t="s">
        <v>627</v>
      </c>
      <c r="G340" s="731" t="s">
        <v>628</v>
      </c>
      <c r="H340" s="731">
        <v>225891</v>
      </c>
      <c r="I340" s="731">
        <v>225891</v>
      </c>
      <c r="J340" s="731" t="s">
        <v>1083</v>
      </c>
      <c r="K340" s="731" t="s">
        <v>1084</v>
      </c>
      <c r="L340" s="734">
        <v>937.3900000000001</v>
      </c>
      <c r="M340" s="734">
        <v>4</v>
      </c>
      <c r="N340" s="735">
        <v>3749.5600000000004</v>
      </c>
    </row>
    <row r="341" spans="1:14" ht="14.45" customHeight="1" x14ac:dyDescent="0.2">
      <c r="A341" s="729" t="s">
        <v>595</v>
      </c>
      <c r="B341" s="730" t="s">
        <v>596</v>
      </c>
      <c r="C341" s="731" t="s">
        <v>615</v>
      </c>
      <c r="D341" s="732" t="s">
        <v>616</v>
      </c>
      <c r="E341" s="733">
        <v>50113001</v>
      </c>
      <c r="F341" s="732" t="s">
        <v>627</v>
      </c>
      <c r="G341" s="731" t="s">
        <v>640</v>
      </c>
      <c r="H341" s="731">
        <v>155823</v>
      </c>
      <c r="I341" s="731">
        <v>55823</v>
      </c>
      <c r="J341" s="731" t="s">
        <v>824</v>
      </c>
      <c r="K341" s="731" t="s">
        <v>827</v>
      </c>
      <c r="L341" s="734">
        <v>33.910333333333334</v>
      </c>
      <c r="M341" s="734">
        <v>6</v>
      </c>
      <c r="N341" s="735">
        <v>203.46199999999999</v>
      </c>
    </row>
    <row r="342" spans="1:14" ht="14.45" customHeight="1" x14ac:dyDescent="0.2">
      <c r="A342" s="729" t="s">
        <v>595</v>
      </c>
      <c r="B342" s="730" t="s">
        <v>596</v>
      </c>
      <c r="C342" s="731" t="s">
        <v>618</v>
      </c>
      <c r="D342" s="732" t="s">
        <v>619</v>
      </c>
      <c r="E342" s="733">
        <v>50113001</v>
      </c>
      <c r="F342" s="732" t="s">
        <v>627</v>
      </c>
      <c r="G342" s="731" t="s">
        <v>628</v>
      </c>
      <c r="H342" s="731">
        <v>846758</v>
      </c>
      <c r="I342" s="731">
        <v>103387</v>
      </c>
      <c r="J342" s="731" t="s">
        <v>1085</v>
      </c>
      <c r="K342" s="731" t="s">
        <v>1086</v>
      </c>
      <c r="L342" s="734">
        <v>81.239999999999995</v>
      </c>
      <c r="M342" s="734">
        <v>9</v>
      </c>
      <c r="N342" s="735">
        <v>731.16</v>
      </c>
    </row>
    <row r="343" spans="1:14" ht="14.45" customHeight="1" x14ac:dyDescent="0.2">
      <c r="A343" s="729" t="s">
        <v>595</v>
      </c>
      <c r="B343" s="730" t="s">
        <v>596</v>
      </c>
      <c r="C343" s="731" t="s">
        <v>618</v>
      </c>
      <c r="D343" s="732" t="s">
        <v>619</v>
      </c>
      <c r="E343" s="733">
        <v>50113001</v>
      </c>
      <c r="F343" s="732" t="s">
        <v>627</v>
      </c>
      <c r="G343" s="731" t="s">
        <v>628</v>
      </c>
      <c r="H343" s="731">
        <v>501927</v>
      </c>
      <c r="I343" s="731">
        <v>172774</v>
      </c>
      <c r="J343" s="731" t="s">
        <v>1087</v>
      </c>
      <c r="K343" s="731" t="s">
        <v>1088</v>
      </c>
      <c r="L343" s="734">
        <v>302.79000000000002</v>
      </c>
      <c r="M343" s="734">
        <v>8</v>
      </c>
      <c r="N343" s="735">
        <v>2422.3200000000002</v>
      </c>
    </row>
    <row r="344" spans="1:14" ht="14.45" customHeight="1" x14ac:dyDescent="0.2">
      <c r="A344" s="729" t="s">
        <v>595</v>
      </c>
      <c r="B344" s="730" t="s">
        <v>596</v>
      </c>
      <c r="C344" s="731" t="s">
        <v>618</v>
      </c>
      <c r="D344" s="732" t="s">
        <v>619</v>
      </c>
      <c r="E344" s="733">
        <v>50113001</v>
      </c>
      <c r="F344" s="732" t="s">
        <v>627</v>
      </c>
      <c r="G344" s="731" t="s">
        <v>628</v>
      </c>
      <c r="H344" s="731">
        <v>995423</v>
      </c>
      <c r="I344" s="731">
        <v>0</v>
      </c>
      <c r="J344" s="731" t="s">
        <v>1089</v>
      </c>
      <c r="K344" s="731" t="s">
        <v>329</v>
      </c>
      <c r="L344" s="734">
        <v>238.23000000000002</v>
      </c>
      <c r="M344" s="734">
        <v>5</v>
      </c>
      <c r="N344" s="735">
        <v>1191.1500000000001</v>
      </c>
    </row>
    <row r="345" spans="1:14" ht="14.45" customHeight="1" x14ac:dyDescent="0.2">
      <c r="A345" s="729" t="s">
        <v>595</v>
      </c>
      <c r="B345" s="730" t="s">
        <v>596</v>
      </c>
      <c r="C345" s="731" t="s">
        <v>618</v>
      </c>
      <c r="D345" s="732" t="s">
        <v>619</v>
      </c>
      <c r="E345" s="733">
        <v>50113001</v>
      </c>
      <c r="F345" s="732" t="s">
        <v>627</v>
      </c>
      <c r="G345" s="731" t="s">
        <v>628</v>
      </c>
      <c r="H345" s="731">
        <v>100362</v>
      </c>
      <c r="I345" s="731">
        <v>362</v>
      </c>
      <c r="J345" s="731" t="s">
        <v>631</v>
      </c>
      <c r="K345" s="731" t="s">
        <v>632</v>
      </c>
      <c r="L345" s="734">
        <v>72.533333333333346</v>
      </c>
      <c r="M345" s="734">
        <v>6</v>
      </c>
      <c r="N345" s="735">
        <v>435.20000000000005</v>
      </c>
    </row>
    <row r="346" spans="1:14" ht="14.45" customHeight="1" x14ac:dyDescent="0.2">
      <c r="A346" s="729" t="s">
        <v>595</v>
      </c>
      <c r="B346" s="730" t="s">
        <v>596</v>
      </c>
      <c r="C346" s="731" t="s">
        <v>618</v>
      </c>
      <c r="D346" s="732" t="s">
        <v>619</v>
      </c>
      <c r="E346" s="733">
        <v>50113001</v>
      </c>
      <c r="F346" s="732" t="s">
        <v>627</v>
      </c>
      <c r="G346" s="731" t="s">
        <v>628</v>
      </c>
      <c r="H346" s="731">
        <v>202701</v>
      </c>
      <c r="I346" s="731">
        <v>202701</v>
      </c>
      <c r="J346" s="731" t="s">
        <v>633</v>
      </c>
      <c r="K346" s="731" t="s">
        <v>635</v>
      </c>
      <c r="L346" s="734">
        <v>162.47999999999993</v>
      </c>
      <c r="M346" s="734">
        <v>2</v>
      </c>
      <c r="N346" s="735">
        <v>324.95999999999987</v>
      </c>
    </row>
    <row r="347" spans="1:14" ht="14.45" customHeight="1" x14ac:dyDescent="0.2">
      <c r="A347" s="729" t="s">
        <v>595</v>
      </c>
      <c r="B347" s="730" t="s">
        <v>596</v>
      </c>
      <c r="C347" s="731" t="s">
        <v>618</v>
      </c>
      <c r="D347" s="732" t="s">
        <v>619</v>
      </c>
      <c r="E347" s="733">
        <v>50113001</v>
      </c>
      <c r="F347" s="732" t="s">
        <v>627</v>
      </c>
      <c r="G347" s="731" t="s">
        <v>640</v>
      </c>
      <c r="H347" s="731">
        <v>115379</v>
      </c>
      <c r="I347" s="731">
        <v>15379</v>
      </c>
      <c r="J347" s="731" t="s">
        <v>938</v>
      </c>
      <c r="K347" s="731" t="s">
        <v>1090</v>
      </c>
      <c r="L347" s="734">
        <v>54.19</v>
      </c>
      <c r="M347" s="734">
        <v>1</v>
      </c>
      <c r="N347" s="735">
        <v>54.19</v>
      </c>
    </row>
    <row r="348" spans="1:14" ht="14.45" customHeight="1" x14ac:dyDescent="0.2">
      <c r="A348" s="729" t="s">
        <v>595</v>
      </c>
      <c r="B348" s="730" t="s">
        <v>596</v>
      </c>
      <c r="C348" s="731" t="s">
        <v>618</v>
      </c>
      <c r="D348" s="732" t="s">
        <v>619</v>
      </c>
      <c r="E348" s="733">
        <v>50113001</v>
      </c>
      <c r="F348" s="732" t="s">
        <v>627</v>
      </c>
      <c r="G348" s="731" t="s">
        <v>640</v>
      </c>
      <c r="H348" s="731">
        <v>115378</v>
      </c>
      <c r="I348" s="731">
        <v>15378</v>
      </c>
      <c r="J348" s="731" t="s">
        <v>939</v>
      </c>
      <c r="K348" s="731" t="s">
        <v>1091</v>
      </c>
      <c r="L348" s="734">
        <v>21.109999999999996</v>
      </c>
      <c r="M348" s="734">
        <v>1</v>
      </c>
      <c r="N348" s="735">
        <v>21.109999999999996</v>
      </c>
    </row>
    <row r="349" spans="1:14" ht="14.45" customHeight="1" x14ac:dyDescent="0.2">
      <c r="A349" s="729" t="s">
        <v>595</v>
      </c>
      <c r="B349" s="730" t="s">
        <v>596</v>
      </c>
      <c r="C349" s="731" t="s">
        <v>618</v>
      </c>
      <c r="D349" s="732" t="s">
        <v>619</v>
      </c>
      <c r="E349" s="733">
        <v>50113001</v>
      </c>
      <c r="F349" s="732" t="s">
        <v>627</v>
      </c>
      <c r="G349" s="731" t="s">
        <v>628</v>
      </c>
      <c r="H349" s="731">
        <v>176954</v>
      </c>
      <c r="I349" s="731">
        <v>176954</v>
      </c>
      <c r="J349" s="731" t="s">
        <v>941</v>
      </c>
      <c r="K349" s="731" t="s">
        <v>942</v>
      </c>
      <c r="L349" s="734">
        <v>94.3</v>
      </c>
      <c r="M349" s="734">
        <v>2</v>
      </c>
      <c r="N349" s="735">
        <v>188.6</v>
      </c>
    </row>
    <row r="350" spans="1:14" ht="14.45" customHeight="1" x14ac:dyDescent="0.2">
      <c r="A350" s="729" t="s">
        <v>595</v>
      </c>
      <c r="B350" s="730" t="s">
        <v>596</v>
      </c>
      <c r="C350" s="731" t="s">
        <v>618</v>
      </c>
      <c r="D350" s="732" t="s">
        <v>619</v>
      </c>
      <c r="E350" s="733">
        <v>50113001</v>
      </c>
      <c r="F350" s="732" t="s">
        <v>627</v>
      </c>
      <c r="G350" s="731" t="s">
        <v>628</v>
      </c>
      <c r="H350" s="731">
        <v>167547</v>
      </c>
      <c r="I350" s="731">
        <v>67547</v>
      </c>
      <c r="J350" s="731" t="s">
        <v>638</v>
      </c>
      <c r="K350" s="731" t="s">
        <v>639</v>
      </c>
      <c r="L350" s="734">
        <v>47.080000000000005</v>
      </c>
      <c r="M350" s="734">
        <v>7</v>
      </c>
      <c r="N350" s="735">
        <v>329.56000000000006</v>
      </c>
    </row>
    <row r="351" spans="1:14" ht="14.45" customHeight="1" x14ac:dyDescent="0.2">
      <c r="A351" s="729" t="s">
        <v>595</v>
      </c>
      <c r="B351" s="730" t="s">
        <v>596</v>
      </c>
      <c r="C351" s="731" t="s">
        <v>618</v>
      </c>
      <c r="D351" s="732" t="s">
        <v>619</v>
      </c>
      <c r="E351" s="733">
        <v>50113001</v>
      </c>
      <c r="F351" s="732" t="s">
        <v>627</v>
      </c>
      <c r="G351" s="731" t="s">
        <v>640</v>
      </c>
      <c r="H351" s="731">
        <v>127263</v>
      </c>
      <c r="I351" s="731">
        <v>127263</v>
      </c>
      <c r="J351" s="731" t="s">
        <v>641</v>
      </c>
      <c r="K351" s="731" t="s">
        <v>637</v>
      </c>
      <c r="L351" s="734">
        <v>54.123333333333335</v>
      </c>
      <c r="M351" s="734">
        <v>6</v>
      </c>
      <c r="N351" s="735">
        <v>324.74</v>
      </c>
    </row>
    <row r="352" spans="1:14" ht="14.45" customHeight="1" x14ac:dyDescent="0.2">
      <c r="A352" s="729" t="s">
        <v>595</v>
      </c>
      <c r="B352" s="730" t="s">
        <v>596</v>
      </c>
      <c r="C352" s="731" t="s">
        <v>618</v>
      </c>
      <c r="D352" s="732" t="s">
        <v>619</v>
      </c>
      <c r="E352" s="733">
        <v>50113001</v>
      </c>
      <c r="F352" s="732" t="s">
        <v>627</v>
      </c>
      <c r="G352" s="731" t="s">
        <v>628</v>
      </c>
      <c r="H352" s="731">
        <v>235897</v>
      </c>
      <c r="I352" s="731">
        <v>235897</v>
      </c>
      <c r="J352" s="731" t="s">
        <v>1092</v>
      </c>
      <c r="K352" s="731" t="s">
        <v>1093</v>
      </c>
      <c r="L352" s="734">
        <v>72.61</v>
      </c>
      <c r="M352" s="734">
        <v>1</v>
      </c>
      <c r="N352" s="735">
        <v>72.61</v>
      </c>
    </row>
    <row r="353" spans="1:14" ht="14.45" customHeight="1" x14ac:dyDescent="0.2">
      <c r="A353" s="729" t="s">
        <v>595</v>
      </c>
      <c r="B353" s="730" t="s">
        <v>596</v>
      </c>
      <c r="C353" s="731" t="s">
        <v>618</v>
      </c>
      <c r="D353" s="732" t="s">
        <v>619</v>
      </c>
      <c r="E353" s="733">
        <v>50113001</v>
      </c>
      <c r="F353" s="732" t="s">
        <v>627</v>
      </c>
      <c r="G353" s="731" t="s">
        <v>628</v>
      </c>
      <c r="H353" s="731">
        <v>207931</v>
      </c>
      <c r="I353" s="731">
        <v>207931</v>
      </c>
      <c r="J353" s="731" t="s">
        <v>644</v>
      </c>
      <c r="K353" s="731" t="s">
        <v>645</v>
      </c>
      <c r="L353" s="734">
        <v>33.879999999999995</v>
      </c>
      <c r="M353" s="734">
        <v>3</v>
      </c>
      <c r="N353" s="735">
        <v>101.63999999999999</v>
      </c>
    </row>
    <row r="354" spans="1:14" ht="14.45" customHeight="1" x14ac:dyDescent="0.2">
      <c r="A354" s="729" t="s">
        <v>595</v>
      </c>
      <c r="B354" s="730" t="s">
        <v>596</v>
      </c>
      <c r="C354" s="731" t="s">
        <v>618</v>
      </c>
      <c r="D354" s="732" t="s">
        <v>619</v>
      </c>
      <c r="E354" s="733">
        <v>50113001</v>
      </c>
      <c r="F354" s="732" t="s">
        <v>627</v>
      </c>
      <c r="G354" s="731" t="s">
        <v>628</v>
      </c>
      <c r="H354" s="731">
        <v>173314</v>
      </c>
      <c r="I354" s="731">
        <v>173314</v>
      </c>
      <c r="J354" s="731" t="s">
        <v>646</v>
      </c>
      <c r="K354" s="731" t="s">
        <v>647</v>
      </c>
      <c r="L354" s="734">
        <v>207.57000000000002</v>
      </c>
      <c r="M354" s="734">
        <v>48</v>
      </c>
      <c r="N354" s="735">
        <v>9963.36</v>
      </c>
    </row>
    <row r="355" spans="1:14" ht="14.45" customHeight="1" x14ac:dyDescent="0.2">
      <c r="A355" s="729" t="s">
        <v>595</v>
      </c>
      <c r="B355" s="730" t="s">
        <v>596</v>
      </c>
      <c r="C355" s="731" t="s">
        <v>618</v>
      </c>
      <c r="D355" s="732" t="s">
        <v>619</v>
      </c>
      <c r="E355" s="733">
        <v>50113001</v>
      </c>
      <c r="F355" s="732" t="s">
        <v>627</v>
      </c>
      <c r="G355" s="731" t="s">
        <v>628</v>
      </c>
      <c r="H355" s="731">
        <v>10561</v>
      </c>
      <c r="I355" s="731">
        <v>10561</v>
      </c>
      <c r="J355" s="731" t="s">
        <v>1094</v>
      </c>
      <c r="K355" s="731" t="s">
        <v>1095</v>
      </c>
      <c r="L355" s="734">
        <v>250.80000000000007</v>
      </c>
      <c r="M355" s="734">
        <v>1</v>
      </c>
      <c r="N355" s="735">
        <v>250.80000000000007</v>
      </c>
    </row>
    <row r="356" spans="1:14" ht="14.45" customHeight="1" x14ac:dyDescent="0.2">
      <c r="A356" s="729" t="s">
        <v>595</v>
      </c>
      <c r="B356" s="730" t="s">
        <v>596</v>
      </c>
      <c r="C356" s="731" t="s">
        <v>618</v>
      </c>
      <c r="D356" s="732" t="s">
        <v>619</v>
      </c>
      <c r="E356" s="733">
        <v>50113001</v>
      </c>
      <c r="F356" s="732" t="s">
        <v>627</v>
      </c>
      <c r="G356" s="731" t="s">
        <v>628</v>
      </c>
      <c r="H356" s="731">
        <v>110555</v>
      </c>
      <c r="I356" s="731">
        <v>10555</v>
      </c>
      <c r="J356" s="731" t="s">
        <v>1094</v>
      </c>
      <c r="K356" s="731" t="s">
        <v>1096</v>
      </c>
      <c r="L356" s="734">
        <v>254.97999999999996</v>
      </c>
      <c r="M356" s="734">
        <v>16</v>
      </c>
      <c r="N356" s="735">
        <v>4079.6799999999994</v>
      </c>
    </row>
    <row r="357" spans="1:14" ht="14.45" customHeight="1" x14ac:dyDescent="0.2">
      <c r="A357" s="729" t="s">
        <v>595</v>
      </c>
      <c r="B357" s="730" t="s">
        <v>596</v>
      </c>
      <c r="C357" s="731" t="s">
        <v>618</v>
      </c>
      <c r="D357" s="732" t="s">
        <v>619</v>
      </c>
      <c r="E357" s="733">
        <v>50113001</v>
      </c>
      <c r="F357" s="732" t="s">
        <v>627</v>
      </c>
      <c r="G357" s="731" t="s">
        <v>628</v>
      </c>
      <c r="H357" s="731">
        <v>173315</v>
      </c>
      <c r="I357" s="731">
        <v>173315</v>
      </c>
      <c r="J357" s="731" t="s">
        <v>1097</v>
      </c>
      <c r="K357" s="731" t="s">
        <v>1098</v>
      </c>
      <c r="L357" s="734">
        <v>448.36</v>
      </c>
      <c r="M357" s="734">
        <v>5</v>
      </c>
      <c r="N357" s="735">
        <v>2241.8000000000002</v>
      </c>
    </row>
    <row r="358" spans="1:14" ht="14.45" customHeight="1" x14ac:dyDescent="0.2">
      <c r="A358" s="729" t="s">
        <v>595</v>
      </c>
      <c r="B358" s="730" t="s">
        <v>596</v>
      </c>
      <c r="C358" s="731" t="s">
        <v>618</v>
      </c>
      <c r="D358" s="732" t="s">
        <v>619</v>
      </c>
      <c r="E358" s="733">
        <v>50113001</v>
      </c>
      <c r="F358" s="732" t="s">
        <v>627</v>
      </c>
      <c r="G358" s="731" t="s">
        <v>628</v>
      </c>
      <c r="H358" s="731">
        <v>173322</v>
      </c>
      <c r="I358" s="731">
        <v>173322</v>
      </c>
      <c r="J358" s="731" t="s">
        <v>1099</v>
      </c>
      <c r="K358" s="731" t="s">
        <v>1100</v>
      </c>
      <c r="L358" s="734">
        <v>803.66</v>
      </c>
      <c r="M358" s="734">
        <v>0.5</v>
      </c>
      <c r="N358" s="735">
        <v>401.83</v>
      </c>
    </row>
    <row r="359" spans="1:14" ht="14.45" customHeight="1" x14ac:dyDescent="0.2">
      <c r="A359" s="729" t="s">
        <v>595</v>
      </c>
      <c r="B359" s="730" t="s">
        <v>596</v>
      </c>
      <c r="C359" s="731" t="s">
        <v>618</v>
      </c>
      <c r="D359" s="732" t="s">
        <v>619</v>
      </c>
      <c r="E359" s="733">
        <v>50113001</v>
      </c>
      <c r="F359" s="732" t="s">
        <v>627</v>
      </c>
      <c r="G359" s="731" t="s">
        <v>628</v>
      </c>
      <c r="H359" s="731">
        <v>173396</v>
      </c>
      <c r="I359" s="731">
        <v>173396</v>
      </c>
      <c r="J359" s="731" t="s">
        <v>947</v>
      </c>
      <c r="K359" s="731" t="s">
        <v>948</v>
      </c>
      <c r="L359" s="734">
        <v>800.82</v>
      </c>
      <c r="M359" s="734">
        <v>11</v>
      </c>
      <c r="N359" s="735">
        <v>8809.02</v>
      </c>
    </row>
    <row r="360" spans="1:14" ht="14.45" customHeight="1" x14ac:dyDescent="0.2">
      <c r="A360" s="729" t="s">
        <v>595</v>
      </c>
      <c r="B360" s="730" t="s">
        <v>596</v>
      </c>
      <c r="C360" s="731" t="s">
        <v>618</v>
      </c>
      <c r="D360" s="732" t="s">
        <v>619</v>
      </c>
      <c r="E360" s="733">
        <v>50113001</v>
      </c>
      <c r="F360" s="732" t="s">
        <v>627</v>
      </c>
      <c r="G360" s="731" t="s">
        <v>628</v>
      </c>
      <c r="H360" s="731">
        <v>187822</v>
      </c>
      <c r="I360" s="731">
        <v>87822</v>
      </c>
      <c r="J360" s="731" t="s">
        <v>1101</v>
      </c>
      <c r="K360" s="731" t="s">
        <v>1102</v>
      </c>
      <c r="L360" s="734">
        <v>1316.2166666666665</v>
      </c>
      <c r="M360" s="734">
        <v>3</v>
      </c>
      <c r="N360" s="735">
        <v>3948.6499999999996</v>
      </c>
    </row>
    <row r="361" spans="1:14" ht="14.45" customHeight="1" x14ac:dyDescent="0.2">
      <c r="A361" s="729" t="s">
        <v>595</v>
      </c>
      <c r="B361" s="730" t="s">
        <v>596</v>
      </c>
      <c r="C361" s="731" t="s">
        <v>618</v>
      </c>
      <c r="D361" s="732" t="s">
        <v>619</v>
      </c>
      <c r="E361" s="733">
        <v>50113001</v>
      </c>
      <c r="F361" s="732" t="s">
        <v>627</v>
      </c>
      <c r="G361" s="731" t="s">
        <v>628</v>
      </c>
      <c r="H361" s="731">
        <v>196303</v>
      </c>
      <c r="I361" s="731">
        <v>96303</v>
      </c>
      <c r="J361" s="731" t="s">
        <v>648</v>
      </c>
      <c r="K361" s="731" t="s">
        <v>649</v>
      </c>
      <c r="L361" s="734">
        <v>64.009999999999991</v>
      </c>
      <c r="M361" s="734">
        <v>4</v>
      </c>
      <c r="N361" s="735">
        <v>256.03999999999996</v>
      </c>
    </row>
    <row r="362" spans="1:14" ht="14.45" customHeight="1" x14ac:dyDescent="0.2">
      <c r="A362" s="729" t="s">
        <v>595</v>
      </c>
      <c r="B362" s="730" t="s">
        <v>596</v>
      </c>
      <c r="C362" s="731" t="s">
        <v>618</v>
      </c>
      <c r="D362" s="732" t="s">
        <v>619</v>
      </c>
      <c r="E362" s="733">
        <v>50113001</v>
      </c>
      <c r="F362" s="732" t="s">
        <v>627</v>
      </c>
      <c r="G362" s="731" t="s">
        <v>628</v>
      </c>
      <c r="H362" s="731">
        <v>185060</v>
      </c>
      <c r="I362" s="731">
        <v>85060</v>
      </c>
      <c r="J362" s="731" t="s">
        <v>1103</v>
      </c>
      <c r="K362" s="731" t="s">
        <v>1104</v>
      </c>
      <c r="L362" s="734">
        <v>66.109999999999985</v>
      </c>
      <c r="M362" s="734">
        <v>1</v>
      </c>
      <c r="N362" s="735">
        <v>66.109999999999985</v>
      </c>
    </row>
    <row r="363" spans="1:14" ht="14.45" customHeight="1" x14ac:dyDescent="0.2">
      <c r="A363" s="729" t="s">
        <v>595</v>
      </c>
      <c r="B363" s="730" t="s">
        <v>596</v>
      </c>
      <c r="C363" s="731" t="s">
        <v>618</v>
      </c>
      <c r="D363" s="732" t="s">
        <v>619</v>
      </c>
      <c r="E363" s="733">
        <v>50113001</v>
      </c>
      <c r="F363" s="732" t="s">
        <v>627</v>
      </c>
      <c r="G363" s="731" t="s">
        <v>628</v>
      </c>
      <c r="H363" s="731">
        <v>184319</v>
      </c>
      <c r="I363" s="731">
        <v>184319</v>
      </c>
      <c r="J363" s="731" t="s">
        <v>1105</v>
      </c>
      <c r="K363" s="731" t="s">
        <v>1106</v>
      </c>
      <c r="L363" s="734">
        <v>581.96</v>
      </c>
      <c r="M363" s="734">
        <v>1</v>
      </c>
      <c r="N363" s="735">
        <v>581.96</v>
      </c>
    </row>
    <row r="364" spans="1:14" ht="14.45" customHeight="1" x14ac:dyDescent="0.2">
      <c r="A364" s="729" t="s">
        <v>595</v>
      </c>
      <c r="B364" s="730" t="s">
        <v>596</v>
      </c>
      <c r="C364" s="731" t="s">
        <v>618</v>
      </c>
      <c r="D364" s="732" t="s">
        <v>619</v>
      </c>
      <c r="E364" s="733">
        <v>50113001</v>
      </c>
      <c r="F364" s="732" t="s">
        <v>627</v>
      </c>
      <c r="G364" s="731" t="s">
        <v>628</v>
      </c>
      <c r="H364" s="731">
        <v>243863</v>
      </c>
      <c r="I364" s="731">
        <v>243863</v>
      </c>
      <c r="J364" s="731" t="s">
        <v>650</v>
      </c>
      <c r="K364" s="731" t="s">
        <v>651</v>
      </c>
      <c r="L364" s="734">
        <v>57.529999999999951</v>
      </c>
      <c r="M364" s="734">
        <v>3</v>
      </c>
      <c r="N364" s="735">
        <v>172.58999999999986</v>
      </c>
    </row>
    <row r="365" spans="1:14" ht="14.45" customHeight="1" x14ac:dyDescent="0.2">
      <c r="A365" s="729" t="s">
        <v>595</v>
      </c>
      <c r="B365" s="730" t="s">
        <v>596</v>
      </c>
      <c r="C365" s="731" t="s">
        <v>618</v>
      </c>
      <c r="D365" s="732" t="s">
        <v>619</v>
      </c>
      <c r="E365" s="733">
        <v>50113001</v>
      </c>
      <c r="F365" s="732" t="s">
        <v>627</v>
      </c>
      <c r="G365" s="731" t="s">
        <v>628</v>
      </c>
      <c r="H365" s="731">
        <v>243864</v>
      </c>
      <c r="I365" s="731">
        <v>243864</v>
      </c>
      <c r="J365" s="731" t="s">
        <v>650</v>
      </c>
      <c r="K365" s="731" t="s">
        <v>949</v>
      </c>
      <c r="L365" s="734">
        <v>70.030000000000015</v>
      </c>
      <c r="M365" s="734">
        <v>3</v>
      </c>
      <c r="N365" s="735">
        <v>210.09000000000003</v>
      </c>
    </row>
    <row r="366" spans="1:14" ht="14.45" customHeight="1" x14ac:dyDescent="0.2">
      <c r="A366" s="729" t="s">
        <v>595</v>
      </c>
      <c r="B366" s="730" t="s">
        <v>596</v>
      </c>
      <c r="C366" s="731" t="s">
        <v>618</v>
      </c>
      <c r="D366" s="732" t="s">
        <v>619</v>
      </c>
      <c r="E366" s="733">
        <v>50113001</v>
      </c>
      <c r="F366" s="732" t="s">
        <v>627</v>
      </c>
      <c r="G366" s="731" t="s">
        <v>628</v>
      </c>
      <c r="H366" s="731">
        <v>112892</v>
      </c>
      <c r="I366" s="731">
        <v>12892</v>
      </c>
      <c r="J366" s="731" t="s">
        <v>652</v>
      </c>
      <c r="K366" s="731" t="s">
        <v>653</v>
      </c>
      <c r="L366" s="734">
        <v>104.20999999999992</v>
      </c>
      <c r="M366" s="734">
        <v>2</v>
      </c>
      <c r="N366" s="735">
        <v>208.41999999999985</v>
      </c>
    </row>
    <row r="367" spans="1:14" ht="14.45" customHeight="1" x14ac:dyDescent="0.2">
      <c r="A367" s="729" t="s">
        <v>595</v>
      </c>
      <c r="B367" s="730" t="s">
        <v>596</v>
      </c>
      <c r="C367" s="731" t="s">
        <v>618</v>
      </c>
      <c r="D367" s="732" t="s">
        <v>619</v>
      </c>
      <c r="E367" s="733">
        <v>50113001</v>
      </c>
      <c r="F367" s="732" t="s">
        <v>627</v>
      </c>
      <c r="G367" s="731" t="s">
        <v>628</v>
      </c>
      <c r="H367" s="731">
        <v>844257</v>
      </c>
      <c r="I367" s="731">
        <v>29816</v>
      </c>
      <c r="J367" s="731" t="s">
        <v>1107</v>
      </c>
      <c r="K367" s="731" t="s">
        <v>329</v>
      </c>
      <c r="L367" s="734">
        <v>163.72399999999999</v>
      </c>
      <c r="M367" s="734">
        <v>5</v>
      </c>
      <c r="N367" s="735">
        <v>818.61999999999989</v>
      </c>
    </row>
    <row r="368" spans="1:14" ht="14.45" customHeight="1" x14ac:dyDescent="0.2">
      <c r="A368" s="729" t="s">
        <v>595</v>
      </c>
      <c r="B368" s="730" t="s">
        <v>596</v>
      </c>
      <c r="C368" s="731" t="s">
        <v>618</v>
      </c>
      <c r="D368" s="732" t="s">
        <v>619</v>
      </c>
      <c r="E368" s="733">
        <v>50113001</v>
      </c>
      <c r="F368" s="732" t="s">
        <v>627</v>
      </c>
      <c r="G368" s="731" t="s">
        <v>628</v>
      </c>
      <c r="H368" s="731">
        <v>140274</v>
      </c>
      <c r="I368" s="731">
        <v>40274</v>
      </c>
      <c r="J368" s="731" t="s">
        <v>950</v>
      </c>
      <c r="K368" s="731" t="s">
        <v>951</v>
      </c>
      <c r="L368" s="734">
        <v>87.204999999999984</v>
      </c>
      <c r="M368" s="734">
        <v>2</v>
      </c>
      <c r="N368" s="735">
        <v>174.40999999999997</v>
      </c>
    </row>
    <row r="369" spans="1:14" ht="14.45" customHeight="1" x14ac:dyDescent="0.2">
      <c r="A369" s="729" t="s">
        <v>595</v>
      </c>
      <c r="B369" s="730" t="s">
        <v>596</v>
      </c>
      <c r="C369" s="731" t="s">
        <v>618</v>
      </c>
      <c r="D369" s="732" t="s">
        <v>619</v>
      </c>
      <c r="E369" s="733">
        <v>50113001</v>
      </c>
      <c r="F369" s="732" t="s">
        <v>627</v>
      </c>
      <c r="G369" s="731" t="s">
        <v>628</v>
      </c>
      <c r="H369" s="731">
        <v>162320</v>
      </c>
      <c r="I369" s="731">
        <v>62320</v>
      </c>
      <c r="J369" s="731" t="s">
        <v>654</v>
      </c>
      <c r="K369" s="731" t="s">
        <v>655</v>
      </c>
      <c r="L369" s="734">
        <v>82.92</v>
      </c>
      <c r="M369" s="734">
        <v>2</v>
      </c>
      <c r="N369" s="735">
        <v>165.84</v>
      </c>
    </row>
    <row r="370" spans="1:14" ht="14.45" customHeight="1" x14ac:dyDescent="0.2">
      <c r="A370" s="729" t="s">
        <v>595</v>
      </c>
      <c r="B370" s="730" t="s">
        <v>596</v>
      </c>
      <c r="C370" s="731" t="s">
        <v>618</v>
      </c>
      <c r="D370" s="732" t="s">
        <v>619</v>
      </c>
      <c r="E370" s="733">
        <v>50113001</v>
      </c>
      <c r="F370" s="732" t="s">
        <v>627</v>
      </c>
      <c r="G370" s="731" t="s">
        <v>640</v>
      </c>
      <c r="H370" s="731">
        <v>231703</v>
      </c>
      <c r="I370" s="731">
        <v>231703</v>
      </c>
      <c r="J370" s="731" t="s">
        <v>1108</v>
      </c>
      <c r="K370" s="731" t="s">
        <v>1109</v>
      </c>
      <c r="L370" s="734">
        <v>88.340000000000018</v>
      </c>
      <c r="M370" s="734">
        <v>13</v>
      </c>
      <c r="N370" s="735">
        <v>1148.4200000000003</v>
      </c>
    </row>
    <row r="371" spans="1:14" ht="14.45" customHeight="1" x14ac:dyDescent="0.2">
      <c r="A371" s="729" t="s">
        <v>595</v>
      </c>
      <c r="B371" s="730" t="s">
        <v>596</v>
      </c>
      <c r="C371" s="731" t="s">
        <v>618</v>
      </c>
      <c r="D371" s="732" t="s">
        <v>619</v>
      </c>
      <c r="E371" s="733">
        <v>50113001</v>
      </c>
      <c r="F371" s="732" t="s">
        <v>627</v>
      </c>
      <c r="G371" s="731" t="s">
        <v>640</v>
      </c>
      <c r="H371" s="731">
        <v>231696</v>
      </c>
      <c r="I371" s="731">
        <v>231696</v>
      </c>
      <c r="J371" s="731" t="s">
        <v>954</v>
      </c>
      <c r="K371" s="731" t="s">
        <v>955</v>
      </c>
      <c r="L371" s="734">
        <v>207.22999999999996</v>
      </c>
      <c r="M371" s="734">
        <v>1</v>
      </c>
      <c r="N371" s="735">
        <v>207.22999999999996</v>
      </c>
    </row>
    <row r="372" spans="1:14" ht="14.45" customHeight="1" x14ac:dyDescent="0.2">
      <c r="A372" s="729" t="s">
        <v>595</v>
      </c>
      <c r="B372" s="730" t="s">
        <v>596</v>
      </c>
      <c r="C372" s="731" t="s">
        <v>618</v>
      </c>
      <c r="D372" s="732" t="s">
        <v>619</v>
      </c>
      <c r="E372" s="733">
        <v>50113001</v>
      </c>
      <c r="F372" s="732" t="s">
        <v>627</v>
      </c>
      <c r="G372" s="731" t="s">
        <v>640</v>
      </c>
      <c r="H372" s="731">
        <v>231689</v>
      </c>
      <c r="I372" s="731">
        <v>231689</v>
      </c>
      <c r="J372" s="731" t="s">
        <v>954</v>
      </c>
      <c r="K372" s="731" t="s">
        <v>1110</v>
      </c>
      <c r="L372" s="734">
        <v>291.40000000000003</v>
      </c>
      <c r="M372" s="734">
        <v>3</v>
      </c>
      <c r="N372" s="735">
        <v>874.2</v>
      </c>
    </row>
    <row r="373" spans="1:14" ht="14.45" customHeight="1" x14ac:dyDescent="0.2">
      <c r="A373" s="729" t="s">
        <v>595</v>
      </c>
      <c r="B373" s="730" t="s">
        <v>596</v>
      </c>
      <c r="C373" s="731" t="s">
        <v>618</v>
      </c>
      <c r="D373" s="732" t="s">
        <v>619</v>
      </c>
      <c r="E373" s="733">
        <v>50113001</v>
      </c>
      <c r="F373" s="732" t="s">
        <v>627</v>
      </c>
      <c r="G373" s="731" t="s">
        <v>640</v>
      </c>
      <c r="H373" s="731">
        <v>231702</v>
      </c>
      <c r="I373" s="731">
        <v>231702</v>
      </c>
      <c r="J373" s="731" t="s">
        <v>954</v>
      </c>
      <c r="K373" s="731" t="s">
        <v>1111</v>
      </c>
      <c r="L373" s="734">
        <v>249.58999999999997</v>
      </c>
      <c r="M373" s="734">
        <v>1</v>
      </c>
      <c r="N373" s="735">
        <v>249.58999999999997</v>
      </c>
    </row>
    <row r="374" spans="1:14" ht="14.45" customHeight="1" x14ac:dyDescent="0.2">
      <c r="A374" s="729" t="s">
        <v>595</v>
      </c>
      <c r="B374" s="730" t="s">
        <v>596</v>
      </c>
      <c r="C374" s="731" t="s">
        <v>618</v>
      </c>
      <c r="D374" s="732" t="s">
        <v>619</v>
      </c>
      <c r="E374" s="733">
        <v>50113001</v>
      </c>
      <c r="F374" s="732" t="s">
        <v>627</v>
      </c>
      <c r="G374" s="731" t="s">
        <v>640</v>
      </c>
      <c r="H374" s="731">
        <v>229648</v>
      </c>
      <c r="I374" s="731">
        <v>229648</v>
      </c>
      <c r="J374" s="731" t="s">
        <v>1112</v>
      </c>
      <c r="K374" s="731" t="s">
        <v>1113</v>
      </c>
      <c r="L374" s="734">
        <v>95.129999999999981</v>
      </c>
      <c r="M374" s="734">
        <v>1</v>
      </c>
      <c r="N374" s="735">
        <v>95.129999999999981</v>
      </c>
    </row>
    <row r="375" spans="1:14" ht="14.45" customHeight="1" x14ac:dyDescent="0.2">
      <c r="A375" s="729" t="s">
        <v>595</v>
      </c>
      <c r="B375" s="730" t="s">
        <v>596</v>
      </c>
      <c r="C375" s="731" t="s">
        <v>618</v>
      </c>
      <c r="D375" s="732" t="s">
        <v>619</v>
      </c>
      <c r="E375" s="733">
        <v>50113001</v>
      </c>
      <c r="F375" s="732" t="s">
        <v>627</v>
      </c>
      <c r="G375" s="731" t="s">
        <v>640</v>
      </c>
      <c r="H375" s="731">
        <v>188616</v>
      </c>
      <c r="I375" s="731">
        <v>188616</v>
      </c>
      <c r="J375" s="731" t="s">
        <v>1114</v>
      </c>
      <c r="K375" s="731" t="s">
        <v>1115</v>
      </c>
      <c r="L375" s="734">
        <v>174.23</v>
      </c>
      <c r="M375" s="734">
        <v>3</v>
      </c>
      <c r="N375" s="735">
        <v>522.68999999999994</v>
      </c>
    </row>
    <row r="376" spans="1:14" ht="14.45" customHeight="1" x14ac:dyDescent="0.2">
      <c r="A376" s="729" t="s">
        <v>595</v>
      </c>
      <c r="B376" s="730" t="s">
        <v>596</v>
      </c>
      <c r="C376" s="731" t="s">
        <v>618</v>
      </c>
      <c r="D376" s="732" t="s">
        <v>619</v>
      </c>
      <c r="E376" s="733">
        <v>50113001</v>
      </c>
      <c r="F376" s="732" t="s">
        <v>627</v>
      </c>
      <c r="G376" s="731" t="s">
        <v>628</v>
      </c>
      <c r="H376" s="731">
        <v>191730</v>
      </c>
      <c r="I376" s="731">
        <v>191730</v>
      </c>
      <c r="J376" s="731" t="s">
        <v>1116</v>
      </c>
      <c r="K376" s="731" t="s">
        <v>1117</v>
      </c>
      <c r="L376" s="734">
        <v>169.51</v>
      </c>
      <c r="M376" s="734">
        <v>1</v>
      </c>
      <c r="N376" s="735">
        <v>169.51</v>
      </c>
    </row>
    <row r="377" spans="1:14" ht="14.45" customHeight="1" x14ac:dyDescent="0.2">
      <c r="A377" s="729" t="s">
        <v>595</v>
      </c>
      <c r="B377" s="730" t="s">
        <v>596</v>
      </c>
      <c r="C377" s="731" t="s">
        <v>618</v>
      </c>
      <c r="D377" s="732" t="s">
        <v>619</v>
      </c>
      <c r="E377" s="733">
        <v>50113001</v>
      </c>
      <c r="F377" s="732" t="s">
        <v>627</v>
      </c>
      <c r="G377" s="731" t="s">
        <v>628</v>
      </c>
      <c r="H377" s="731">
        <v>191729</v>
      </c>
      <c r="I377" s="731">
        <v>191729</v>
      </c>
      <c r="J377" s="731" t="s">
        <v>1116</v>
      </c>
      <c r="K377" s="731" t="s">
        <v>1118</v>
      </c>
      <c r="L377" s="734">
        <v>88.34</v>
      </c>
      <c r="M377" s="734">
        <v>1</v>
      </c>
      <c r="N377" s="735">
        <v>88.34</v>
      </c>
    </row>
    <row r="378" spans="1:14" ht="14.45" customHeight="1" x14ac:dyDescent="0.2">
      <c r="A378" s="729" t="s">
        <v>595</v>
      </c>
      <c r="B378" s="730" t="s">
        <v>596</v>
      </c>
      <c r="C378" s="731" t="s">
        <v>618</v>
      </c>
      <c r="D378" s="732" t="s">
        <v>619</v>
      </c>
      <c r="E378" s="733">
        <v>50113001</v>
      </c>
      <c r="F378" s="732" t="s">
        <v>627</v>
      </c>
      <c r="G378" s="731" t="s">
        <v>628</v>
      </c>
      <c r="H378" s="731">
        <v>993603</v>
      </c>
      <c r="I378" s="731">
        <v>0</v>
      </c>
      <c r="J378" s="731" t="s">
        <v>658</v>
      </c>
      <c r="K378" s="731" t="s">
        <v>329</v>
      </c>
      <c r="L378" s="734">
        <v>238.03000000000003</v>
      </c>
      <c r="M378" s="734">
        <v>15</v>
      </c>
      <c r="N378" s="735">
        <v>3570.4500000000003</v>
      </c>
    </row>
    <row r="379" spans="1:14" ht="14.45" customHeight="1" x14ac:dyDescent="0.2">
      <c r="A379" s="729" t="s">
        <v>595</v>
      </c>
      <c r="B379" s="730" t="s">
        <v>596</v>
      </c>
      <c r="C379" s="731" t="s">
        <v>618</v>
      </c>
      <c r="D379" s="732" t="s">
        <v>619</v>
      </c>
      <c r="E379" s="733">
        <v>50113001</v>
      </c>
      <c r="F379" s="732" t="s">
        <v>627</v>
      </c>
      <c r="G379" s="731" t="s">
        <v>628</v>
      </c>
      <c r="H379" s="731">
        <v>241307</v>
      </c>
      <c r="I379" s="731">
        <v>241307</v>
      </c>
      <c r="J379" s="731" t="s">
        <v>661</v>
      </c>
      <c r="K379" s="731" t="s">
        <v>662</v>
      </c>
      <c r="L379" s="734">
        <v>102.54</v>
      </c>
      <c r="M379" s="734">
        <v>4</v>
      </c>
      <c r="N379" s="735">
        <v>410.16</v>
      </c>
    </row>
    <row r="380" spans="1:14" ht="14.45" customHeight="1" x14ac:dyDescent="0.2">
      <c r="A380" s="729" t="s">
        <v>595</v>
      </c>
      <c r="B380" s="730" t="s">
        <v>596</v>
      </c>
      <c r="C380" s="731" t="s">
        <v>618</v>
      </c>
      <c r="D380" s="732" t="s">
        <v>619</v>
      </c>
      <c r="E380" s="733">
        <v>50113001</v>
      </c>
      <c r="F380" s="732" t="s">
        <v>627</v>
      </c>
      <c r="G380" s="731" t="s">
        <v>628</v>
      </c>
      <c r="H380" s="731">
        <v>500458</v>
      </c>
      <c r="I380" s="731">
        <v>0</v>
      </c>
      <c r="J380" s="731" t="s">
        <v>1119</v>
      </c>
      <c r="K380" s="731" t="s">
        <v>329</v>
      </c>
      <c r="L380" s="734">
        <v>140.78999999999996</v>
      </c>
      <c r="M380" s="734">
        <v>1</v>
      </c>
      <c r="N380" s="735">
        <v>140.78999999999996</v>
      </c>
    </row>
    <row r="381" spans="1:14" ht="14.45" customHeight="1" x14ac:dyDescent="0.2">
      <c r="A381" s="729" t="s">
        <v>595</v>
      </c>
      <c r="B381" s="730" t="s">
        <v>596</v>
      </c>
      <c r="C381" s="731" t="s">
        <v>618</v>
      </c>
      <c r="D381" s="732" t="s">
        <v>619</v>
      </c>
      <c r="E381" s="733">
        <v>50113001</v>
      </c>
      <c r="F381" s="732" t="s">
        <v>627</v>
      </c>
      <c r="G381" s="731" t="s">
        <v>628</v>
      </c>
      <c r="H381" s="731">
        <v>199466</v>
      </c>
      <c r="I381" s="731">
        <v>199466</v>
      </c>
      <c r="J381" s="731" t="s">
        <v>663</v>
      </c>
      <c r="K381" s="731" t="s">
        <v>664</v>
      </c>
      <c r="L381" s="734">
        <v>112.37999999999995</v>
      </c>
      <c r="M381" s="734">
        <v>1</v>
      </c>
      <c r="N381" s="735">
        <v>112.37999999999995</v>
      </c>
    </row>
    <row r="382" spans="1:14" ht="14.45" customHeight="1" x14ac:dyDescent="0.2">
      <c r="A382" s="729" t="s">
        <v>595</v>
      </c>
      <c r="B382" s="730" t="s">
        <v>596</v>
      </c>
      <c r="C382" s="731" t="s">
        <v>618</v>
      </c>
      <c r="D382" s="732" t="s">
        <v>619</v>
      </c>
      <c r="E382" s="733">
        <v>50113001</v>
      </c>
      <c r="F382" s="732" t="s">
        <v>627</v>
      </c>
      <c r="G382" s="731" t="s">
        <v>640</v>
      </c>
      <c r="H382" s="731">
        <v>130543</v>
      </c>
      <c r="I382" s="731">
        <v>30543</v>
      </c>
      <c r="J382" s="731" t="s">
        <v>665</v>
      </c>
      <c r="K382" s="731" t="s">
        <v>666</v>
      </c>
      <c r="L382" s="734">
        <v>57.780000000000015</v>
      </c>
      <c r="M382" s="734">
        <v>1</v>
      </c>
      <c r="N382" s="735">
        <v>57.780000000000015</v>
      </c>
    </row>
    <row r="383" spans="1:14" ht="14.45" customHeight="1" x14ac:dyDescent="0.2">
      <c r="A383" s="729" t="s">
        <v>595</v>
      </c>
      <c r="B383" s="730" t="s">
        <v>596</v>
      </c>
      <c r="C383" s="731" t="s">
        <v>618</v>
      </c>
      <c r="D383" s="732" t="s">
        <v>619</v>
      </c>
      <c r="E383" s="733">
        <v>50113001</v>
      </c>
      <c r="F383" s="732" t="s">
        <v>627</v>
      </c>
      <c r="G383" s="731" t="s">
        <v>628</v>
      </c>
      <c r="H383" s="731">
        <v>189079</v>
      </c>
      <c r="I383" s="731">
        <v>189079</v>
      </c>
      <c r="J383" s="731" t="s">
        <v>1120</v>
      </c>
      <c r="K383" s="731" t="s">
        <v>1121</v>
      </c>
      <c r="L383" s="734">
        <v>132.22999999999996</v>
      </c>
      <c r="M383" s="734">
        <v>1</v>
      </c>
      <c r="N383" s="735">
        <v>132.22999999999996</v>
      </c>
    </row>
    <row r="384" spans="1:14" ht="14.45" customHeight="1" x14ac:dyDescent="0.2">
      <c r="A384" s="729" t="s">
        <v>595</v>
      </c>
      <c r="B384" s="730" t="s">
        <v>596</v>
      </c>
      <c r="C384" s="731" t="s">
        <v>618</v>
      </c>
      <c r="D384" s="732" t="s">
        <v>619</v>
      </c>
      <c r="E384" s="733">
        <v>50113001</v>
      </c>
      <c r="F384" s="732" t="s">
        <v>627</v>
      </c>
      <c r="G384" s="731" t="s">
        <v>628</v>
      </c>
      <c r="H384" s="731">
        <v>149317</v>
      </c>
      <c r="I384" s="731">
        <v>49317</v>
      </c>
      <c r="J384" s="731" t="s">
        <v>1122</v>
      </c>
      <c r="K384" s="731" t="s">
        <v>1123</v>
      </c>
      <c r="L384" s="734">
        <v>299.00200000000001</v>
      </c>
      <c r="M384" s="734">
        <v>1</v>
      </c>
      <c r="N384" s="735">
        <v>299.00200000000001</v>
      </c>
    </row>
    <row r="385" spans="1:14" ht="14.45" customHeight="1" x14ac:dyDescent="0.2">
      <c r="A385" s="729" t="s">
        <v>595</v>
      </c>
      <c r="B385" s="730" t="s">
        <v>596</v>
      </c>
      <c r="C385" s="731" t="s">
        <v>618</v>
      </c>
      <c r="D385" s="732" t="s">
        <v>619</v>
      </c>
      <c r="E385" s="733">
        <v>50113001</v>
      </c>
      <c r="F385" s="732" t="s">
        <v>627</v>
      </c>
      <c r="G385" s="731" t="s">
        <v>628</v>
      </c>
      <c r="H385" s="731">
        <v>135423</v>
      </c>
      <c r="I385" s="731">
        <v>135423</v>
      </c>
      <c r="J385" s="731" t="s">
        <v>1124</v>
      </c>
      <c r="K385" s="731" t="s">
        <v>1125</v>
      </c>
      <c r="L385" s="734">
        <v>368.36</v>
      </c>
      <c r="M385" s="734">
        <v>1</v>
      </c>
      <c r="N385" s="735">
        <v>368.36</v>
      </c>
    </row>
    <row r="386" spans="1:14" ht="14.45" customHeight="1" x14ac:dyDescent="0.2">
      <c r="A386" s="729" t="s">
        <v>595</v>
      </c>
      <c r="B386" s="730" t="s">
        <v>596</v>
      </c>
      <c r="C386" s="731" t="s">
        <v>618</v>
      </c>
      <c r="D386" s="732" t="s">
        <v>619</v>
      </c>
      <c r="E386" s="733">
        <v>50113001</v>
      </c>
      <c r="F386" s="732" t="s">
        <v>627</v>
      </c>
      <c r="G386" s="731" t="s">
        <v>628</v>
      </c>
      <c r="H386" s="731">
        <v>195474</v>
      </c>
      <c r="I386" s="731">
        <v>195474</v>
      </c>
      <c r="J386" s="731" t="s">
        <v>1126</v>
      </c>
      <c r="K386" s="731" t="s">
        <v>1127</v>
      </c>
      <c r="L386" s="734">
        <v>70.59</v>
      </c>
      <c r="M386" s="734">
        <v>4</v>
      </c>
      <c r="N386" s="735">
        <v>282.36</v>
      </c>
    </row>
    <row r="387" spans="1:14" ht="14.45" customHeight="1" x14ac:dyDescent="0.2">
      <c r="A387" s="729" t="s">
        <v>595</v>
      </c>
      <c r="B387" s="730" t="s">
        <v>596</v>
      </c>
      <c r="C387" s="731" t="s">
        <v>618</v>
      </c>
      <c r="D387" s="732" t="s">
        <v>619</v>
      </c>
      <c r="E387" s="733">
        <v>50113001</v>
      </c>
      <c r="F387" s="732" t="s">
        <v>627</v>
      </c>
      <c r="G387" s="731" t="s">
        <v>628</v>
      </c>
      <c r="H387" s="731">
        <v>102132</v>
      </c>
      <c r="I387" s="731">
        <v>2132</v>
      </c>
      <c r="J387" s="731" t="s">
        <v>1128</v>
      </c>
      <c r="K387" s="731" t="s">
        <v>1129</v>
      </c>
      <c r="L387" s="734">
        <v>168.62</v>
      </c>
      <c r="M387" s="734">
        <v>3</v>
      </c>
      <c r="N387" s="735">
        <v>505.86</v>
      </c>
    </row>
    <row r="388" spans="1:14" ht="14.45" customHeight="1" x14ac:dyDescent="0.2">
      <c r="A388" s="729" t="s">
        <v>595</v>
      </c>
      <c r="B388" s="730" t="s">
        <v>596</v>
      </c>
      <c r="C388" s="731" t="s">
        <v>618</v>
      </c>
      <c r="D388" s="732" t="s">
        <v>619</v>
      </c>
      <c r="E388" s="733">
        <v>50113001</v>
      </c>
      <c r="F388" s="732" t="s">
        <v>627</v>
      </c>
      <c r="G388" s="731" t="s">
        <v>628</v>
      </c>
      <c r="H388" s="731">
        <v>150660</v>
      </c>
      <c r="I388" s="731">
        <v>150660</v>
      </c>
      <c r="J388" s="731" t="s">
        <v>1130</v>
      </c>
      <c r="K388" s="731" t="s">
        <v>1131</v>
      </c>
      <c r="L388" s="734">
        <v>849.86</v>
      </c>
      <c r="M388" s="734">
        <v>10</v>
      </c>
      <c r="N388" s="735">
        <v>8498.6</v>
      </c>
    </row>
    <row r="389" spans="1:14" ht="14.45" customHeight="1" x14ac:dyDescent="0.2">
      <c r="A389" s="729" t="s">
        <v>595</v>
      </c>
      <c r="B389" s="730" t="s">
        <v>596</v>
      </c>
      <c r="C389" s="731" t="s">
        <v>618</v>
      </c>
      <c r="D389" s="732" t="s">
        <v>619</v>
      </c>
      <c r="E389" s="733">
        <v>50113001</v>
      </c>
      <c r="F389" s="732" t="s">
        <v>627</v>
      </c>
      <c r="G389" s="731" t="s">
        <v>628</v>
      </c>
      <c r="H389" s="731">
        <v>145981</v>
      </c>
      <c r="I389" s="731">
        <v>45981</v>
      </c>
      <c r="J389" s="731" t="s">
        <v>1132</v>
      </c>
      <c r="K389" s="731" t="s">
        <v>1133</v>
      </c>
      <c r="L389" s="734">
        <v>1540</v>
      </c>
      <c r="M389" s="734">
        <v>11</v>
      </c>
      <c r="N389" s="735">
        <v>16940</v>
      </c>
    </row>
    <row r="390" spans="1:14" ht="14.45" customHeight="1" x14ac:dyDescent="0.2">
      <c r="A390" s="729" t="s">
        <v>595</v>
      </c>
      <c r="B390" s="730" t="s">
        <v>596</v>
      </c>
      <c r="C390" s="731" t="s">
        <v>618</v>
      </c>
      <c r="D390" s="732" t="s">
        <v>619</v>
      </c>
      <c r="E390" s="733">
        <v>50113001</v>
      </c>
      <c r="F390" s="732" t="s">
        <v>627</v>
      </c>
      <c r="G390" s="731" t="s">
        <v>628</v>
      </c>
      <c r="H390" s="731">
        <v>230417</v>
      </c>
      <c r="I390" s="731">
        <v>230417</v>
      </c>
      <c r="J390" s="731" t="s">
        <v>1134</v>
      </c>
      <c r="K390" s="731" t="s">
        <v>1135</v>
      </c>
      <c r="L390" s="734">
        <v>54.13</v>
      </c>
      <c r="M390" s="734">
        <v>2</v>
      </c>
      <c r="N390" s="735">
        <v>108.26</v>
      </c>
    </row>
    <row r="391" spans="1:14" ht="14.45" customHeight="1" x14ac:dyDescent="0.2">
      <c r="A391" s="729" t="s">
        <v>595</v>
      </c>
      <c r="B391" s="730" t="s">
        <v>596</v>
      </c>
      <c r="C391" s="731" t="s">
        <v>618</v>
      </c>
      <c r="D391" s="732" t="s">
        <v>619</v>
      </c>
      <c r="E391" s="733">
        <v>50113001</v>
      </c>
      <c r="F391" s="732" t="s">
        <v>627</v>
      </c>
      <c r="G391" s="731" t="s">
        <v>628</v>
      </c>
      <c r="H391" s="731">
        <v>114808</v>
      </c>
      <c r="I391" s="731">
        <v>14808</v>
      </c>
      <c r="J391" s="731" t="s">
        <v>1136</v>
      </c>
      <c r="K391" s="731" t="s">
        <v>1137</v>
      </c>
      <c r="L391" s="734">
        <v>53.46</v>
      </c>
      <c r="M391" s="734">
        <v>2</v>
      </c>
      <c r="N391" s="735">
        <v>106.92</v>
      </c>
    </row>
    <row r="392" spans="1:14" ht="14.45" customHeight="1" x14ac:dyDescent="0.2">
      <c r="A392" s="729" t="s">
        <v>595</v>
      </c>
      <c r="B392" s="730" t="s">
        <v>596</v>
      </c>
      <c r="C392" s="731" t="s">
        <v>618</v>
      </c>
      <c r="D392" s="732" t="s">
        <v>619</v>
      </c>
      <c r="E392" s="733">
        <v>50113001</v>
      </c>
      <c r="F392" s="732" t="s">
        <v>627</v>
      </c>
      <c r="G392" s="731" t="s">
        <v>628</v>
      </c>
      <c r="H392" s="731">
        <v>207940</v>
      </c>
      <c r="I392" s="731">
        <v>207940</v>
      </c>
      <c r="J392" s="731" t="s">
        <v>676</v>
      </c>
      <c r="K392" s="731" t="s">
        <v>677</v>
      </c>
      <c r="L392" s="734">
        <v>72.44</v>
      </c>
      <c r="M392" s="734">
        <v>4</v>
      </c>
      <c r="N392" s="735">
        <v>289.76</v>
      </c>
    </row>
    <row r="393" spans="1:14" ht="14.45" customHeight="1" x14ac:dyDescent="0.2">
      <c r="A393" s="729" t="s">
        <v>595</v>
      </c>
      <c r="B393" s="730" t="s">
        <v>596</v>
      </c>
      <c r="C393" s="731" t="s">
        <v>618</v>
      </c>
      <c r="D393" s="732" t="s">
        <v>619</v>
      </c>
      <c r="E393" s="733">
        <v>50113001</v>
      </c>
      <c r="F393" s="732" t="s">
        <v>627</v>
      </c>
      <c r="G393" s="731" t="s">
        <v>640</v>
      </c>
      <c r="H393" s="731">
        <v>214427</v>
      </c>
      <c r="I393" s="731">
        <v>214427</v>
      </c>
      <c r="J393" s="731" t="s">
        <v>1138</v>
      </c>
      <c r="K393" s="731" t="s">
        <v>1139</v>
      </c>
      <c r="L393" s="734">
        <v>16.567410484668649</v>
      </c>
      <c r="M393" s="734">
        <v>1011</v>
      </c>
      <c r="N393" s="735">
        <v>16749.652000000006</v>
      </c>
    </row>
    <row r="394" spans="1:14" ht="14.45" customHeight="1" x14ac:dyDescent="0.2">
      <c r="A394" s="729" t="s">
        <v>595</v>
      </c>
      <c r="B394" s="730" t="s">
        <v>596</v>
      </c>
      <c r="C394" s="731" t="s">
        <v>618</v>
      </c>
      <c r="D394" s="732" t="s">
        <v>619</v>
      </c>
      <c r="E394" s="733">
        <v>50113001</v>
      </c>
      <c r="F394" s="732" t="s">
        <v>627</v>
      </c>
      <c r="G394" s="731" t="s">
        <v>628</v>
      </c>
      <c r="H394" s="731">
        <v>845813</v>
      </c>
      <c r="I394" s="731">
        <v>9999999</v>
      </c>
      <c r="J394" s="731" t="s">
        <v>1140</v>
      </c>
      <c r="K394" s="731" t="s">
        <v>329</v>
      </c>
      <c r="L394" s="734">
        <v>194.29999999999998</v>
      </c>
      <c r="M394" s="734">
        <v>10</v>
      </c>
      <c r="N394" s="735">
        <v>1942.9999999999998</v>
      </c>
    </row>
    <row r="395" spans="1:14" ht="14.45" customHeight="1" x14ac:dyDescent="0.2">
      <c r="A395" s="729" t="s">
        <v>595</v>
      </c>
      <c r="B395" s="730" t="s">
        <v>596</v>
      </c>
      <c r="C395" s="731" t="s">
        <v>618</v>
      </c>
      <c r="D395" s="732" t="s">
        <v>619</v>
      </c>
      <c r="E395" s="733">
        <v>50113001</v>
      </c>
      <c r="F395" s="732" t="s">
        <v>627</v>
      </c>
      <c r="G395" s="731" t="s">
        <v>628</v>
      </c>
      <c r="H395" s="731">
        <v>193105</v>
      </c>
      <c r="I395" s="731">
        <v>93105</v>
      </c>
      <c r="J395" s="731" t="s">
        <v>685</v>
      </c>
      <c r="K395" s="731" t="s">
        <v>686</v>
      </c>
      <c r="L395" s="734">
        <v>205.00826086956525</v>
      </c>
      <c r="M395" s="734">
        <v>23</v>
      </c>
      <c r="N395" s="735">
        <v>4715.1900000000005</v>
      </c>
    </row>
    <row r="396" spans="1:14" ht="14.45" customHeight="1" x14ac:dyDescent="0.2">
      <c r="A396" s="729" t="s">
        <v>595</v>
      </c>
      <c r="B396" s="730" t="s">
        <v>596</v>
      </c>
      <c r="C396" s="731" t="s">
        <v>618</v>
      </c>
      <c r="D396" s="732" t="s">
        <v>619</v>
      </c>
      <c r="E396" s="733">
        <v>50113001</v>
      </c>
      <c r="F396" s="732" t="s">
        <v>627</v>
      </c>
      <c r="G396" s="731" t="s">
        <v>640</v>
      </c>
      <c r="H396" s="731">
        <v>237626</v>
      </c>
      <c r="I396" s="731">
        <v>237626</v>
      </c>
      <c r="J396" s="731" t="s">
        <v>1141</v>
      </c>
      <c r="K396" s="731" t="s">
        <v>1142</v>
      </c>
      <c r="L396" s="734">
        <v>239.73172413793097</v>
      </c>
      <c r="M396" s="734">
        <v>58</v>
      </c>
      <c r="N396" s="735">
        <v>13904.439999999997</v>
      </c>
    </row>
    <row r="397" spans="1:14" ht="14.45" customHeight="1" x14ac:dyDescent="0.2">
      <c r="A397" s="729" t="s">
        <v>595</v>
      </c>
      <c r="B397" s="730" t="s">
        <v>596</v>
      </c>
      <c r="C397" s="731" t="s">
        <v>618</v>
      </c>
      <c r="D397" s="732" t="s">
        <v>619</v>
      </c>
      <c r="E397" s="733">
        <v>50113001</v>
      </c>
      <c r="F397" s="732" t="s">
        <v>627</v>
      </c>
      <c r="G397" s="731" t="s">
        <v>628</v>
      </c>
      <c r="H397" s="731">
        <v>184090</v>
      </c>
      <c r="I397" s="731">
        <v>84090</v>
      </c>
      <c r="J397" s="731" t="s">
        <v>690</v>
      </c>
      <c r="K397" s="731" t="s">
        <v>691</v>
      </c>
      <c r="L397" s="734">
        <v>59.705200000000019</v>
      </c>
      <c r="M397" s="734">
        <v>50</v>
      </c>
      <c r="N397" s="735">
        <v>2985.2600000000011</v>
      </c>
    </row>
    <row r="398" spans="1:14" ht="14.45" customHeight="1" x14ac:dyDescent="0.2">
      <c r="A398" s="729" t="s">
        <v>595</v>
      </c>
      <c r="B398" s="730" t="s">
        <v>596</v>
      </c>
      <c r="C398" s="731" t="s">
        <v>618</v>
      </c>
      <c r="D398" s="732" t="s">
        <v>619</v>
      </c>
      <c r="E398" s="733">
        <v>50113001</v>
      </c>
      <c r="F398" s="732" t="s">
        <v>627</v>
      </c>
      <c r="G398" s="731" t="s">
        <v>640</v>
      </c>
      <c r="H398" s="731">
        <v>136755</v>
      </c>
      <c r="I398" s="731">
        <v>136755</v>
      </c>
      <c r="J398" s="731" t="s">
        <v>1143</v>
      </c>
      <c r="K398" s="731" t="s">
        <v>1144</v>
      </c>
      <c r="L398" s="734">
        <v>3854.75</v>
      </c>
      <c r="M398" s="734">
        <v>5</v>
      </c>
      <c r="N398" s="735">
        <v>19273.75</v>
      </c>
    </row>
    <row r="399" spans="1:14" ht="14.45" customHeight="1" x14ac:dyDescent="0.2">
      <c r="A399" s="729" t="s">
        <v>595</v>
      </c>
      <c r="B399" s="730" t="s">
        <v>596</v>
      </c>
      <c r="C399" s="731" t="s">
        <v>618</v>
      </c>
      <c r="D399" s="732" t="s">
        <v>619</v>
      </c>
      <c r="E399" s="733">
        <v>50113001</v>
      </c>
      <c r="F399" s="732" t="s">
        <v>627</v>
      </c>
      <c r="G399" s="731" t="s">
        <v>628</v>
      </c>
      <c r="H399" s="731">
        <v>230421</v>
      </c>
      <c r="I399" s="731">
        <v>230421</v>
      </c>
      <c r="J399" s="731" t="s">
        <v>692</v>
      </c>
      <c r="K399" s="731" t="s">
        <v>693</v>
      </c>
      <c r="L399" s="734">
        <v>76.794285714285706</v>
      </c>
      <c r="M399" s="734">
        <v>7</v>
      </c>
      <c r="N399" s="735">
        <v>537.55999999999995</v>
      </c>
    </row>
    <row r="400" spans="1:14" ht="14.45" customHeight="1" x14ac:dyDescent="0.2">
      <c r="A400" s="729" t="s">
        <v>595</v>
      </c>
      <c r="B400" s="730" t="s">
        <v>596</v>
      </c>
      <c r="C400" s="731" t="s">
        <v>618</v>
      </c>
      <c r="D400" s="732" t="s">
        <v>619</v>
      </c>
      <c r="E400" s="733">
        <v>50113001</v>
      </c>
      <c r="F400" s="732" t="s">
        <v>627</v>
      </c>
      <c r="G400" s="731" t="s">
        <v>628</v>
      </c>
      <c r="H400" s="731">
        <v>230423</v>
      </c>
      <c r="I400" s="731">
        <v>230423</v>
      </c>
      <c r="J400" s="731" t="s">
        <v>692</v>
      </c>
      <c r="K400" s="731" t="s">
        <v>1145</v>
      </c>
      <c r="L400" s="734">
        <v>39.594999999999999</v>
      </c>
      <c r="M400" s="734">
        <v>8</v>
      </c>
      <c r="N400" s="735">
        <v>316.76</v>
      </c>
    </row>
    <row r="401" spans="1:14" ht="14.45" customHeight="1" x14ac:dyDescent="0.2">
      <c r="A401" s="729" t="s">
        <v>595</v>
      </c>
      <c r="B401" s="730" t="s">
        <v>596</v>
      </c>
      <c r="C401" s="731" t="s">
        <v>618</v>
      </c>
      <c r="D401" s="732" t="s">
        <v>619</v>
      </c>
      <c r="E401" s="733">
        <v>50113001</v>
      </c>
      <c r="F401" s="732" t="s">
        <v>627</v>
      </c>
      <c r="G401" s="731" t="s">
        <v>628</v>
      </c>
      <c r="H401" s="731">
        <v>189026</v>
      </c>
      <c r="I401" s="731">
        <v>89026</v>
      </c>
      <c r="J401" s="731" t="s">
        <v>694</v>
      </c>
      <c r="K401" s="731" t="s">
        <v>1146</v>
      </c>
      <c r="L401" s="734">
        <v>87.349999999999937</v>
      </c>
      <c r="M401" s="734">
        <v>2</v>
      </c>
      <c r="N401" s="735">
        <v>174.69999999999987</v>
      </c>
    </row>
    <row r="402" spans="1:14" ht="14.45" customHeight="1" x14ac:dyDescent="0.2">
      <c r="A402" s="729" t="s">
        <v>595</v>
      </c>
      <c r="B402" s="730" t="s">
        <v>596</v>
      </c>
      <c r="C402" s="731" t="s">
        <v>618</v>
      </c>
      <c r="D402" s="732" t="s">
        <v>619</v>
      </c>
      <c r="E402" s="733">
        <v>50113001</v>
      </c>
      <c r="F402" s="732" t="s">
        <v>627</v>
      </c>
      <c r="G402" s="731" t="s">
        <v>628</v>
      </c>
      <c r="H402" s="731">
        <v>117011</v>
      </c>
      <c r="I402" s="731">
        <v>17011</v>
      </c>
      <c r="J402" s="731" t="s">
        <v>696</v>
      </c>
      <c r="K402" s="731" t="s">
        <v>697</v>
      </c>
      <c r="L402" s="734">
        <v>144.87</v>
      </c>
      <c r="M402" s="734">
        <v>11</v>
      </c>
      <c r="N402" s="735">
        <v>1593.57</v>
      </c>
    </row>
    <row r="403" spans="1:14" ht="14.45" customHeight="1" x14ac:dyDescent="0.2">
      <c r="A403" s="729" t="s">
        <v>595</v>
      </c>
      <c r="B403" s="730" t="s">
        <v>596</v>
      </c>
      <c r="C403" s="731" t="s">
        <v>618</v>
      </c>
      <c r="D403" s="732" t="s">
        <v>619</v>
      </c>
      <c r="E403" s="733">
        <v>50113001</v>
      </c>
      <c r="F403" s="732" t="s">
        <v>627</v>
      </c>
      <c r="G403" s="731" t="s">
        <v>628</v>
      </c>
      <c r="H403" s="731">
        <v>844831</v>
      </c>
      <c r="I403" s="731">
        <v>9999999</v>
      </c>
      <c r="J403" s="731" t="s">
        <v>1147</v>
      </c>
      <c r="K403" s="731" t="s">
        <v>1148</v>
      </c>
      <c r="L403" s="734">
        <v>2920.01</v>
      </c>
      <c r="M403" s="734">
        <v>1</v>
      </c>
      <c r="N403" s="735">
        <v>2920.01</v>
      </c>
    </row>
    <row r="404" spans="1:14" ht="14.45" customHeight="1" x14ac:dyDescent="0.2">
      <c r="A404" s="729" t="s">
        <v>595</v>
      </c>
      <c r="B404" s="730" t="s">
        <v>596</v>
      </c>
      <c r="C404" s="731" t="s">
        <v>618</v>
      </c>
      <c r="D404" s="732" t="s">
        <v>619</v>
      </c>
      <c r="E404" s="733">
        <v>50113001</v>
      </c>
      <c r="F404" s="732" t="s">
        <v>627</v>
      </c>
      <c r="G404" s="731" t="s">
        <v>628</v>
      </c>
      <c r="H404" s="731">
        <v>230424</v>
      </c>
      <c r="I404" s="731">
        <v>230424</v>
      </c>
      <c r="J404" s="731" t="s">
        <v>1149</v>
      </c>
      <c r="K404" s="731" t="s">
        <v>1150</v>
      </c>
      <c r="L404" s="734">
        <v>186.54463576158938</v>
      </c>
      <c r="M404" s="734">
        <v>302</v>
      </c>
      <c r="N404" s="735">
        <v>56336.479999999989</v>
      </c>
    </row>
    <row r="405" spans="1:14" ht="14.45" customHeight="1" x14ac:dyDescent="0.2">
      <c r="A405" s="729" t="s">
        <v>595</v>
      </c>
      <c r="B405" s="730" t="s">
        <v>596</v>
      </c>
      <c r="C405" s="731" t="s">
        <v>618</v>
      </c>
      <c r="D405" s="732" t="s">
        <v>619</v>
      </c>
      <c r="E405" s="733">
        <v>50113001</v>
      </c>
      <c r="F405" s="732" t="s">
        <v>627</v>
      </c>
      <c r="G405" s="731" t="s">
        <v>628</v>
      </c>
      <c r="H405" s="731">
        <v>241672</v>
      </c>
      <c r="I405" s="731">
        <v>241672</v>
      </c>
      <c r="J405" s="731" t="s">
        <v>698</v>
      </c>
      <c r="K405" s="731" t="s">
        <v>699</v>
      </c>
      <c r="L405" s="734">
        <v>104.28625</v>
      </c>
      <c r="M405" s="734">
        <v>80</v>
      </c>
      <c r="N405" s="735">
        <v>8342.9</v>
      </c>
    </row>
    <row r="406" spans="1:14" ht="14.45" customHeight="1" x14ac:dyDescent="0.2">
      <c r="A406" s="729" t="s">
        <v>595</v>
      </c>
      <c r="B406" s="730" t="s">
        <v>596</v>
      </c>
      <c r="C406" s="731" t="s">
        <v>618</v>
      </c>
      <c r="D406" s="732" t="s">
        <v>619</v>
      </c>
      <c r="E406" s="733">
        <v>50113001</v>
      </c>
      <c r="F406" s="732" t="s">
        <v>627</v>
      </c>
      <c r="G406" s="731" t="s">
        <v>628</v>
      </c>
      <c r="H406" s="731">
        <v>102479</v>
      </c>
      <c r="I406" s="731">
        <v>2479</v>
      </c>
      <c r="J406" s="731" t="s">
        <v>700</v>
      </c>
      <c r="K406" s="731" t="s">
        <v>701</v>
      </c>
      <c r="L406" s="734">
        <v>65.489999999999981</v>
      </c>
      <c r="M406" s="734">
        <v>2</v>
      </c>
      <c r="N406" s="735">
        <v>130.97999999999996</v>
      </c>
    </row>
    <row r="407" spans="1:14" ht="14.45" customHeight="1" x14ac:dyDescent="0.2">
      <c r="A407" s="729" t="s">
        <v>595</v>
      </c>
      <c r="B407" s="730" t="s">
        <v>596</v>
      </c>
      <c r="C407" s="731" t="s">
        <v>618</v>
      </c>
      <c r="D407" s="732" t="s">
        <v>619</v>
      </c>
      <c r="E407" s="733">
        <v>50113001</v>
      </c>
      <c r="F407" s="732" t="s">
        <v>627</v>
      </c>
      <c r="G407" s="731" t="s">
        <v>628</v>
      </c>
      <c r="H407" s="731">
        <v>102715</v>
      </c>
      <c r="I407" s="731">
        <v>2715</v>
      </c>
      <c r="J407" s="731" t="s">
        <v>1151</v>
      </c>
      <c r="K407" s="731" t="s">
        <v>1152</v>
      </c>
      <c r="L407" s="734">
        <v>89.73</v>
      </c>
      <c r="M407" s="734">
        <v>1</v>
      </c>
      <c r="N407" s="735">
        <v>89.73</v>
      </c>
    </row>
    <row r="408" spans="1:14" ht="14.45" customHeight="1" x14ac:dyDescent="0.2">
      <c r="A408" s="729" t="s">
        <v>595</v>
      </c>
      <c r="B408" s="730" t="s">
        <v>596</v>
      </c>
      <c r="C408" s="731" t="s">
        <v>618</v>
      </c>
      <c r="D408" s="732" t="s">
        <v>619</v>
      </c>
      <c r="E408" s="733">
        <v>50113001</v>
      </c>
      <c r="F408" s="732" t="s">
        <v>627</v>
      </c>
      <c r="G408" s="731" t="s">
        <v>640</v>
      </c>
      <c r="H408" s="731">
        <v>231007</v>
      </c>
      <c r="I408" s="731">
        <v>231007</v>
      </c>
      <c r="J408" s="731" t="s">
        <v>1153</v>
      </c>
      <c r="K408" s="731" t="s">
        <v>1154</v>
      </c>
      <c r="L408" s="734">
        <v>197.32</v>
      </c>
      <c r="M408" s="734">
        <v>1</v>
      </c>
      <c r="N408" s="735">
        <v>197.32</v>
      </c>
    </row>
    <row r="409" spans="1:14" ht="14.45" customHeight="1" x14ac:dyDescent="0.2">
      <c r="A409" s="729" t="s">
        <v>595</v>
      </c>
      <c r="B409" s="730" t="s">
        <v>596</v>
      </c>
      <c r="C409" s="731" t="s">
        <v>618</v>
      </c>
      <c r="D409" s="732" t="s">
        <v>619</v>
      </c>
      <c r="E409" s="733">
        <v>50113001</v>
      </c>
      <c r="F409" s="732" t="s">
        <v>627</v>
      </c>
      <c r="G409" s="731" t="s">
        <v>329</v>
      </c>
      <c r="H409" s="731">
        <v>226525</v>
      </c>
      <c r="I409" s="731">
        <v>226525</v>
      </c>
      <c r="J409" s="731" t="s">
        <v>706</v>
      </c>
      <c r="K409" s="731" t="s">
        <v>707</v>
      </c>
      <c r="L409" s="734">
        <v>132.35</v>
      </c>
      <c r="M409" s="734">
        <v>3</v>
      </c>
      <c r="N409" s="735">
        <v>397.05</v>
      </c>
    </row>
    <row r="410" spans="1:14" ht="14.45" customHeight="1" x14ac:dyDescent="0.2">
      <c r="A410" s="729" t="s">
        <v>595</v>
      </c>
      <c r="B410" s="730" t="s">
        <v>596</v>
      </c>
      <c r="C410" s="731" t="s">
        <v>618</v>
      </c>
      <c r="D410" s="732" t="s">
        <v>619</v>
      </c>
      <c r="E410" s="733">
        <v>50113001</v>
      </c>
      <c r="F410" s="732" t="s">
        <v>627</v>
      </c>
      <c r="G410" s="731" t="s">
        <v>640</v>
      </c>
      <c r="H410" s="731">
        <v>111955</v>
      </c>
      <c r="I410" s="731">
        <v>11955</v>
      </c>
      <c r="J410" s="731" t="s">
        <v>708</v>
      </c>
      <c r="K410" s="731" t="s">
        <v>709</v>
      </c>
      <c r="L410" s="734">
        <v>171.69</v>
      </c>
      <c r="M410" s="734">
        <v>1</v>
      </c>
      <c r="N410" s="735">
        <v>171.69</v>
      </c>
    </row>
    <row r="411" spans="1:14" ht="14.45" customHeight="1" x14ac:dyDescent="0.2">
      <c r="A411" s="729" t="s">
        <v>595</v>
      </c>
      <c r="B411" s="730" t="s">
        <v>596</v>
      </c>
      <c r="C411" s="731" t="s">
        <v>618</v>
      </c>
      <c r="D411" s="732" t="s">
        <v>619</v>
      </c>
      <c r="E411" s="733">
        <v>50113001</v>
      </c>
      <c r="F411" s="732" t="s">
        <v>627</v>
      </c>
      <c r="G411" s="731" t="s">
        <v>628</v>
      </c>
      <c r="H411" s="731">
        <v>231709</v>
      </c>
      <c r="I411" s="731">
        <v>231709</v>
      </c>
      <c r="J411" s="731" t="s">
        <v>1155</v>
      </c>
      <c r="K411" s="731" t="s">
        <v>1156</v>
      </c>
      <c r="L411" s="734">
        <v>278.29999999999995</v>
      </c>
      <c r="M411" s="734">
        <v>1</v>
      </c>
      <c r="N411" s="735">
        <v>278.29999999999995</v>
      </c>
    </row>
    <row r="412" spans="1:14" ht="14.45" customHeight="1" x14ac:dyDescent="0.2">
      <c r="A412" s="729" t="s">
        <v>595</v>
      </c>
      <c r="B412" s="730" t="s">
        <v>596</v>
      </c>
      <c r="C412" s="731" t="s">
        <v>618</v>
      </c>
      <c r="D412" s="732" t="s">
        <v>619</v>
      </c>
      <c r="E412" s="733">
        <v>50113001</v>
      </c>
      <c r="F412" s="732" t="s">
        <v>627</v>
      </c>
      <c r="G412" s="731" t="s">
        <v>628</v>
      </c>
      <c r="H412" s="731">
        <v>920200</v>
      </c>
      <c r="I412" s="731">
        <v>15877</v>
      </c>
      <c r="J412" s="731" t="s">
        <v>1157</v>
      </c>
      <c r="K412" s="731" t="s">
        <v>329</v>
      </c>
      <c r="L412" s="734">
        <v>252.97800000000001</v>
      </c>
      <c r="M412" s="734">
        <v>10</v>
      </c>
      <c r="N412" s="735">
        <v>2529.7800000000002</v>
      </c>
    </row>
    <row r="413" spans="1:14" ht="14.45" customHeight="1" x14ac:dyDescent="0.2">
      <c r="A413" s="729" t="s">
        <v>595</v>
      </c>
      <c r="B413" s="730" t="s">
        <v>596</v>
      </c>
      <c r="C413" s="731" t="s">
        <v>618</v>
      </c>
      <c r="D413" s="732" t="s">
        <v>619</v>
      </c>
      <c r="E413" s="733">
        <v>50113001</v>
      </c>
      <c r="F413" s="732" t="s">
        <v>627</v>
      </c>
      <c r="G413" s="731" t="s">
        <v>628</v>
      </c>
      <c r="H413" s="731">
        <v>23987</v>
      </c>
      <c r="I413" s="731">
        <v>23987</v>
      </c>
      <c r="J413" s="731" t="s">
        <v>713</v>
      </c>
      <c r="K413" s="731" t="s">
        <v>714</v>
      </c>
      <c r="L413" s="734">
        <v>171.04998452799441</v>
      </c>
      <c r="M413" s="734">
        <v>3</v>
      </c>
      <c r="N413" s="735">
        <v>513.14995358398323</v>
      </c>
    </row>
    <row r="414" spans="1:14" ht="14.45" customHeight="1" x14ac:dyDescent="0.2">
      <c r="A414" s="729" t="s">
        <v>595</v>
      </c>
      <c r="B414" s="730" t="s">
        <v>596</v>
      </c>
      <c r="C414" s="731" t="s">
        <v>618</v>
      </c>
      <c r="D414" s="732" t="s">
        <v>619</v>
      </c>
      <c r="E414" s="733">
        <v>50113001</v>
      </c>
      <c r="F414" s="732" t="s">
        <v>627</v>
      </c>
      <c r="G414" s="731" t="s">
        <v>628</v>
      </c>
      <c r="H414" s="731">
        <v>846873</v>
      </c>
      <c r="I414" s="731">
        <v>0</v>
      </c>
      <c r="J414" s="731" t="s">
        <v>1158</v>
      </c>
      <c r="K414" s="731" t="s">
        <v>329</v>
      </c>
      <c r="L414" s="734">
        <v>239.67159191535103</v>
      </c>
      <c r="M414" s="734">
        <v>2</v>
      </c>
      <c r="N414" s="735">
        <v>479.34318383070206</v>
      </c>
    </row>
    <row r="415" spans="1:14" ht="14.45" customHeight="1" x14ac:dyDescent="0.2">
      <c r="A415" s="729" t="s">
        <v>595</v>
      </c>
      <c r="B415" s="730" t="s">
        <v>596</v>
      </c>
      <c r="C415" s="731" t="s">
        <v>618</v>
      </c>
      <c r="D415" s="732" t="s">
        <v>619</v>
      </c>
      <c r="E415" s="733">
        <v>50113001</v>
      </c>
      <c r="F415" s="732" t="s">
        <v>627</v>
      </c>
      <c r="G415" s="731" t="s">
        <v>628</v>
      </c>
      <c r="H415" s="731">
        <v>215476</v>
      </c>
      <c r="I415" s="731">
        <v>215476</v>
      </c>
      <c r="J415" s="731" t="s">
        <v>1159</v>
      </c>
      <c r="K415" s="731" t="s">
        <v>1160</v>
      </c>
      <c r="L415" s="734">
        <v>122.95999999999998</v>
      </c>
      <c r="M415" s="734">
        <v>3</v>
      </c>
      <c r="N415" s="735">
        <v>368.87999999999994</v>
      </c>
    </row>
    <row r="416" spans="1:14" ht="14.45" customHeight="1" x14ac:dyDescent="0.2">
      <c r="A416" s="729" t="s">
        <v>595</v>
      </c>
      <c r="B416" s="730" t="s">
        <v>596</v>
      </c>
      <c r="C416" s="731" t="s">
        <v>618</v>
      </c>
      <c r="D416" s="732" t="s">
        <v>619</v>
      </c>
      <c r="E416" s="733">
        <v>50113001</v>
      </c>
      <c r="F416" s="732" t="s">
        <v>627</v>
      </c>
      <c r="G416" s="731" t="s">
        <v>628</v>
      </c>
      <c r="H416" s="731">
        <v>183272</v>
      </c>
      <c r="I416" s="731">
        <v>215478</v>
      </c>
      <c r="J416" s="731" t="s">
        <v>1161</v>
      </c>
      <c r="K416" s="731" t="s">
        <v>1162</v>
      </c>
      <c r="L416" s="734">
        <v>161.55000000000001</v>
      </c>
      <c r="M416" s="734">
        <v>1</v>
      </c>
      <c r="N416" s="735">
        <v>161.55000000000001</v>
      </c>
    </row>
    <row r="417" spans="1:14" ht="14.45" customHeight="1" x14ac:dyDescent="0.2">
      <c r="A417" s="729" t="s">
        <v>595</v>
      </c>
      <c r="B417" s="730" t="s">
        <v>596</v>
      </c>
      <c r="C417" s="731" t="s">
        <v>618</v>
      </c>
      <c r="D417" s="732" t="s">
        <v>619</v>
      </c>
      <c r="E417" s="733">
        <v>50113001</v>
      </c>
      <c r="F417" s="732" t="s">
        <v>627</v>
      </c>
      <c r="G417" s="731" t="s">
        <v>628</v>
      </c>
      <c r="H417" s="731">
        <v>498449</v>
      </c>
      <c r="I417" s="731">
        <v>0</v>
      </c>
      <c r="J417" s="731" t="s">
        <v>1163</v>
      </c>
      <c r="K417" s="731" t="s">
        <v>1164</v>
      </c>
      <c r="L417" s="734">
        <v>17.099999999999998</v>
      </c>
      <c r="M417" s="734">
        <v>1</v>
      </c>
      <c r="N417" s="735">
        <v>17.099999999999998</v>
      </c>
    </row>
    <row r="418" spans="1:14" ht="14.45" customHeight="1" x14ac:dyDescent="0.2">
      <c r="A418" s="729" t="s">
        <v>595</v>
      </c>
      <c r="B418" s="730" t="s">
        <v>596</v>
      </c>
      <c r="C418" s="731" t="s">
        <v>618</v>
      </c>
      <c r="D418" s="732" t="s">
        <v>619</v>
      </c>
      <c r="E418" s="733">
        <v>50113001</v>
      </c>
      <c r="F418" s="732" t="s">
        <v>627</v>
      </c>
      <c r="G418" s="731" t="s">
        <v>628</v>
      </c>
      <c r="H418" s="731">
        <v>501596</v>
      </c>
      <c r="I418" s="731">
        <v>0</v>
      </c>
      <c r="J418" s="731" t="s">
        <v>1165</v>
      </c>
      <c r="K418" s="731" t="s">
        <v>1164</v>
      </c>
      <c r="L418" s="734">
        <v>113.25999999999999</v>
      </c>
      <c r="M418" s="734">
        <v>1</v>
      </c>
      <c r="N418" s="735">
        <v>113.25999999999999</v>
      </c>
    </row>
    <row r="419" spans="1:14" ht="14.45" customHeight="1" x14ac:dyDescent="0.2">
      <c r="A419" s="729" t="s">
        <v>595</v>
      </c>
      <c r="B419" s="730" t="s">
        <v>596</v>
      </c>
      <c r="C419" s="731" t="s">
        <v>618</v>
      </c>
      <c r="D419" s="732" t="s">
        <v>619</v>
      </c>
      <c r="E419" s="733">
        <v>50113001</v>
      </c>
      <c r="F419" s="732" t="s">
        <v>627</v>
      </c>
      <c r="G419" s="731" t="s">
        <v>640</v>
      </c>
      <c r="H419" s="731">
        <v>193745</v>
      </c>
      <c r="I419" s="731">
        <v>193745</v>
      </c>
      <c r="J419" s="731" t="s">
        <v>1166</v>
      </c>
      <c r="K419" s="731" t="s">
        <v>1167</v>
      </c>
      <c r="L419" s="734">
        <v>1184.6999999999998</v>
      </c>
      <c r="M419" s="734">
        <v>1</v>
      </c>
      <c r="N419" s="735">
        <v>1184.6999999999998</v>
      </c>
    </row>
    <row r="420" spans="1:14" ht="14.45" customHeight="1" x14ac:dyDescent="0.2">
      <c r="A420" s="729" t="s">
        <v>595</v>
      </c>
      <c r="B420" s="730" t="s">
        <v>596</v>
      </c>
      <c r="C420" s="731" t="s">
        <v>618</v>
      </c>
      <c r="D420" s="732" t="s">
        <v>619</v>
      </c>
      <c r="E420" s="733">
        <v>50113001</v>
      </c>
      <c r="F420" s="732" t="s">
        <v>627</v>
      </c>
      <c r="G420" s="731" t="s">
        <v>628</v>
      </c>
      <c r="H420" s="731">
        <v>229191</v>
      </c>
      <c r="I420" s="731">
        <v>229191</v>
      </c>
      <c r="J420" s="731" t="s">
        <v>718</v>
      </c>
      <c r="K420" s="731" t="s">
        <v>719</v>
      </c>
      <c r="L420" s="734">
        <v>141.21000000000004</v>
      </c>
      <c r="M420" s="734">
        <v>2</v>
      </c>
      <c r="N420" s="735">
        <v>282.42000000000007</v>
      </c>
    </row>
    <row r="421" spans="1:14" ht="14.45" customHeight="1" x14ac:dyDescent="0.2">
      <c r="A421" s="729" t="s">
        <v>595</v>
      </c>
      <c r="B421" s="730" t="s">
        <v>596</v>
      </c>
      <c r="C421" s="731" t="s">
        <v>618</v>
      </c>
      <c r="D421" s="732" t="s">
        <v>619</v>
      </c>
      <c r="E421" s="733">
        <v>50113001</v>
      </c>
      <c r="F421" s="732" t="s">
        <v>627</v>
      </c>
      <c r="G421" s="731" t="s">
        <v>628</v>
      </c>
      <c r="H421" s="731">
        <v>217078</v>
      </c>
      <c r="I421" s="731">
        <v>217078</v>
      </c>
      <c r="J421" s="731" t="s">
        <v>1168</v>
      </c>
      <c r="K421" s="731" t="s">
        <v>1169</v>
      </c>
      <c r="L421" s="734">
        <v>160.95499999999998</v>
      </c>
      <c r="M421" s="734">
        <v>2</v>
      </c>
      <c r="N421" s="735">
        <v>321.90999999999997</v>
      </c>
    </row>
    <row r="422" spans="1:14" ht="14.45" customHeight="1" x14ac:dyDescent="0.2">
      <c r="A422" s="729" t="s">
        <v>595</v>
      </c>
      <c r="B422" s="730" t="s">
        <v>596</v>
      </c>
      <c r="C422" s="731" t="s">
        <v>618</v>
      </c>
      <c r="D422" s="732" t="s">
        <v>619</v>
      </c>
      <c r="E422" s="733">
        <v>50113001</v>
      </c>
      <c r="F422" s="732" t="s">
        <v>627</v>
      </c>
      <c r="G422" s="731" t="s">
        <v>628</v>
      </c>
      <c r="H422" s="731">
        <v>217079</v>
      </c>
      <c r="I422" s="731">
        <v>217079</v>
      </c>
      <c r="J422" s="731" t="s">
        <v>1170</v>
      </c>
      <c r="K422" s="731" t="s">
        <v>1169</v>
      </c>
      <c r="L422" s="734">
        <v>160.94</v>
      </c>
      <c r="M422" s="734">
        <v>10</v>
      </c>
      <c r="N422" s="735">
        <v>1609.4</v>
      </c>
    </row>
    <row r="423" spans="1:14" ht="14.45" customHeight="1" x14ac:dyDescent="0.2">
      <c r="A423" s="729" t="s">
        <v>595</v>
      </c>
      <c r="B423" s="730" t="s">
        <v>596</v>
      </c>
      <c r="C423" s="731" t="s">
        <v>618</v>
      </c>
      <c r="D423" s="732" t="s">
        <v>619</v>
      </c>
      <c r="E423" s="733">
        <v>50113001</v>
      </c>
      <c r="F423" s="732" t="s">
        <v>627</v>
      </c>
      <c r="G423" s="731" t="s">
        <v>628</v>
      </c>
      <c r="H423" s="731">
        <v>33520</v>
      </c>
      <c r="I423" s="731">
        <v>33520</v>
      </c>
      <c r="J423" s="731" t="s">
        <v>1171</v>
      </c>
      <c r="K423" s="731" t="s">
        <v>1172</v>
      </c>
      <c r="L423" s="734">
        <v>32.799999999999997</v>
      </c>
      <c r="M423" s="734">
        <v>3</v>
      </c>
      <c r="N423" s="735">
        <v>98.399999999999991</v>
      </c>
    </row>
    <row r="424" spans="1:14" ht="14.45" customHeight="1" x14ac:dyDescent="0.2">
      <c r="A424" s="729" t="s">
        <v>595</v>
      </c>
      <c r="B424" s="730" t="s">
        <v>596</v>
      </c>
      <c r="C424" s="731" t="s">
        <v>618</v>
      </c>
      <c r="D424" s="732" t="s">
        <v>619</v>
      </c>
      <c r="E424" s="733">
        <v>50113001</v>
      </c>
      <c r="F424" s="732" t="s">
        <v>627</v>
      </c>
      <c r="G424" s="731" t="s">
        <v>628</v>
      </c>
      <c r="H424" s="731">
        <v>231934</v>
      </c>
      <c r="I424" s="731">
        <v>231934</v>
      </c>
      <c r="J424" s="731" t="s">
        <v>1173</v>
      </c>
      <c r="K424" s="731" t="s">
        <v>1174</v>
      </c>
      <c r="L424" s="734">
        <v>304.72499999999997</v>
      </c>
      <c r="M424" s="734">
        <v>4</v>
      </c>
      <c r="N424" s="735">
        <v>1218.8999999999999</v>
      </c>
    </row>
    <row r="425" spans="1:14" ht="14.45" customHeight="1" x14ac:dyDescent="0.2">
      <c r="A425" s="729" t="s">
        <v>595</v>
      </c>
      <c r="B425" s="730" t="s">
        <v>596</v>
      </c>
      <c r="C425" s="731" t="s">
        <v>618</v>
      </c>
      <c r="D425" s="732" t="s">
        <v>619</v>
      </c>
      <c r="E425" s="733">
        <v>50113001</v>
      </c>
      <c r="F425" s="732" t="s">
        <v>627</v>
      </c>
      <c r="G425" s="731" t="s">
        <v>628</v>
      </c>
      <c r="H425" s="731">
        <v>846113</v>
      </c>
      <c r="I425" s="731">
        <v>107712</v>
      </c>
      <c r="J425" s="731" t="s">
        <v>1173</v>
      </c>
      <c r="K425" s="731" t="s">
        <v>1175</v>
      </c>
      <c r="L425" s="734">
        <v>240.57000000000005</v>
      </c>
      <c r="M425" s="734">
        <v>2</v>
      </c>
      <c r="N425" s="735">
        <v>481.1400000000001</v>
      </c>
    </row>
    <row r="426" spans="1:14" ht="14.45" customHeight="1" x14ac:dyDescent="0.2">
      <c r="A426" s="729" t="s">
        <v>595</v>
      </c>
      <c r="B426" s="730" t="s">
        <v>596</v>
      </c>
      <c r="C426" s="731" t="s">
        <v>618</v>
      </c>
      <c r="D426" s="732" t="s">
        <v>619</v>
      </c>
      <c r="E426" s="733">
        <v>50113001</v>
      </c>
      <c r="F426" s="732" t="s">
        <v>627</v>
      </c>
      <c r="G426" s="731" t="s">
        <v>628</v>
      </c>
      <c r="H426" s="731">
        <v>850053</v>
      </c>
      <c r="I426" s="731">
        <v>162694</v>
      </c>
      <c r="J426" s="731" t="s">
        <v>1176</v>
      </c>
      <c r="K426" s="731" t="s">
        <v>1177</v>
      </c>
      <c r="L426" s="734">
        <v>57.09</v>
      </c>
      <c r="M426" s="734">
        <v>1</v>
      </c>
      <c r="N426" s="735">
        <v>57.09</v>
      </c>
    </row>
    <row r="427" spans="1:14" ht="14.45" customHeight="1" x14ac:dyDescent="0.2">
      <c r="A427" s="729" t="s">
        <v>595</v>
      </c>
      <c r="B427" s="730" t="s">
        <v>596</v>
      </c>
      <c r="C427" s="731" t="s">
        <v>618</v>
      </c>
      <c r="D427" s="732" t="s">
        <v>619</v>
      </c>
      <c r="E427" s="733">
        <v>50113001</v>
      </c>
      <c r="F427" s="732" t="s">
        <v>627</v>
      </c>
      <c r="G427" s="731" t="s">
        <v>628</v>
      </c>
      <c r="H427" s="731">
        <v>848560</v>
      </c>
      <c r="I427" s="731">
        <v>125752</v>
      </c>
      <c r="J427" s="731" t="s">
        <v>975</v>
      </c>
      <c r="K427" s="731" t="s">
        <v>976</v>
      </c>
      <c r="L427" s="734">
        <v>224.11000000000004</v>
      </c>
      <c r="M427" s="734">
        <v>4</v>
      </c>
      <c r="N427" s="735">
        <v>896.44000000000017</v>
      </c>
    </row>
    <row r="428" spans="1:14" ht="14.45" customHeight="1" x14ac:dyDescent="0.2">
      <c r="A428" s="729" t="s">
        <v>595</v>
      </c>
      <c r="B428" s="730" t="s">
        <v>596</v>
      </c>
      <c r="C428" s="731" t="s">
        <v>618</v>
      </c>
      <c r="D428" s="732" t="s">
        <v>619</v>
      </c>
      <c r="E428" s="733">
        <v>50113001</v>
      </c>
      <c r="F428" s="732" t="s">
        <v>627</v>
      </c>
      <c r="G428" s="731" t="s">
        <v>628</v>
      </c>
      <c r="H428" s="731">
        <v>181293</v>
      </c>
      <c r="I428" s="731">
        <v>181293</v>
      </c>
      <c r="J428" s="731" t="s">
        <v>1178</v>
      </c>
      <c r="K428" s="731" t="s">
        <v>1179</v>
      </c>
      <c r="L428" s="734">
        <v>224.10999999999999</v>
      </c>
      <c r="M428" s="734">
        <v>1</v>
      </c>
      <c r="N428" s="735">
        <v>224.10999999999999</v>
      </c>
    </row>
    <row r="429" spans="1:14" ht="14.45" customHeight="1" x14ac:dyDescent="0.2">
      <c r="A429" s="729" t="s">
        <v>595</v>
      </c>
      <c r="B429" s="730" t="s">
        <v>596</v>
      </c>
      <c r="C429" s="731" t="s">
        <v>618</v>
      </c>
      <c r="D429" s="732" t="s">
        <v>619</v>
      </c>
      <c r="E429" s="733">
        <v>50113001</v>
      </c>
      <c r="F429" s="732" t="s">
        <v>627</v>
      </c>
      <c r="G429" s="731" t="s">
        <v>640</v>
      </c>
      <c r="H429" s="731">
        <v>243130</v>
      </c>
      <c r="I429" s="731">
        <v>243130</v>
      </c>
      <c r="J429" s="731" t="s">
        <v>977</v>
      </c>
      <c r="K429" s="731" t="s">
        <v>1180</v>
      </c>
      <c r="L429" s="734">
        <v>78.500000000000014</v>
      </c>
      <c r="M429" s="734">
        <v>1</v>
      </c>
      <c r="N429" s="735">
        <v>78.500000000000014</v>
      </c>
    </row>
    <row r="430" spans="1:14" ht="14.45" customHeight="1" x14ac:dyDescent="0.2">
      <c r="A430" s="729" t="s">
        <v>595</v>
      </c>
      <c r="B430" s="730" t="s">
        <v>596</v>
      </c>
      <c r="C430" s="731" t="s">
        <v>618</v>
      </c>
      <c r="D430" s="732" t="s">
        <v>619</v>
      </c>
      <c r="E430" s="733">
        <v>50113001</v>
      </c>
      <c r="F430" s="732" t="s">
        <v>627</v>
      </c>
      <c r="G430" s="731" t="s">
        <v>628</v>
      </c>
      <c r="H430" s="731">
        <v>142613</v>
      </c>
      <c r="I430" s="731">
        <v>42613</v>
      </c>
      <c r="J430" s="731" t="s">
        <v>1181</v>
      </c>
      <c r="K430" s="731" t="s">
        <v>1182</v>
      </c>
      <c r="L430" s="734">
        <v>130.22999999999999</v>
      </c>
      <c r="M430" s="734">
        <v>1</v>
      </c>
      <c r="N430" s="735">
        <v>130.22999999999999</v>
      </c>
    </row>
    <row r="431" spans="1:14" ht="14.45" customHeight="1" x14ac:dyDescent="0.2">
      <c r="A431" s="729" t="s">
        <v>595</v>
      </c>
      <c r="B431" s="730" t="s">
        <v>596</v>
      </c>
      <c r="C431" s="731" t="s">
        <v>618</v>
      </c>
      <c r="D431" s="732" t="s">
        <v>619</v>
      </c>
      <c r="E431" s="733">
        <v>50113001</v>
      </c>
      <c r="F431" s="732" t="s">
        <v>627</v>
      </c>
      <c r="G431" s="731" t="s">
        <v>628</v>
      </c>
      <c r="H431" s="731">
        <v>214595</v>
      </c>
      <c r="I431" s="731">
        <v>214595</v>
      </c>
      <c r="J431" s="731" t="s">
        <v>729</v>
      </c>
      <c r="K431" s="731" t="s">
        <v>730</v>
      </c>
      <c r="L431" s="734">
        <v>136.97000000000003</v>
      </c>
      <c r="M431" s="734">
        <v>1</v>
      </c>
      <c r="N431" s="735">
        <v>136.97000000000003</v>
      </c>
    </row>
    <row r="432" spans="1:14" ht="14.45" customHeight="1" x14ac:dyDescent="0.2">
      <c r="A432" s="729" t="s">
        <v>595</v>
      </c>
      <c r="B432" s="730" t="s">
        <v>596</v>
      </c>
      <c r="C432" s="731" t="s">
        <v>618</v>
      </c>
      <c r="D432" s="732" t="s">
        <v>619</v>
      </c>
      <c r="E432" s="733">
        <v>50113001</v>
      </c>
      <c r="F432" s="732" t="s">
        <v>627</v>
      </c>
      <c r="G432" s="731" t="s">
        <v>628</v>
      </c>
      <c r="H432" s="731">
        <v>214596</v>
      </c>
      <c r="I432" s="731">
        <v>214596</v>
      </c>
      <c r="J432" s="731" t="s">
        <v>1183</v>
      </c>
      <c r="K432" s="731" t="s">
        <v>1184</v>
      </c>
      <c r="L432" s="734">
        <v>92.070000000000036</v>
      </c>
      <c r="M432" s="734">
        <v>1</v>
      </c>
      <c r="N432" s="735">
        <v>92.070000000000036</v>
      </c>
    </row>
    <row r="433" spans="1:14" ht="14.45" customHeight="1" x14ac:dyDescent="0.2">
      <c r="A433" s="729" t="s">
        <v>595</v>
      </c>
      <c r="B433" s="730" t="s">
        <v>596</v>
      </c>
      <c r="C433" s="731" t="s">
        <v>618</v>
      </c>
      <c r="D433" s="732" t="s">
        <v>619</v>
      </c>
      <c r="E433" s="733">
        <v>50113001</v>
      </c>
      <c r="F433" s="732" t="s">
        <v>627</v>
      </c>
      <c r="G433" s="731" t="s">
        <v>628</v>
      </c>
      <c r="H433" s="731">
        <v>214598</v>
      </c>
      <c r="I433" s="731">
        <v>214598</v>
      </c>
      <c r="J433" s="731" t="s">
        <v>731</v>
      </c>
      <c r="K433" s="731" t="s">
        <v>732</v>
      </c>
      <c r="L433" s="734">
        <v>181.79999999999995</v>
      </c>
      <c r="M433" s="734">
        <v>1</v>
      </c>
      <c r="N433" s="735">
        <v>181.79999999999995</v>
      </c>
    </row>
    <row r="434" spans="1:14" ht="14.45" customHeight="1" x14ac:dyDescent="0.2">
      <c r="A434" s="729" t="s">
        <v>595</v>
      </c>
      <c r="B434" s="730" t="s">
        <v>596</v>
      </c>
      <c r="C434" s="731" t="s">
        <v>618</v>
      </c>
      <c r="D434" s="732" t="s">
        <v>619</v>
      </c>
      <c r="E434" s="733">
        <v>50113001</v>
      </c>
      <c r="F434" s="732" t="s">
        <v>627</v>
      </c>
      <c r="G434" s="731" t="s">
        <v>628</v>
      </c>
      <c r="H434" s="731">
        <v>173423</v>
      </c>
      <c r="I434" s="731">
        <v>173423</v>
      </c>
      <c r="J434" s="731" t="s">
        <v>1185</v>
      </c>
      <c r="K434" s="731" t="s">
        <v>1186</v>
      </c>
      <c r="L434" s="734">
        <v>301.26999999999992</v>
      </c>
      <c r="M434" s="734">
        <v>1</v>
      </c>
      <c r="N434" s="735">
        <v>301.26999999999992</v>
      </c>
    </row>
    <row r="435" spans="1:14" ht="14.45" customHeight="1" x14ac:dyDescent="0.2">
      <c r="A435" s="729" t="s">
        <v>595</v>
      </c>
      <c r="B435" s="730" t="s">
        <v>596</v>
      </c>
      <c r="C435" s="731" t="s">
        <v>618</v>
      </c>
      <c r="D435" s="732" t="s">
        <v>619</v>
      </c>
      <c r="E435" s="733">
        <v>50113001</v>
      </c>
      <c r="F435" s="732" t="s">
        <v>627</v>
      </c>
      <c r="G435" s="731" t="s">
        <v>640</v>
      </c>
      <c r="H435" s="731">
        <v>149195</v>
      </c>
      <c r="I435" s="731">
        <v>49195</v>
      </c>
      <c r="J435" s="731" t="s">
        <v>1187</v>
      </c>
      <c r="K435" s="731" t="s">
        <v>1188</v>
      </c>
      <c r="L435" s="734">
        <v>99.23</v>
      </c>
      <c r="M435" s="734">
        <v>1</v>
      </c>
      <c r="N435" s="735">
        <v>99.23</v>
      </c>
    </row>
    <row r="436" spans="1:14" ht="14.45" customHeight="1" x14ac:dyDescent="0.2">
      <c r="A436" s="729" t="s">
        <v>595</v>
      </c>
      <c r="B436" s="730" t="s">
        <v>596</v>
      </c>
      <c r="C436" s="731" t="s">
        <v>618</v>
      </c>
      <c r="D436" s="732" t="s">
        <v>619</v>
      </c>
      <c r="E436" s="733">
        <v>50113001</v>
      </c>
      <c r="F436" s="732" t="s">
        <v>627</v>
      </c>
      <c r="G436" s="731" t="s">
        <v>628</v>
      </c>
      <c r="H436" s="731">
        <v>243142</v>
      </c>
      <c r="I436" s="731">
        <v>243142</v>
      </c>
      <c r="J436" s="731" t="s">
        <v>735</v>
      </c>
      <c r="K436" s="731" t="s">
        <v>737</v>
      </c>
      <c r="L436" s="734">
        <v>178.15</v>
      </c>
      <c r="M436" s="734">
        <v>5</v>
      </c>
      <c r="N436" s="735">
        <v>890.75</v>
      </c>
    </row>
    <row r="437" spans="1:14" ht="14.45" customHeight="1" x14ac:dyDescent="0.2">
      <c r="A437" s="729" t="s">
        <v>595</v>
      </c>
      <c r="B437" s="730" t="s">
        <v>596</v>
      </c>
      <c r="C437" s="731" t="s">
        <v>618</v>
      </c>
      <c r="D437" s="732" t="s">
        <v>619</v>
      </c>
      <c r="E437" s="733">
        <v>50113001</v>
      </c>
      <c r="F437" s="732" t="s">
        <v>627</v>
      </c>
      <c r="G437" s="731" t="s">
        <v>628</v>
      </c>
      <c r="H437" s="731">
        <v>243143</v>
      </c>
      <c r="I437" s="731">
        <v>243143</v>
      </c>
      <c r="J437" s="731" t="s">
        <v>735</v>
      </c>
      <c r="K437" s="731" t="s">
        <v>736</v>
      </c>
      <c r="L437" s="734">
        <v>303.67999999999995</v>
      </c>
      <c r="M437" s="734">
        <v>4</v>
      </c>
      <c r="N437" s="735">
        <v>1214.7199999999998</v>
      </c>
    </row>
    <row r="438" spans="1:14" ht="14.45" customHeight="1" x14ac:dyDescent="0.2">
      <c r="A438" s="729" t="s">
        <v>595</v>
      </c>
      <c r="B438" s="730" t="s">
        <v>596</v>
      </c>
      <c r="C438" s="731" t="s">
        <v>618</v>
      </c>
      <c r="D438" s="732" t="s">
        <v>619</v>
      </c>
      <c r="E438" s="733">
        <v>50113001</v>
      </c>
      <c r="F438" s="732" t="s">
        <v>627</v>
      </c>
      <c r="G438" s="731" t="s">
        <v>640</v>
      </c>
      <c r="H438" s="731">
        <v>213477</v>
      </c>
      <c r="I438" s="731">
        <v>213477</v>
      </c>
      <c r="J438" s="731" t="s">
        <v>738</v>
      </c>
      <c r="K438" s="731" t="s">
        <v>739</v>
      </c>
      <c r="L438" s="734">
        <v>3299.89</v>
      </c>
      <c r="M438" s="734">
        <v>2</v>
      </c>
      <c r="N438" s="735">
        <v>6599.78</v>
      </c>
    </row>
    <row r="439" spans="1:14" ht="14.45" customHeight="1" x14ac:dyDescent="0.2">
      <c r="A439" s="729" t="s">
        <v>595</v>
      </c>
      <c r="B439" s="730" t="s">
        <v>596</v>
      </c>
      <c r="C439" s="731" t="s">
        <v>618</v>
      </c>
      <c r="D439" s="732" t="s">
        <v>619</v>
      </c>
      <c r="E439" s="733">
        <v>50113001</v>
      </c>
      <c r="F439" s="732" t="s">
        <v>627</v>
      </c>
      <c r="G439" s="731" t="s">
        <v>640</v>
      </c>
      <c r="H439" s="731">
        <v>213494</v>
      </c>
      <c r="I439" s="731">
        <v>213494</v>
      </c>
      <c r="J439" s="731" t="s">
        <v>740</v>
      </c>
      <c r="K439" s="731" t="s">
        <v>742</v>
      </c>
      <c r="L439" s="734">
        <v>405.15222222222224</v>
      </c>
      <c r="M439" s="734">
        <v>27</v>
      </c>
      <c r="N439" s="735">
        <v>10939.11</v>
      </c>
    </row>
    <row r="440" spans="1:14" ht="14.45" customHeight="1" x14ac:dyDescent="0.2">
      <c r="A440" s="729" t="s">
        <v>595</v>
      </c>
      <c r="B440" s="730" t="s">
        <v>596</v>
      </c>
      <c r="C440" s="731" t="s">
        <v>618</v>
      </c>
      <c r="D440" s="732" t="s">
        <v>619</v>
      </c>
      <c r="E440" s="733">
        <v>50113001</v>
      </c>
      <c r="F440" s="732" t="s">
        <v>627</v>
      </c>
      <c r="G440" s="731" t="s">
        <v>640</v>
      </c>
      <c r="H440" s="731">
        <v>213485</v>
      </c>
      <c r="I440" s="731">
        <v>213485</v>
      </c>
      <c r="J440" s="731" t="s">
        <v>740</v>
      </c>
      <c r="K440" s="731" t="s">
        <v>981</v>
      </c>
      <c r="L440" s="734">
        <v>721.16</v>
      </c>
      <c r="M440" s="734">
        <v>2</v>
      </c>
      <c r="N440" s="735">
        <v>1442.32</v>
      </c>
    </row>
    <row r="441" spans="1:14" ht="14.45" customHeight="1" x14ac:dyDescent="0.2">
      <c r="A441" s="729" t="s">
        <v>595</v>
      </c>
      <c r="B441" s="730" t="s">
        <v>596</v>
      </c>
      <c r="C441" s="731" t="s">
        <v>618</v>
      </c>
      <c r="D441" s="732" t="s">
        <v>619</v>
      </c>
      <c r="E441" s="733">
        <v>50113001</v>
      </c>
      <c r="F441" s="732" t="s">
        <v>627</v>
      </c>
      <c r="G441" s="731" t="s">
        <v>640</v>
      </c>
      <c r="H441" s="731">
        <v>213489</v>
      </c>
      <c r="I441" s="731">
        <v>213489</v>
      </c>
      <c r="J441" s="731" t="s">
        <v>740</v>
      </c>
      <c r="K441" s="731" t="s">
        <v>743</v>
      </c>
      <c r="L441" s="734">
        <v>624.25</v>
      </c>
      <c r="M441" s="734">
        <v>12</v>
      </c>
      <c r="N441" s="735">
        <v>7491</v>
      </c>
    </row>
    <row r="442" spans="1:14" ht="14.45" customHeight="1" x14ac:dyDescent="0.2">
      <c r="A442" s="729" t="s">
        <v>595</v>
      </c>
      <c r="B442" s="730" t="s">
        <v>596</v>
      </c>
      <c r="C442" s="731" t="s">
        <v>618</v>
      </c>
      <c r="D442" s="732" t="s">
        <v>619</v>
      </c>
      <c r="E442" s="733">
        <v>50113001</v>
      </c>
      <c r="F442" s="732" t="s">
        <v>627</v>
      </c>
      <c r="G442" s="731" t="s">
        <v>640</v>
      </c>
      <c r="H442" s="731">
        <v>213490</v>
      </c>
      <c r="I442" s="731">
        <v>213490</v>
      </c>
      <c r="J442" s="731" t="s">
        <v>740</v>
      </c>
      <c r="K442" s="731" t="s">
        <v>983</v>
      </c>
      <c r="L442" s="734">
        <v>913.55</v>
      </c>
      <c r="M442" s="734">
        <v>1</v>
      </c>
      <c r="N442" s="735">
        <v>913.55</v>
      </c>
    </row>
    <row r="443" spans="1:14" ht="14.45" customHeight="1" x14ac:dyDescent="0.2">
      <c r="A443" s="729" t="s">
        <v>595</v>
      </c>
      <c r="B443" s="730" t="s">
        <v>596</v>
      </c>
      <c r="C443" s="731" t="s">
        <v>618</v>
      </c>
      <c r="D443" s="732" t="s">
        <v>619</v>
      </c>
      <c r="E443" s="733">
        <v>50113001</v>
      </c>
      <c r="F443" s="732" t="s">
        <v>627</v>
      </c>
      <c r="G443" s="731" t="s">
        <v>640</v>
      </c>
      <c r="H443" s="731">
        <v>213480</v>
      </c>
      <c r="I443" s="731">
        <v>213480</v>
      </c>
      <c r="J443" s="731" t="s">
        <v>982</v>
      </c>
      <c r="K443" s="731" t="s">
        <v>743</v>
      </c>
      <c r="L443" s="734">
        <v>1106.1600000000001</v>
      </c>
      <c r="M443" s="734">
        <v>3</v>
      </c>
      <c r="N443" s="735">
        <v>3318.4800000000005</v>
      </c>
    </row>
    <row r="444" spans="1:14" ht="14.45" customHeight="1" x14ac:dyDescent="0.2">
      <c r="A444" s="729" t="s">
        <v>595</v>
      </c>
      <c r="B444" s="730" t="s">
        <v>596</v>
      </c>
      <c r="C444" s="731" t="s">
        <v>618</v>
      </c>
      <c r="D444" s="732" t="s">
        <v>619</v>
      </c>
      <c r="E444" s="733">
        <v>50113001</v>
      </c>
      <c r="F444" s="732" t="s">
        <v>627</v>
      </c>
      <c r="G444" s="731" t="s">
        <v>628</v>
      </c>
      <c r="H444" s="731">
        <v>238119</v>
      </c>
      <c r="I444" s="731">
        <v>238119</v>
      </c>
      <c r="J444" s="731" t="s">
        <v>1189</v>
      </c>
      <c r="K444" s="731" t="s">
        <v>1190</v>
      </c>
      <c r="L444" s="734">
        <v>73.95</v>
      </c>
      <c r="M444" s="734">
        <v>1</v>
      </c>
      <c r="N444" s="735">
        <v>73.95</v>
      </c>
    </row>
    <row r="445" spans="1:14" ht="14.45" customHeight="1" x14ac:dyDescent="0.2">
      <c r="A445" s="729" t="s">
        <v>595</v>
      </c>
      <c r="B445" s="730" t="s">
        <v>596</v>
      </c>
      <c r="C445" s="731" t="s">
        <v>618</v>
      </c>
      <c r="D445" s="732" t="s">
        <v>619</v>
      </c>
      <c r="E445" s="733">
        <v>50113001</v>
      </c>
      <c r="F445" s="732" t="s">
        <v>627</v>
      </c>
      <c r="G445" s="731" t="s">
        <v>628</v>
      </c>
      <c r="H445" s="731">
        <v>221744</v>
      </c>
      <c r="I445" s="731">
        <v>221744</v>
      </c>
      <c r="J445" s="731" t="s">
        <v>1191</v>
      </c>
      <c r="K445" s="731" t="s">
        <v>1192</v>
      </c>
      <c r="L445" s="734">
        <v>32.999999999999993</v>
      </c>
      <c r="M445" s="734">
        <v>8</v>
      </c>
      <c r="N445" s="735">
        <v>263.99999999999994</v>
      </c>
    </row>
    <row r="446" spans="1:14" ht="14.45" customHeight="1" x14ac:dyDescent="0.2">
      <c r="A446" s="729" t="s">
        <v>595</v>
      </c>
      <c r="B446" s="730" t="s">
        <v>596</v>
      </c>
      <c r="C446" s="731" t="s">
        <v>618</v>
      </c>
      <c r="D446" s="732" t="s">
        <v>619</v>
      </c>
      <c r="E446" s="733">
        <v>50113001</v>
      </c>
      <c r="F446" s="732" t="s">
        <v>627</v>
      </c>
      <c r="G446" s="731" t="s">
        <v>628</v>
      </c>
      <c r="H446" s="731">
        <v>165633</v>
      </c>
      <c r="I446" s="731">
        <v>165751</v>
      </c>
      <c r="J446" s="731" t="s">
        <v>1193</v>
      </c>
      <c r="K446" s="731" t="s">
        <v>1194</v>
      </c>
      <c r="L446" s="734">
        <v>3951.64</v>
      </c>
      <c r="M446" s="734">
        <v>3</v>
      </c>
      <c r="N446" s="735">
        <v>11854.92</v>
      </c>
    </row>
    <row r="447" spans="1:14" ht="14.45" customHeight="1" x14ac:dyDescent="0.2">
      <c r="A447" s="729" t="s">
        <v>595</v>
      </c>
      <c r="B447" s="730" t="s">
        <v>596</v>
      </c>
      <c r="C447" s="731" t="s">
        <v>618</v>
      </c>
      <c r="D447" s="732" t="s">
        <v>619</v>
      </c>
      <c r="E447" s="733">
        <v>50113001</v>
      </c>
      <c r="F447" s="732" t="s">
        <v>627</v>
      </c>
      <c r="G447" s="731" t="s">
        <v>628</v>
      </c>
      <c r="H447" s="731">
        <v>111242</v>
      </c>
      <c r="I447" s="731">
        <v>11242</v>
      </c>
      <c r="J447" s="731" t="s">
        <v>984</v>
      </c>
      <c r="K447" s="731" t="s">
        <v>1195</v>
      </c>
      <c r="L447" s="734">
        <v>145.84</v>
      </c>
      <c r="M447" s="734">
        <v>1</v>
      </c>
      <c r="N447" s="735">
        <v>145.84</v>
      </c>
    </row>
    <row r="448" spans="1:14" ht="14.45" customHeight="1" x14ac:dyDescent="0.2">
      <c r="A448" s="729" t="s">
        <v>595</v>
      </c>
      <c r="B448" s="730" t="s">
        <v>596</v>
      </c>
      <c r="C448" s="731" t="s">
        <v>618</v>
      </c>
      <c r="D448" s="732" t="s">
        <v>619</v>
      </c>
      <c r="E448" s="733">
        <v>50113001</v>
      </c>
      <c r="F448" s="732" t="s">
        <v>627</v>
      </c>
      <c r="G448" s="731" t="s">
        <v>628</v>
      </c>
      <c r="H448" s="731">
        <v>13195</v>
      </c>
      <c r="I448" s="731">
        <v>13195</v>
      </c>
      <c r="J448" s="731" t="s">
        <v>1196</v>
      </c>
      <c r="K448" s="731" t="s">
        <v>1197</v>
      </c>
      <c r="L448" s="734">
        <v>283.98999999999995</v>
      </c>
      <c r="M448" s="734">
        <v>1</v>
      </c>
      <c r="N448" s="735">
        <v>283.98999999999995</v>
      </c>
    </row>
    <row r="449" spans="1:14" ht="14.45" customHeight="1" x14ac:dyDescent="0.2">
      <c r="A449" s="729" t="s">
        <v>595</v>
      </c>
      <c r="B449" s="730" t="s">
        <v>596</v>
      </c>
      <c r="C449" s="731" t="s">
        <v>618</v>
      </c>
      <c r="D449" s="732" t="s">
        <v>619</v>
      </c>
      <c r="E449" s="733">
        <v>50113001</v>
      </c>
      <c r="F449" s="732" t="s">
        <v>627</v>
      </c>
      <c r="G449" s="731" t="s">
        <v>628</v>
      </c>
      <c r="H449" s="731">
        <v>31915</v>
      </c>
      <c r="I449" s="731">
        <v>31915</v>
      </c>
      <c r="J449" s="731" t="s">
        <v>744</v>
      </c>
      <c r="K449" s="731" t="s">
        <v>745</v>
      </c>
      <c r="L449" s="734">
        <v>173.68999999999997</v>
      </c>
      <c r="M449" s="734">
        <v>30</v>
      </c>
      <c r="N449" s="735">
        <v>5210.6999999999989</v>
      </c>
    </row>
    <row r="450" spans="1:14" ht="14.45" customHeight="1" x14ac:dyDescent="0.2">
      <c r="A450" s="729" t="s">
        <v>595</v>
      </c>
      <c r="B450" s="730" t="s">
        <v>596</v>
      </c>
      <c r="C450" s="731" t="s">
        <v>618</v>
      </c>
      <c r="D450" s="732" t="s">
        <v>619</v>
      </c>
      <c r="E450" s="733">
        <v>50113001</v>
      </c>
      <c r="F450" s="732" t="s">
        <v>627</v>
      </c>
      <c r="G450" s="731" t="s">
        <v>628</v>
      </c>
      <c r="H450" s="731">
        <v>47244</v>
      </c>
      <c r="I450" s="731">
        <v>47244</v>
      </c>
      <c r="J450" s="731" t="s">
        <v>746</v>
      </c>
      <c r="K450" s="731" t="s">
        <v>745</v>
      </c>
      <c r="L450" s="734">
        <v>143</v>
      </c>
      <c r="M450" s="734">
        <v>10</v>
      </c>
      <c r="N450" s="735">
        <v>1430</v>
      </c>
    </row>
    <row r="451" spans="1:14" ht="14.45" customHeight="1" x14ac:dyDescent="0.2">
      <c r="A451" s="729" t="s">
        <v>595</v>
      </c>
      <c r="B451" s="730" t="s">
        <v>596</v>
      </c>
      <c r="C451" s="731" t="s">
        <v>618</v>
      </c>
      <c r="D451" s="732" t="s">
        <v>619</v>
      </c>
      <c r="E451" s="733">
        <v>50113001</v>
      </c>
      <c r="F451" s="732" t="s">
        <v>627</v>
      </c>
      <c r="G451" s="731" t="s">
        <v>628</v>
      </c>
      <c r="H451" s="731">
        <v>106093</v>
      </c>
      <c r="I451" s="731">
        <v>6093</v>
      </c>
      <c r="J451" s="731" t="s">
        <v>1198</v>
      </c>
      <c r="K451" s="731" t="s">
        <v>1199</v>
      </c>
      <c r="L451" s="734">
        <v>171.45000000000002</v>
      </c>
      <c r="M451" s="734">
        <v>1</v>
      </c>
      <c r="N451" s="735">
        <v>171.45000000000002</v>
      </c>
    </row>
    <row r="452" spans="1:14" ht="14.45" customHeight="1" x14ac:dyDescent="0.2">
      <c r="A452" s="729" t="s">
        <v>595</v>
      </c>
      <c r="B452" s="730" t="s">
        <v>596</v>
      </c>
      <c r="C452" s="731" t="s">
        <v>618</v>
      </c>
      <c r="D452" s="732" t="s">
        <v>619</v>
      </c>
      <c r="E452" s="733">
        <v>50113001</v>
      </c>
      <c r="F452" s="732" t="s">
        <v>627</v>
      </c>
      <c r="G452" s="731" t="s">
        <v>628</v>
      </c>
      <c r="H452" s="731">
        <v>106091</v>
      </c>
      <c r="I452" s="731">
        <v>6091</v>
      </c>
      <c r="J452" s="731" t="s">
        <v>1198</v>
      </c>
      <c r="K452" s="731" t="s">
        <v>848</v>
      </c>
      <c r="L452" s="734">
        <v>91.610000000000014</v>
      </c>
      <c r="M452" s="734">
        <v>1</v>
      </c>
      <c r="N452" s="735">
        <v>91.610000000000014</v>
      </c>
    </row>
    <row r="453" spans="1:14" ht="14.45" customHeight="1" x14ac:dyDescent="0.2">
      <c r="A453" s="729" t="s">
        <v>595</v>
      </c>
      <c r="B453" s="730" t="s">
        <v>596</v>
      </c>
      <c r="C453" s="731" t="s">
        <v>618</v>
      </c>
      <c r="D453" s="732" t="s">
        <v>619</v>
      </c>
      <c r="E453" s="733">
        <v>50113001</v>
      </c>
      <c r="F453" s="732" t="s">
        <v>627</v>
      </c>
      <c r="G453" s="731" t="s">
        <v>628</v>
      </c>
      <c r="H453" s="731">
        <v>106092</v>
      </c>
      <c r="I453" s="731">
        <v>6092</v>
      </c>
      <c r="J453" s="731" t="s">
        <v>1200</v>
      </c>
      <c r="K453" s="731" t="s">
        <v>1201</v>
      </c>
      <c r="L453" s="734">
        <v>280.14999999999992</v>
      </c>
      <c r="M453" s="734">
        <v>3</v>
      </c>
      <c r="N453" s="735">
        <v>840.44999999999982</v>
      </c>
    </row>
    <row r="454" spans="1:14" ht="14.45" customHeight="1" x14ac:dyDescent="0.2">
      <c r="A454" s="729" t="s">
        <v>595</v>
      </c>
      <c r="B454" s="730" t="s">
        <v>596</v>
      </c>
      <c r="C454" s="731" t="s">
        <v>618</v>
      </c>
      <c r="D454" s="732" t="s">
        <v>619</v>
      </c>
      <c r="E454" s="733">
        <v>50113001</v>
      </c>
      <c r="F454" s="732" t="s">
        <v>627</v>
      </c>
      <c r="G454" s="731" t="s">
        <v>628</v>
      </c>
      <c r="H454" s="731">
        <v>215605</v>
      </c>
      <c r="I454" s="731">
        <v>215605</v>
      </c>
      <c r="J454" s="731" t="s">
        <v>747</v>
      </c>
      <c r="K454" s="731" t="s">
        <v>1202</v>
      </c>
      <c r="L454" s="734">
        <v>20.350000000000001</v>
      </c>
      <c r="M454" s="734">
        <v>2</v>
      </c>
      <c r="N454" s="735">
        <v>40.700000000000003</v>
      </c>
    </row>
    <row r="455" spans="1:14" ht="14.45" customHeight="1" x14ac:dyDescent="0.2">
      <c r="A455" s="729" t="s">
        <v>595</v>
      </c>
      <c r="B455" s="730" t="s">
        <v>596</v>
      </c>
      <c r="C455" s="731" t="s">
        <v>618</v>
      </c>
      <c r="D455" s="732" t="s">
        <v>619</v>
      </c>
      <c r="E455" s="733">
        <v>50113001</v>
      </c>
      <c r="F455" s="732" t="s">
        <v>627</v>
      </c>
      <c r="G455" s="731" t="s">
        <v>628</v>
      </c>
      <c r="H455" s="731">
        <v>125366</v>
      </c>
      <c r="I455" s="731">
        <v>25366</v>
      </c>
      <c r="J455" s="731" t="s">
        <v>747</v>
      </c>
      <c r="K455" s="731" t="s">
        <v>748</v>
      </c>
      <c r="L455" s="734">
        <v>65.382666666666665</v>
      </c>
      <c r="M455" s="734">
        <v>15</v>
      </c>
      <c r="N455" s="735">
        <v>980.7399999999999</v>
      </c>
    </row>
    <row r="456" spans="1:14" ht="14.45" customHeight="1" x14ac:dyDescent="0.2">
      <c r="A456" s="729" t="s">
        <v>595</v>
      </c>
      <c r="B456" s="730" t="s">
        <v>596</v>
      </c>
      <c r="C456" s="731" t="s">
        <v>618</v>
      </c>
      <c r="D456" s="732" t="s">
        <v>619</v>
      </c>
      <c r="E456" s="733">
        <v>50113001</v>
      </c>
      <c r="F456" s="732" t="s">
        <v>627</v>
      </c>
      <c r="G456" s="731" t="s">
        <v>628</v>
      </c>
      <c r="H456" s="731">
        <v>109139</v>
      </c>
      <c r="I456" s="731">
        <v>176129</v>
      </c>
      <c r="J456" s="731" t="s">
        <v>749</v>
      </c>
      <c r="K456" s="731" t="s">
        <v>750</v>
      </c>
      <c r="L456" s="734">
        <v>639.13999999999976</v>
      </c>
      <c r="M456" s="734">
        <v>1</v>
      </c>
      <c r="N456" s="735">
        <v>639.13999999999976</v>
      </c>
    </row>
    <row r="457" spans="1:14" ht="14.45" customHeight="1" x14ac:dyDescent="0.2">
      <c r="A457" s="729" t="s">
        <v>595</v>
      </c>
      <c r="B457" s="730" t="s">
        <v>596</v>
      </c>
      <c r="C457" s="731" t="s">
        <v>618</v>
      </c>
      <c r="D457" s="732" t="s">
        <v>619</v>
      </c>
      <c r="E457" s="733">
        <v>50113001</v>
      </c>
      <c r="F457" s="732" t="s">
        <v>627</v>
      </c>
      <c r="G457" s="731" t="s">
        <v>640</v>
      </c>
      <c r="H457" s="731">
        <v>100308</v>
      </c>
      <c r="I457" s="731">
        <v>100308</v>
      </c>
      <c r="J457" s="731" t="s">
        <v>751</v>
      </c>
      <c r="K457" s="731" t="s">
        <v>990</v>
      </c>
      <c r="L457" s="734">
        <v>39.730000926052575</v>
      </c>
      <c r="M457" s="734">
        <v>5</v>
      </c>
      <c r="N457" s="735">
        <v>198.65000463026288</v>
      </c>
    </row>
    <row r="458" spans="1:14" ht="14.45" customHeight="1" x14ac:dyDescent="0.2">
      <c r="A458" s="729" t="s">
        <v>595</v>
      </c>
      <c r="B458" s="730" t="s">
        <v>596</v>
      </c>
      <c r="C458" s="731" t="s">
        <v>618</v>
      </c>
      <c r="D458" s="732" t="s">
        <v>619</v>
      </c>
      <c r="E458" s="733">
        <v>50113001</v>
      </c>
      <c r="F458" s="732" t="s">
        <v>627</v>
      </c>
      <c r="G458" s="731" t="s">
        <v>640</v>
      </c>
      <c r="H458" s="731">
        <v>100306</v>
      </c>
      <c r="I458" s="731">
        <v>100306</v>
      </c>
      <c r="J458" s="731" t="s">
        <v>1203</v>
      </c>
      <c r="K458" s="731" t="s">
        <v>752</v>
      </c>
      <c r="L458" s="734">
        <v>60.585000000000015</v>
      </c>
      <c r="M458" s="734">
        <v>10</v>
      </c>
      <c r="N458" s="735">
        <v>605.85000000000014</v>
      </c>
    </row>
    <row r="459" spans="1:14" ht="14.45" customHeight="1" x14ac:dyDescent="0.2">
      <c r="A459" s="729" t="s">
        <v>595</v>
      </c>
      <c r="B459" s="730" t="s">
        <v>596</v>
      </c>
      <c r="C459" s="731" t="s">
        <v>618</v>
      </c>
      <c r="D459" s="732" t="s">
        <v>619</v>
      </c>
      <c r="E459" s="733">
        <v>50113001</v>
      </c>
      <c r="F459" s="732" t="s">
        <v>627</v>
      </c>
      <c r="G459" s="731" t="s">
        <v>628</v>
      </c>
      <c r="H459" s="731">
        <v>176205</v>
      </c>
      <c r="I459" s="731">
        <v>180825</v>
      </c>
      <c r="J459" s="731" t="s">
        <v>755</v>
      </c>
      <c r="K459" s="731" t="s">
        <v>756</v>
      </c>
      <c r="L459" s="734">
        <v>104.64000000000001</v>
      </c>
      <c r="M459" s="734">
        <v>2</v>
      </c>
      <c r="N459" s="735">
        <v>209.28000000000003</v>
      </c>
    </row>
    <row r="460" spans="1:14" ht="14.45" customHeight="1" x14ac:dyDescent="0.2">
      <c r="A460" s="729" t="s">
        <v>595</v>
      </c>
      <c r="B460" s="730" t="s">
        <v>596</v>
      </c>
      <c r="C460" s="731" t="s">
        <v>618</v>
      </c>
      <c r="D460" s="732" t="s">
        <v>619</v>
      </c>
      <c r="E460" s="733">
        <v>50113001</v>
      </c>
      <c r="F460" s="732" t="s">
        <v>627</v>
      </c>
      <c r="G460" s="731" t="s">
        <v>628</v>
      </c>
      <c r="H460" s="731">
        <v>216572</v>
      </c>
      <c r="I460" s="731">
        <v>216572</v>
      </c>
      <c r="J460" s="731" t="s">
        <v>757</v>
      </c>
      <c r="K460" s="731" t="s">
        <v>758</v>
      </c>
      <c r="L460" s="734">
        <v>43.814559603955132</v>
      </c>
      <c r="M460" s="734">
        <v>120</v>
      </c>
      <c r="N460" s="735">
        <v>5257.7471524746161</v>
      </c>
    </row>
    <row r="461" spans="1:14" ht="14.45" customHeight="1" x14ac:dyDescent="0.2">
      <c r="A461" s="729" t="s">
        <v>595</v>
      </c>
      <c r="B461" s="730" t="s">
        <v>596</v>
      </c>
      <c r="C461" s="731" t="s">
        <v>618</v>
      </c>
      <c r="D461" s="732" t="s">
        <v>619</v>
      </c>
      <c r="E461" s="733">
        <v>50113001</v>
      </c>
      <c r="F461" s="732" t="s">
        <v>627</v>
      </c>
      <c r="G461" s="731" t="s">
        <v>628</v>
      </c>
      <c r="H461" s="731">
        <v>223200</v>
      </c>
      <c r="I461" s="731">
        <v>223200</v>
      </c>
      <c r="J461" s="731" t="s">
        <v>759</v>
      </c>
      <c r="K461" s="731" t="s">
        <v>760</v>
      </c>
      <c r="L461" s="734">
        <v>120.89000000000001</v>
      </c>
      <c r="M461" s="734">
        <v>2</v>
      </c>
      <c r="N461" s="735">
        <v>241.78000000000003</v>
      </c>
    </row>
    <row r="462" spans="1:14" ht="14.45" customHeight="1" x14ac:dyDescent="0.2">
      <c r="A462" s="729" t="s">
        <v>595</v>
      </c>
      <c r="B462" s="730" t="s">
        <v>596</v>
      </c>
      <c r="C462" s="731" t="s">
        <v>618</v>
      </c>
      <c r="D462" s="732" t="s">
        <v>619</v>
      </c>
      <c r="E462" s="733">
        <v>50113001</v>
      </c>
      <c r="F462" s="732" t="s">
        <v>627</v>
      </c>
      <c r="G462" s="731" t="s">
        <v>628</v>
      </c>
      <c r="H462" s="731">
        <v>51383</v>
      </c>
      <c r="I462" s="731">
        <v>51383</v>
      </c>
      <c r="J462" s="731" t="s">
        <v>762</v>
      </c>
      <c r="K462" s="731" t="s">
        <v>765</v>
      </c>
      <c r="L462" s="734">
        <v>93.5</v>
      </c>
      <c r="M462" s="734">
        <v>20</v>
      </c>
      <c r="N462" s="735">
        <v>1870</v>
      </c>
    </row>
    <row r="463" spans="1:14" ht="14.45" customHeight="1" x14ac:dyDescent="0.2">
      <c r="A463" s="729" t="s">
        <v>595</v>
      </c>
      <c r="B463" s="730" t="s">
        <v>596</v>
      </c>
      <c r="C463" s="731" t="s">
        <v>618</v>
      </c>
      <c r="D463" s="732" t="s">
        <v>619</v>
      </c>
      <c r="E463" s="733">
        <v>50113001</v>
      </c>
      <c r="F463" s="732" t="s">
        <v>627</v>
      </c>
      <c r="G463" s="731" t="s">
        <v>628</v>
      </c>
      <c r="H463" s="731">
        <v>51367</v>
      </c>
      <c r="I463" s="731">
        <v>51367</v>
      </c>
      <c r="J463" s="731" t="s">
        <v>762</v>
      </c>
      <c r="K463" s="731" t="s">
        <v>763</v>
      </c>
      <c r="L463" s="734">
        <v>92.95</v>
      </c>
      <c r="M463" s="734">
        <v>44</v>
      </c>
      <c r="N463" s="735">
        <v>4089.8</v>
      </c>
    </row>
    <row r="464" spans="1:14" ht="14.45" customHeight="1" x14ac:dyDescent="0.2">
      <c r="A464" s="729" t="s">
        <v>595</v>
      </c>
      <c r="B464" s="730" t="s">
        <v>596</v>
      </c>
      <c r="C464" s="731" t="s">
        <v>618</v>
      </c>
      <c r="D464" s="732" t="s">
        <v>619</v>
      </c>
      <c r="E464" s="733">
        <v>50113001</v>
      </c>
      <c r="F464" s="732" t="s">
        <v>627</v>
      </c>
      <c r="G464" s="731" t="s">
        <v>628</v>
      </c>
      <c r="H464" s="731">
        <v>51366</v>
      </c>
      <c r="I464" s="731">
        <v>51366</v>
      </c>
      <c r="J464" s="731" t="s">
        <v>762</v>
      </c>
      <c r="K464" s="731" t="s">
        <v>764</v>
      </c>
      <c r="L464" s="734">
        <v>171.59999999999997</v>
      </c>
      <c r="M464" s="734">
        <v>104</v>
      </c>
      <c r="N464" s="735">
        <v>17846.399999999998</v>
      </c>
    </row>
    <row r="465" spans="1:14" ht="14.45" customHeight="1" x14ac:dyDescent="0.2">
      <c r="A465" s="729" t="s">
        <v>595</v>
      </c>
      <c r="B465" s="730" t="s">
        <v>596</v>
      </c>
      <c r="C465" s="731" t="s">
        <v>618</v>
      </c>
      <c r="D465" s="732" t="s">
        <v>619</v>
      </c>
      <c r="E465" s="733">
        <v>50113001</v>
      </c>
      <c r="F465" s="732" t="s">
        <v>627</v>
      </c>
      <c r="G465" s="731" t="s">
        <v>628</v>
      </c>
      <c r="H465" s="731">
        <v>51384</v>
      </c>
      <c r="I465" s="731">
        <v>51384</v>
      </c>
      <c r="J465" s="731" t="s">
        <v>762</v>
      </c>
      <c r="K465" s="731" t="s">
        <v>1204</v>
      </c>
      <c r="L465" s="734">
        <v>192.5</v>
      </c>
      <c r="M465" s="734">
        <v>11</v>
      </c>
      <c r="N465" s="735">
        <v>2117.5</v>
      </c>
    </row>
    <row r="466" spans="1:14" ht="14.45" customHeight="1" x14ac:dyDescent="0.2">
      <c r="A466" s="729" t="s">
        <v>595</v>
      </c>
      <c r="B466" s="730" t="s">
        <v>596</v>
      </c>
      <c r="C466" s="731" t="s">
        <v>618</v>
      </c>
      <c r="D466" s="732" t="s">
        <v>619</v>
      </c>
      <c r="E466" s="733">
        <v>50113001</v>
      </c>
      <c r="F466" s="732" t="s">
        <v>627</v>
      </c>
      <c r="G466" s="731" t="s">
        <v>628</v>
      </c>
      <c r="H466" s="731">
        <v>229962</v>
      </c>
      <c r="I466" s="731">
        <v>229962</v>
      </c>
      <c r="J466" s="731" t="s">
        <v>1205</v>
      </c>
      <c r="K466" s="731" t="s">
        <v>1206</v>
      </c>
      <c r="L466" s="734">
        <v>89.160000000000039</v>
      </c>
      <c r="M466" s="734">
        <v>2</v>
      </c>
      <c r="N466" s="735">
        <v>178.32000000000008</v>
      </c>
    </row>
    <row r="467" spans="1:14" ht="14.45" customHeight="1" x14ac:dyDescent="0.2">
      <c r="A467" s="729" t="s">
        <v>595</v>
      </c>
      <c r="B467" s="730" t="s">
        <v>596</v>
      </c>
      <c r="C467" s="731" t="s">
        <v>618</v>
      </c>
      <c r="D467" s="732" t="s">
        <v>619</v>
      </c>
      <c r="E467" s="733">
        <v>50113001</v>
      </c>
      <c r="F467" s="732" t="s">
        <v>627</v>
      </c>
      <c r="G467" s="731" t="s">
        <v>628</v>
      </c>
      <c r="H467" s="731">
        <v>241993</v>
      </c>
      <c r="I467" s="731">
        <v>241993</v>
      </c>
      <c r="J467" s="731" t="s">
        <v>768</v>
      </c>
      <c r="K467" s="731" t="s">
        <v>769</v>
      </c>
      <c r="L467" s="734">
        <v>94.023333333333355</v>
      </c>
      <c r="M467" s="734">
        <v>3</v>
      </c>
      <c r="N467" s="735">
        <v>282.07000000000005</v>
      </c>
    </row>
    <row r="468" spans="1:14" ht="14.45" customHeight="1" x14ac:dyDescent="0.2">
      <c r="A468" s="729" t="s">
        <v>595</v>
      </c>
      <c r="B468" s="730" t="s">
        <v>596</v>
      </c>
      <c r="C468" s="731" t="s">
        <v>618</v>
      </c>
      <c r="D468" s="732" t="s">
        <v>619</v>
      </c>
      <c r="E468" s="733">
        <v>50113001</v>
      </c>
      <c r="F468" s="732" t="s">
        <v>627</v>
      </c>
      <c r="G468" s="731" t="s">
        <v>628</v>
      </c>
      <c r="H468" s="731">
        <v>208988</v>
      </c>
      <c r="I468" s="731">
        <v>208988</v>
      </c>
      <c r="J468" s="731" t="s">
        <v>772</v>
      </c>
      <c r="K468" s="731" t="s">
        <v>773</v>
      </c>
      <c r="L468" s="734">
        <v>555.16999999999996</v>
      </c>
      <c r="M468" s="734">
        <v>47</v>
      </c>
      <c r="N468" s="735">
        <v>26092.989999999998</v>
      </c>
    </row>
    <row r="469" spans="1:14" ht="14.45" customHeight="1" x14ac:dyDescent="0.2">
      <c r="A469" s="729" t="s">
        <v>595</v>
      </c>
      <c r="B469" s="730" t="s">
        <v>596</v>
      </c>
      <c r="C469" s="731" t="s">
        <v>618</v>
      </c>
      <c r="D469" s="732" t="s">
        <v>619</v>
      </c>
      <c r="E469" s="733">
        <v>50113001</v>
      </c>
      <c r="F469" s="732" t="s">
        <v>627</v>
      </c>
      <c r="G469" s="731" t="s">
        <v>628</v>
      </c>
      <c r="H469" s="731">
        <v>225166</v>
      </c>
      <c r="I469" s="731">
        <v>225166</v>
      </c>
      <c r="J469" s="731" t="s">
        <v>1207</v>
      </c>
      <c r="K469" s="731" t="s">
        <v>1208</v>
      </c>
      <c r="L469" s="734">
        <v>58.289999999999992</v>
      </c>
      <c r="M469" s="734">
        <v>1</v>
      </c>
      <c r="N469" s="735">
        <v>58.289999999999992</v>
      </c>
    </row>
    <row r="470" spans="1:14" ht="14.45" customHeight="1" x14ac:dyDescent="0.2">
      <c r="A470" s="729" t="s">
        <v>595</v>
      </c>
      <c r="B470" s="730" t="s">
        <v>596</v>
      </c>
      <c r="C470" s="731" t="s">
        <v>618</v>
      </c>
      <c r="D470" s="732" t="s">
        <v>619</v>
      </c>
      <c r="E470" s="733">
        <v>50113001</v>
      </c>
      <c r="F470" s="732" t="s">
        <v>627</v>
      </c>
      <c r="G470" s="731" t="s">
        <v>628</v>
      </c>
      <c r="H470" s="731">
        <v>224964</v>
      </c>
      <c r="I470" s="731">
        <v>224964</v>
      </c>
      <c r="J470" s="731" t="s">
        <v>993</v>
      </c>
      <c r="K470" s="731" t="s">
        <v>994</v>
      </c>
      <c r="L470" s="734">
        <v>107.75</v>
      </c>
      <c r="M470" s="734">
        <v>2</v>
      </c>
      <c r="N470" s="735">
        <v>215.5</v>
      </c>
    </row>
    <row r="471" spans="1:14" ht="14.45" customHeight="1" x14ac:dyDescent="0.2">
      <c r="A471" s="729" t="s">
        <v>595</v>
      </c>
      <c r="B471" s="730" t="s">
        <v>596</v>
      </c>
      <c r="C471" s="731" t="s">
        <v>618</v>
      </c>
      <c r="D471" s="732" t="s">
        <v>619</v>
      </c>
      <c r="E471" s="733">
        <v>50113001</v>
      </c>
      <c r="F471" s="732" t="s">
        <v>627</v>
      </c>
      <c r="G471" s="731" t="s">
        <v>628</v>
      </c>
      <c r="H471" s="731">
        <v>187299</v>
      </c>
      <c r="I471" s="731">
        <v>87299</v>
      </c>
      <c r="J471" s="731" t="s">
        <v>774</v>
      </c>
      <c r="K471" s="731" t="s">
        <v>775</v>
      </c>
      <c r="L471" s="734">
        <v>1003.63</v>
      </c>
      <c r="M471" s="734">
        <v>3</v>
      </c>
      <c r="N471" s="735">
        <v>3010.89</v>
      </c>
    </row>
    <row r="472" spans="1:14" ht="14.45" customHeight="1" x14ac:dyDescent="0.2">
      <c r="A472" s="729" t="s">
        <v>595</v>
      </c>
      <c r="B472" s="730" t="s">
        <v>596</v>
      </c>
      <c r="C472" s="731" t="s">
        <v>618</v>
      </c>
      <c r="D472" s="732" t="s">
        <v>619</v>
      </c>
      <c r="E472" s="733">
        <v>50113001</v>
      </c>
      <c r="F472" s="732" t="s">
        <v>627</v>
      </c>
      <c r="G472" s="731" t="s">
        <v>628</v>
      </c>
      <c r="H472" s="731">
        <v>193724</v>
      </c>
      <c r="I472" s="731">
        <v>93724</v>
      </c>
      <c r="J472" s="731" t="s">
        <v>1209</v>
      </c>
      <c r="K472" s="731" t="s">
        <v>1210</v>
      </c>
      <c r="L472" s="734">
        <v>68.240000000000009</v>
      </c>
      <c r="M472" s="734">
        <v>2</v>
      </c>
      <c r="N472" s="735">
        <v>136.48000000000002</v>
      </c>
    </row>
    <row r="473" spans="1:14" ht="14.45" customHeight="1" x14ac:dyDescent="0.2">
      <c r="A473" s="729" t="s">
        <v>595</v>
      </c>
      <c r="B473" s="730" t="s">
        <v>596</v>
      </c>
      <c r="C473" s="731" t="s">
        <v>618</v>
      </c>
      <c r="D473" s="732" t="s">
        <v>619</v>
      </c>
      <c r="E473" s="733">
        <v>50113001</v>
      </c>
      <c r="F473" s="732" t="s">
        <v>627</v>
      </c>
      <c r="G473" s="731" t="s">
        <v>628</v>
      </c>
      <c r="H473" s="731">
        <v>193723</v>
      </c>
      <c r="I473" s="731">
        <v>93723</v>
      </c>
      <c r="J473" s="731" t="s">
        <v>1211</v>
      </c>
      <c r="K473" s="731" t="s">
        <v>1212</v>
      </c>
      <c r="L473" s="734">
        <v>40.229999999999997</v>
      </c>
      <c r="M473" s="734">
        <v>2</v>
      </c>
      <c r="N473" s="735">
        <v>80.459999999999994</v>
      </c>
    </row>
    <row r="474" spans="1:14" ht="14.45" customHeight="1" x14ac:dyDescent="0.2">
      <c r="A474" s="729" t="s">
        <v>595</v>
      </c>
      <c r="B474" s="730" t="s">
        <v>596</v>
      </c>
      <c r="C474" s="731" t="s">
        <v>618</v>
      </c>
      <c r="D474" s="732" t="s">
        <v>619</v>
      </c>
      <c r="E474" s="733">
        <v>50113001</v>
      </c>
      <c r="F474" s="732" t="s">
        <v>627</v>
      </c>
      <c r="G474" s="731" t="s">
        <v>628</v>
      </c>
      <c r="H474" s="731">
        <v>117189</v>
      </c>
      <c r="I474" s="731">
        <v>17189</v>
      </c>
      <c r="J474" s="731" t="s">
        <v>776</v>
      </c>
      <c r="K474" s="731" t="s">
        <v>777</v>
      </c>
      <c r="L474" s="734">
        <v>73.540000000000006</v>
      </c>
      <c r="M474" s="734">
        <v>2</v>
      </c>
      <c r="N474" s="735">
        <v>147.08000000000001</v>
      </c>
    </row>
    <row r="475" spans="1:14" ht="14.45" customHeight="1" x14ac:dyDescent="0.2">
      <c r="A475" s="729" t="s">
        <v>595</v>
      </c>
      <c r="B475" s="730" t="s">
        <v>596</v>
      </c>
      <c r="C475" s="731" t="s">
        <v>618</v>
      </c>
      <c r="D475" s="732" t="s">
        <v>619</v>
      </c>
      <c r="E475" s="733">
        <v>50113001</v>
      </c>
      <c r="F475" s="732" t="s">
        <v>627</v>
      </c>
      <c r="G475" s="731" t="s">
        <v>628</v>
      </c>
      <c r="H475" s="731">
        <v>107678</v>
      </c>
      <c r="I475" s="731">
        <v>107678</v>
      </c>
      <c r="J475" s="731" t="s">
        <v>1213</v>
      </c>
      <c r="K475" s="731" t="s">
        <v>1214</v>
      </c>
      <c r="L475" s="734">
        <v>487.81</v>
      </c>
      <c r="M475" s="734">
        <v>1</v>
      </c>
      <c r="N475" s="735">
        <v>487.81</v>
      </c>
    </row>
    <row r="476" spans="1:14" ht="14.45" customHeight="1" x14ac:dyDescent="0.2">
      <c r="A476" s="729" t="s">
        <v>595</v>
      </c>
      <c r="B476" s="730" t="s">
        <v>596</v>
      </c>
      <c r="C476" s="731" t="s">
        <v>618</v>
      </c>
      <c r="D476" s="732" t="s">
        <v>619</v>
      </c>
      <c r="E476" s="733">
        <v>50113001</v>
      </c>
      <c r="F476" s="732" t="s">
        <v>627</v>
      </c>
      <c r="G476" s="731" t="s">
        <v>628</v>
      </c>
      <c r="H476" s="731">
        <v>845697</v>
      </c>
      <c r="I476" s="731">
        <v>200935</v>
      </c>
      <c r="J476" s="731" t="s">
        <v>780</v>
      </c>
      <c r="K476" s="731" t="s">
        <v>781</v>
      </c>
      <c r="L476" s="734">
        <v>44.789999999999992</v>
      </c>
      <c r="M476" s="734">
        <v>2</v>
      </c>
      <c r="N476" s="735">
        <v>89.579999999999984</v>
      </c>
    </row>
    <row r="477" spans="1:14" ht="14.45" customHeight="1" x14ac:dyDescent="0.2">
      <c r="A477" s="729" t="s">
        <v>595</v>
      </c>
      <c r="B477" s="730" t="s">
        <v>596</v>
      </c>
      <c r="C477" s="731" t="s">
        <v>618</v>
      </c>
      <c r="D477" s="732" t="s">
        <v>619</v>
      </c>
      <c r="E477" s="733">
        <v>50113001</v>
      </c>
      <c r="F477" s="732" t="s">
        <v>627</v>
      </c>
      <c r="G477" s="731" t="s">
        <v>628</v>
      </c>
      <c r="H477" s="731">
        <v>100489</v>
      </c>
      <c r="I477" s="731">
        <v>489</v>
      </c>
      <c r="J477" s="731" t="s">
        <v>782</v>
      </c>
      <c r="K477" s="731" t="s">
        <v>783</v>
      </c>
      <c r="L477" s="734">
        <v>47.14</v>
      </c>
      <c r="M477" s="734">
        <v>5</v>
      </c>
      <c r="N477" s="735">
        <v>235.7</v>
      </c>
    </row>
    <row r="478" spans="1:14" ht="14.45" customHeight="1" x14ac:dyDescent="0.2">
      <c r="A478" s="729" t="s">
        <v>595</v>
      </c>
      <c r="B478" s="730" t="s">
        <v>596</v>
      </c>
      <c r="C478" s="731" t="s">
        <v>618</v>
      </c>
      <c r="D478" s="732" t="s">
        <v>619</v>
      </c>
      <c r="E478" s="733">
        <v>50113001</v>
      </c>
      <c r="F478" s="732" t="s">
        <v>627</v>
      </c>
      <c r="G478" s="731" t="s">
        <v>628</v>
      </c>
      <c r="H478" s="731">
        <v>29938</v>
      </c>
      <c r="I478" s="731">
        <v>29938</v>
      </c>
      <c r="J478" s="731" t="s">
        <v>1215</v>
      </c>
      <c r="K478" s="731" t="s">
        <v>1216</v>
      </c>
      <c r="L478" s="734">
        <v>2057.2800000000002</v>
      </c>
      <c r="M478" s="734">
        <v>12</v>
      </c>
      <c r="N478" s="735">
        <v>24687.360000000004</v>
      </c>
    </row>
    <row r="479" spans="1:14" ht="14.45" customHeight="1" x14ac:dyDescent="0.2">
      <c r="A479" s="729" t="s">
        <v>595</v>
      </c>
      <c r="B479" s="730" t="s">
        <v>596</v>
      </c>
      <c r="C479" s="731" t="s">
        <v>618</v>
      </c>
      <c r="D479" s="732" t="s">
        <v>619</v>
      </c>
      <c r="E479" s="733">
        <v>50113001</v>
      </c>
      <c r="F479" s="732" t="s">
        <v>627</v>
      </c>
      <c r="G479" s="731" t="s">
        <v>640</v>
      </c>
      <c r="H479" s="731">
        <v>237595</v>
      </c>
      <c r="I479" s="731">
        <v>237595</v>
      </c>
      <c r="J479" s="731" t="s">
        <v>1217</v>
      </c>
      <c r="K479" s="731" t="s">
        <v>1218</v>
      </c>
      <c r="L479" s="734">
        <v>123.17</v>
      </c>
      <c r="M479" s="734">
        <v>1</v>
      </c>
      <c r="N479" s="735">
        <v>123.17</v>
      </c>
    </row>
    <row r="480" spans="1:14" ht="14.45" customHeight="1" x14ac:dyDescent="0.2">
      <c r="A480" s="729" t="s">
        <v>595</v>
      </c>
      <c r="B480" s="730" t="s">
        <v>596</v>
      </c>
      <c r="C480" s="731" t="s">
        <v>618</v>
      </c>
      <c r="D480" s="732" t="s">
        <v>619</v>
      </c>
      <c r="E480" s="733">
        <v>50113001</v>
      </c>
      <c r="F480" s="732" t="s">
        <v>627</v>
      </c>
      <c r="G480" s="731" t="s">
        <v>628</v>
      </c>
      <c r="H480" s="731">
        <v>930661</v>
      </c>
      <c r="I480" s="731">
        <v>0</v>
      </c>
      <c r="J480" s="731" t="s">
        <v>784</v>
      </c>
      <c r="K480" s="731" t="s">
        <v>329</v>
      </c>
      <c r="L480" s="734">
        <v>372.69746374327389</v>
      </c>
      <c r="M480" s="734">
        <v>3</v>
      </c>
      <c r="N480" s="735">
        <v>1118.0923912298217</v>
      </c>
    </row>
    <row r="481" spans="1:14" ht="14.45" customHeight="1" x14ac:dyDescent="0.2">
      <c r="A481" s="729" t="s">
        <v>595</v>
      </c>
      <c r="B481" s="730" t="s">
        <v>596</v>
      </c>
      <c r="C481" s="731" t="s">
        <v>618</v>
      </c>
      <c r="D481" s="732" t="s">
        <v>619</v>
      </c>
      <c r="E481" s="733">
        <v>50113001</v>
      </c>
      <c r="F481" s="732" t="s">
        <v>627</v>
      </c>
      <c r="G481" s="731" t="s">
        <v>628</v>
      </c>
      <c r="H481" s="731">
        <v>930431</v>
      </c>
      <c r="I481" s="731">
        <v>1000</v>
      </c>
      <c r="J481" s="731" t="s">
        <v>1219</v>
      </c>
      <c r="K481" s="731" t="s">
        <v>329</v>
      </c>
      <c r="L481" s="734">
        <v>120.77631013319596</v>
      </c>
      <c r="M481" s="734">
        <v>4</v>
      </c>
      <c r="N481" s="735">
        <v>483.10524053278385</v>
      </c>
    </row>
    <row r="482" spans="1:14" ht="14.45" customHeight="1" x14ac:dyDescent="0.2">
      <c r="A482" s="729" t="s">
        <v>595</v>
      </c>
      <c r="B482" s="730" t="s">
        <v>596</v>
      </c>
      <c r="C482" s="731" t="s">
        <v>618</v>
      </c>
      <c r="D482" s="732" t="s">
        <v>619</v>
      </c>
      <c r="E482" s="733">
        <v>50113001</v>
      </c>
      <c r="F482" s="732" t="s">
        <v>627</v>
      </c>
      <c r="G482" s="731" t="s">
        <v>628</v>
      </c>
      <c r="H482" s="731">
        <v>930224</v>
      </c>
      <c r="I482" s="731">
        <v>0</v>
      </c>
      <c r="J482" s="731" t="s">
        <v>1220</v>
      </c>
      <c r="K482" s="731" t="s">
        <v>329</v>
      </c>
      <c r="L482" s="734">
        <v>247.74354664017213</v>
      </c>
      <c r="M482" s="734">
        <v>1</v>
      </c>
      <c r="N482" s="735">
        <v>247.74354664017213</v>
      </c>
    </row>
    <row r="483" spans="1:14" ht="14.45" customHeight="1" x14ac:dyDescent="0.2">
      <c r="A483" s="729" t="s">
        <v>595</v>
      </c>
      <c r="B483" s="730" t="s">
        <v>596</v>
      </c>
      <c r="C483" s="731" t="s">
        <v>618</v>
      </c>
      <c r="D483" s="732" t="s">
        <v>619</v>
      </c>
      <c r="E483" s="733">
        <v>50113001</v>
      </c>
      <c r="F483" s="732" t="s">
        <v>627</v>
      </c>
      <c r="G483" s="731" t="s">
        <v>628</v>
      </c>
      <c r="H483" s="731">
        <v>900494</v>
      </c>
      <c r="I483" s="731">
        <v>0</v>
      </c>
      <c r="J483" s="731" t="s">
        <v>1221</v>
      </c>
      <c r="K483" s="731" t="s">
        <v>329</v>
      </c>
      <c r="L483" s="734">
        <v>769.11883560329125</v>
      </c>
      <c r="M483" s="734">
        <v>1</v>
      </c>
      <c r="N483" s="735">
        <v>769.11883560329125</v>
      </c>
    </row>
    <row r="484" spans="1:14" ht="14.45" customHeight="1" x14ac:dyDescent="0.2">
      <c r="A484" s="729" t="s">
        <v>595</v>
      </c>
      <c r="B484" s="730" t="s">
        <v>596</v>
      </c>
      <c r="C484" s="731" t="s">
        <v>618</v>
      </c>
      <c r="D484" s="732" t="s">
        <v>619</v>
      </c>
      <c r="E484" s="733">
        <v>50113001</v>
      </c>
      <c r="F484" s="732" t="s">
        <v>627</v>
      </c>
      <c r="G484" s="731" t="s">
        <v>628</v>
      </c>
      <c r="H484" s="731">
        <v>920056</v>
      </c>
      <c r="I484" s="731">
        <v>0</v>
      </c>
      <c r="J484" s="731" t="s">
        <v>1222</v>
      </c>
      <c r="K484" s="731" t="s">
        <v>329</v>
      </c>
      <c r="L484" s="734">
        <v>808.01314226633451</v>
      </c>
      <c r="M484" s="734">
        <v>1</v>
      </c>
      <c r="N484" s="735">
        <v>808.01314226633451</v>
      </c>
    </row>
    <row r="485" spans="1:14" ht="14.45" customHeight="1" x14ac:dyDescent="0.2">
      <c r="A485" s="729" t="s">
        <v>595</v>
      </c>
      <c r="B485" s="730" t="s">
        <v>596</v>
      </c>
      <c r="C485" s="731" t="s">
        <v>618</v>
      </c>
      <c r="D485" s="732" t="s">
        <v>619</v>
      </c>
      <c r="E485" s="733">
        <v>50113001</v>
      </c>
      <c r="F485" s="732" t="s">
        <v>627</v>
      </c>
      <c r="G485" s="731" t="s">
        <v>628</v>
      </c>
      <c r="H485" s="731">
        <v>900441</v>
      </c>
      <c r="I485" s="731">
        <v>0</v>
      </c>
      <c r="J485" s="731" t="s">
        <v>1223</v>
      </c>
      <c r="K485" s="731" t="s">
        <v>1224</v>
      </c>
      <c r="L485" s="734">
        <v>443.64025510799343</v>
      </c>
      <c r="M485" s="734">
        <v>1</v>
      </c>
      <c r="N485" s="735">
        <v>443.64025510799343</v>
      </c>
    </row>
    <row r="486" spans="1:14" ht="14.45" customHeight="1" x14ac:dyDescent="0.2">
      <c r="A486" s="729" t="s">
        <v>595</v>
      </c>
      <c r="B486" s="730" t="s">
        <v>596</v>
      </c>
      <c r="C486" s="731" t="s">
        <v>618</v>
      </c>
      <c r="D486" s="732" t="s">
        <v>619</v>
      </c>
      <c r="E486" s="733">
        <v>50113001</v>
      </c>
      <c r="F486" s="732" t="s">
        <v>627</v>
      </c>
      <c r="G486" s="731" t="s">
        <v>628</v>
      </c>
      <c r="H486" s="731">
        <v>920359</v>
      </c>
      <c r="I486" s="731">
        <v>0</v>
      </c>
      <c r="J486" s="731" t="s">
        <v>1225</v>
      </c>
      <c r="K486" s="731" t="s">
        <v>329</v>
      </c>
      <c r="L486" s="734">
        <v>213.84156774250835</v>
      </c>
      <c r="M486" s="734">
        <v>1</v>
      </c>
      <c r="N486" s="735">
        <v>213.84156774250835</v>
      </c>
    </row>
    <row r="487" spans="1:14" ht="14.45" customHeight="1" x14ac:dyDescent="0.2">
      <c r="A487" s="729" t="s">
        <v>595</v>
      </c>
      <c r="B487" s="730" t="s">
        <v>596</v>
      </c>
      <c r="C487" s="731" t="s">
        <v>618</v>
      </c>
      <c r="D487" s="732" t="s">
        <v>619</v>
      </c>
      <c r="E487" s="733">
        <v>50113001</v>
      </c>
      <c r="F487" s="732" t="s">
        <v>627</v>
      </c>
      <c r="G487" s="731" t="s">
        <v>628</v>
      </c>
      <c r="H487" s="731">
        <v>900406</v>
      </c>
      <c r="I487" s="731">
        <v>0</v>
      </c>
      <c r="J487" s="731" t="s">
        <v>1226</v>
      </c>
      <c r="K487" s="731" t="s">
        <v>329</v>
      </c>
      <c r="L487" s="734">
        <v>81.3939820076519</v>
      </c>
      <c r="M487" s="734">
        <v>3</v>
      </c>
      <c r="N487" s="735">
        <v>244.18194602295569</v>
      </c>
    </row>
    <row r="488" spans="1:14" ht="14.45" customHeight="1" x14ac:dyDescent="0.2">
      <c r="A488" s="729" t="s">
        <v>595</v>
      </c>
      <c r="B488" s="730" t="s">
        <v>596</v>
      </c>
      <c r="C488" s="731" t="s">
        <v>618</v>
      </c>
      <c r="D488" s="732" t="s">
        <v>619</v>
      </c>
      <c r="E488" s="733">
        <v>50113001</v>
      </c>
      <c r="F488" s="732" t="s">
        <v>627</v>
      </c>
      <c r="G488" s="731" t="s">
        <v>628</v>
      </c>
      <c r="H488" s="731">
        <v>921394</v>
      </c>
      <c r="I488" s="731">
        <v>0</v>
      </c>
      <c r="J488" s="731" t="s">
        <v>1227</v>
      </c>
      <c r="K488" s="731" t="s">
        <v>329</v>
      </c>
      <c r="L488" s="734">
        <v>585.13773405578661</v>
      </c>
      <c r="M488" s="734">
        <v>2</v>
      </c>
      <c r="N488" s="735">
        <v>1170.2754681115732</v>
      </c>
    </row>
    <row r="489" spans="1:14" ht="14.45" customHeight="1" x14ac:dyDescent="0.2">
      <c r="A489" s="729" t="s">
        <v>595</v>
      </c>
      <c r="B489" s="730" t="s">
        <v>596</v>
      </c>
      <c r="C489" s="731" t="s">
        <v>618</v>
      </c>
      <c r="D489" s="732" t="s">
        <v>619</v>
      </c>
      <c r="E489" s="733">
        <v>50113001</v>
      </c>
      <c r="F489" s="732" t="s">
        <v>627</v>
      </c>
      <c r="G489" s="731" t="s">
        <v>628</v>
      </c>
      <c r="H489" s="731">
        <v>921417</v>
      </c>
      <c r="I489" s="731">
        <v>0</v>
      </c>
      <c r="J489" s="731" t="s">
        <v>1228</v>
      </c>
      <c r="K489" s="731" t="s">
        <v>329</v>
      </c>
      <c r="L489" s="734">
        <v>1077.5202040552863</v>
      </c>
      <c r="M489" s="734">
        <v>1</v>
      </c>
      <c r="N489" s="735">
        <v>1077.5202040552863</v>
      </c>
    </row>
    <row r="490" spans="1:14" ht="14.45" customHeight="1" x14ac:dyDescent="0.2">
      <c r="A490" s="729" t="s">
        <v>595</v>
      </c>
      <c r="B490" s="730" t="s">
        <v>596</v>
      </c>
      <c r="C490" s="731" t="s">
        <v>618</v>
      </c>
      <c r="D490" s="732" t="s">
        <v>619</v>
      </c>
      <c r="E490" s="733">
        <v>50113001</v>
      </c>
      <c r="F490" s="732" t="s">
        <v>627</v>
      </c>
      <c r="G490" s="731" t="s">
        <v>628</v>
      </c>
      <c r="H490" s="731">
        <v>921350</v>
      </c>
      <c r="I490" s="731">
        <v>0</v>
      </c>
      <c r="J490" s="731" t="s">
        <v>1229</v>
      </c>
      <c r="K490" s="731" t="s">
        <v>329</v>
      </c>
      <c r="L490" s="734">
        <v>131.41705409283884</v>
      </c>
      <c r="M490" s="734">
        <v>1</v>
      </c>
      <c r="N490" s="735">
        <v>131.41705409283884</v>
      </c>
    </row>
    <row r="491" spans="1:14" ht="14.45" customHeight="1" x14ac:dyDescent="0.2">
      <c r="A491" s="729" t="s">
        <v>595</v>
      </c>
      <c r="B491" s="730" t="s">
        <v>596</v>
      </c>
      <c r="C491" s="731" t="s">
        <v>618</v>
      </c>
      <c r="D491" s="732" t="s">
        <v>619</v>
      </c>
      <c r="E491" s="733">
        <v>50113001</v>
      </c>
      <c r="F491" s="732" t="s">
        <v>627</v>
      </c>
      <c r="G491" s="731" t="s">
        <v>628</v>
      </c>
      <c r="H491" s="731">
        <v>119571</v>
      </c>
      <c r="I491" s="731">
        <v>19571</v>
      </c>
      <c r="J491" s="731" t="s">
        <v>1230</v>
      </c>
      <c r="K491" s="731" t="s">
        <v>1231</v>
      </c>
      <c r="L491" s="734">
        <v>258.7</v>
      </c>
      <c r="M491" s="734">
        <v>1</v>
      </c>
      <c r="N491" s="735">
        <v>258.7</v>
      </c>
    </row>
    <row r="492" spans="1:14" ht="14.45" customHeight="1" x14ac:dyDescent="0.2">
      <c r="A492" s="729" t="s">
        <v>595</v>
      </c>
      <c r="B492" s="730" t="s">
        <v>596</v>
      </c>
      <c r="C492" s="731" t="s">
        <v>618</v>
      </c>
      <c r="D492" s="732" t="s">
        <v>619</v>
      </c>
      <c r="E492" s="733">
        <v>50113001</v>
      </c>
      <c r="F492" s="732" t="s">
        <v>627</v>
      </c>
      <c r="G492" s="731" t="s">
        <v>628</v>
      </c>
      <c r="H492" s="731">
        <v>188217</v>
      </c>
      <c r="I492" s="731">
        <v>88217</v>
      </c>
      <c r="J492" s="731" t="s">
        <v>788</v>
      </c>
      <c r="K492" s="731" t="s">
        <v>789</v>
      </c>
      <c r="L492" s="734">
        <v>126.47444391908145</v>
      </c>
      <c r="M492" s="734">
        <v>9</v>
      </c>
      <c r="N492" s="735">
        <v>1138.269995271733</v>
      </c>
    </row>
    <row r="493" spans="1:14" ht="14.45" customHeight="1" x14ac:dyDescent="0.2">
      <c r="A493" s="729" t="s">
        <v>595</v>
      </c>
      <c r="B493" s="730" t="s">
        <v>596</v>
      </c>
      <c r="C493" s="731" t="s">
        <v>618</v>
      </c>
      <c r="D493" s="732" t="s">
        <v>619</v>
      </c>
      <c r="E493" s="733">
        <v>50113001</v>
      </c>
      <c r="F493" s="732" t="s">
        <v>627</v>
      </c>
      <c r="G493" s="731" t="s">
        <v>628</v>
      </c>
      <c r="H493" s="731">
        <v>188219</v>
      </c>
      <c r="I493" s="731">
        <v>88219</v>
      </c>
      <c r="J493" s="731" t="s">
        <v>1005</v>
      </c>
      <c r="K493" s="731" t="s">
        <v>1006</v>
      </c>
      <c r="L493" s="734">
        <v>140.93428571428575</v>
      </c>
      <c r="M493" s="734">
        <v>7</v>
      </c>
      <c r="N493" s="735">
        <v>986.54000000000019</v>
      </c>
    </row>
    <row r="494" spans="1:14" ht="14.45" customHeight="1" x14ac:dyDescent="0.2">
      <c r="A494" s="729" t="s">
        <v>595</v>
      </c>
      <c r="B494" s="730" t="s">
        <v>596</v>
      </c>
      <c r="C494" s="731" t="s">
        <v>618</v>
      </c>
      <c r="D494" s="732" t="s">
        <v>619</v>
      </c>
      <c r="E494" s="733">
        <v>50113001</v>
      </c>
      <c r="F494" s="732" t="s">
        <v>627</v>
      </c>
      <c r="G494" s="731" t="s">
        <v>628</v>
      </c>
      <c r="H494" s="731">
        <v>237970</v>
      </c>
      <c r="I494" s="731">
        <v>237970</v>
      </c>
      <c r="J494" s="731" t="s">
        <v>1232</v>
      </c>
      <c r="K494" s="731" t="s">
        <v>1233</v>
      </c>
      <c r="L494" s="734">
        <v>79.779999999999987</v>
      </c>
      <c r="M494" s="734">
        <v>1</v>
      </c>
      <c r="N494" s="735">
        <v>79.779999999999987</v>
      </c>
    </row>
    <row r="495" spans="1:14" ht="14.45" customHeight="1" x14ac:dyDescent="0.2">
      <c r="A495" s="729" t="s">
        <v>595</v>
      </c>
      <c r="B495" s="730" t="s">
        <v>596</v>
      </c>
      <c r="C495" s="731" t="s">
        <v>618</v>
      </c>
      <c r="D495" s="732" t="s">
        <v>619</v>
      </c>
      <c r="E495" s="733">
        <v>50113001</v>
      </c>
      <c r="F495" s="732" t="s">
        <v>627</v>
      </c>
      <c r="G495" s="731" t="s">
        <v>628</v>
      </c>
      <c r="H495" s="731">
        <v>127543</v>
      </c>
      <c r="I495" s="731">
        <v>27543</v>
      </c>
      <c r="J495" s="731" t="s">
        <v>1234</v>
      </c>
      <c r="K495" s="731" t="s">
        <v>1235</v>
      </c>
      <c r="L495" s="734">
        <v>883.83</v>
      </c>
      <c r="M495" s="734">
        <v>1</v>
      </c>
      <c r="N495" s="735">
        <v>883.83</v>
      </c>
    </row>
    <row r="496" spans="1:14" ht="14.45" customHeight="1" x14ac:dyDescent="0.2">
      <c r="A496" s="729" t="s">
        <v>595</v>
      </c>
      <c r="B496" s="730" t="s">
        <v>596</v>
      </c>
      <c r="C496" s="731" t="s">
        <v>618</v>
      </c>
      <c r="D496" s="732" t="s">
        <v>619</v>
      </c>
      <c r="E496" s="733">
        <v>50113001</v>
      </c>
      <c r="F496" s="732" t="s">
        <v>627</v>
      </c>
      <c r="G496" s="731" t="s">
        <v>640</v>
      </c>
      <c r="H496" s="731">
        <v>849935</v>
      </c>
      <c r="I496" s="731">
        <v>155383</v>
      </c>
      <c r="J496" s="731" t="s">
        <v>1236</v>
      </c>
      <c r="K496" s="731" t="s">
        <v>1237</v>
      </c>
      <c r="L496" s="734">
        <v>4504.33</v>
      </c>
      <c r="M496" s="734">
        <v>1</v>
      </c>
      <c r="N496" s="735">
        <v>4504.33</v>
      </c>
    </row>
    <row r="497" spans="1:14" ht="14.45" customHeight="1" x14ac:dyDescent="0.2">
      <c r="A497" s="729" t="s">
        <v>595</v>
      </c>
      <c r="B497" s="730" t="s">
        <v>596</v>
      </c>
      <c r="C497" s="731" t="s">
        <v>618</v>
      </c>
      <c r="D497" s="732" t="s">
        <v>619</v>
      </c>
      <c r="E497" s="733">
        <v>50113001</v>
      </c>
      <c r="F497" s="732" t="s">
        <v>627</v>
      </c>
      <c r="G497" s="731" t="s">
        <v>628</v>
      </c>
      <c r="H497" s="731">
        <v>117992</v>
      </c>
      <c r="I497" s="731">
        <v>17992</v>
      </c>
      <c r="J497" s="731" t="s">
        <v>794</v>
      </c>
      <c r="K497" s="731" t="s">
        <v>1238</v>
      </c>
      <c r="L497" s="734">
        <v>83.35</v>
      </c>
      <c r="M497" s="734">
        <v>2</v>
      </c>
      <c r="N497" s="735">
        <v>166.7</v>
      </c>
    </row>
    <row r="498" spans="1:14" ht="14.45" customHeight="1" x14ac:dyDescent="0.2">
      <c r="A498" s="729" t="s">
        <v>595</v>
      </c>
      <c r="B498" s="730" t="s">
        <v>596</v>
      </c>
      <c r="C498" s="731" t="s">
        <v>618</v>
      </c>
      <c r="D498" s="732" t="s">
        <v>619</v>
      </c>
      <c r="E498" s="733">
        <v>50113001</v>
      </c>
      <c r="F498" s="732" t="s">
        <v>627</v>
      </c>
      <c r="G498" s="731" t="s">
        <v>628</v>
      </c>
      <c r="H498" s="731">
        <v>231541</v>
      </c>
      <c r="I498" s="731">
        <v>231541</v>
      </c>
      <c r="J498" s="731" t="s">
        <v>798</v>
      </c>
      <c r="K498" s="731" t="s">
        <v>799</v>
      </c>
      <c r="L498" s="734">
        <v>80.689999999999984</v>
      </c>
      <c r="M498" s="734">
        <v>28</v>
      </c>
      <c r="N498" s="735">
        <v>2259.3199999999997</v>
      </c>
    </row>
    <row r="499" spans="1:14" ht="14.45" customHeight="1" x14ac:dyDescent="0.2">
      <c r="A499" s="729" t="s">
        <v>595</v>
      </c>
      <c r="B499" s="730" t="s">
        <v>596</v>
      </c>
      <c r="C499" s="731" t="s">
        <v>618</v>
      </c>
      <c r="D499" s="732" t="s">
        <v>619</v>
      </c>
      <c r="E499" s="733">
        <v>50113001</v>
      </c>
      <c r="F499" s="732" t="s">
        <v>627</v>
      </c>
      <c r="G499" s="731" t="s">
        <v>628</v>
      </c>
      <c r="H499" s="731">
        <v>234736</v>
      </c>
      <c r="I499" s="731">
        <v>234736</v>
      </c>
      <c r="J499" s="731" t="s">
        <v>1009</v>
      </c>
      <c r="K499" s="731" t="s">
        <v>1010</v>
      </c>
      <c r="L499" s="734">
        <v>120.54</v>
      </c>
      <c r="M499" s="734">
        <v>3</v>
      </c>
      <c r="N499" s="735">
        <v>361.62</v>
      </c>
    </row>
    <row r="500" spans="1:14" ht="14.45" customHeight="1" x14ac:dyDescent="0.2">
      <c r="A500" s="729" t="s">
        <v>595</v>
      </c>
      <c r="B500" s="730" t="s">
        <v>596</v>
      </c>
      <c r="C500" s="731" t="s">
        <v>618</v>
      </c>
      <c r="D500" s="732" t="s">
        <v>619</v>
      </c>
      <c r="E500" s="733">
        <v>50113001</v>
      </c>
      <c r="F500" s="732" t="s">
        <v>627</v>
      </c>
      <c r="G500" s="731" t="s">
        <v>628</v>
      </c>
      <c r="H500" s="731">
        <v>225168</v>
      </c>
      <c r="I500" s="731">
        <v>225168</v>
      </c>
      <c r="J500" s="731" t="s">
        <v>800</v>
      </c>
      <c r="K500" s="731" t="s">
        <v>801</v>
      </c>
      <c r="L500" s="734">
        <v>63.539999999999992</v>
      </c>
      <c r="M500" s="734">
        <v>35</v>
      </c>
      <c r="N500" s="735">
        <v>2223.8999999999996</v>
      </c>
    </row>
    <row r="501" spans="1:14" ht="14.45" customHeight="1" x14ac:dyDescent="0.2">
      <c r="A501" s="729" t="s">
        <v>595</v>
      </c>
      <c r="B501" s="730" t="s">
        <v>596</v>
      </c>
      <c r="C501" s="731" t="s">
        <v>618</v>
      </c>
      <c r="D501" s="732" t="s">
        <v>619</v>
      </c>
      <c r="E501" s="733">
        <v>50113001</v>
      </c>
      <c r="F501" s="732" t="s">
        <v>627</v>
      </c>
      <c r="G501" s="731" t="s">
        <v>628</v>
      </c>
      <c r="H501" s="731">
        <v>225169</v>
      </c>
      <c r="I501" s="731">
        <v>225169</v>
      </c>
      <c r="J501" s="731" t="s">
        <v>800</v>
      </c>
      <c r="K501" s="731" t="s">
        <v>1239</v>
      </c>
      <c r="L501" s="734">
        <v>44.45</v>
      </c>
      <c r="M501" s="734">
        <v>28</v>
      </c>
      <c r="N501" s="735">
        <v>1244.6000000000001</v>
      </c>
    </row>
    <row r="502" spans="1:14" ht="14.45" customHeight="1" x14ac:dyDescent="0.2">
      <c r="A502" s="729" t="s">
        <v>595</v>
      </c>
      <c r="B502" s="730" t="s">
        <v>596</v>
      </c>
      <c r="C502" s="731" t="s">
        <v>618</v>
      </c>
      <c r="D502" s="732" t="s">
        <v>619</v>
      </c>
      <c r="E502" s="733">
        <v>50113001</v>
      </c>
      <c r="F502" s="732" t="s">
        <v>627</v>
      </c>
      <c r="G502" s="731" t="s">
        <v>628</v>
      </c>
      <c r="H502" s="731">
        <v>100502</v>
      </c>
      <c r="I502" s="731">
        <v>502</v>
      </c>
      <c r="J502" s="731" t="s">
        <v>802</v>
      </c>
      <c r="K502" s="731" t="s">
        <v>804</v>
      </c>
      <c r="L502" s="734">
        <v>267.21500505755569</v>
      </c>
      <c r="M502" s="734">
        <v>4</v>
      </c>
      <c r="N502" s="735">
        <v>1068.8600202302227</v>
      </c>
    </row>
    <row r="503" spans="1:14" ht="14.45" customHeight="1" x14ac:dyDescent="0.2">
      <c r="A503" s="729" t="s">
        <v>595</v>
      </c>
      <c r="B503" s="730" t="s">
        <v>596</v>
      </c>
      <c r="C503" s="731" t="s">
        <v>618</v>
      </c>
      <c r="D503" s="732" t="s">
        <v>619</v>
      </c>
      <c r="E503" s="733">
        <v>50113001</v>
      </c>
      <c r="F503" s="732" t="s">
        <v>627</v>
      </c>
      <c r="G503" s="731" t="s">
        <v>329</v>
      </c>
      <c r="H503" s="731">
        <v>132186</v>
      </c>
      <c r="I503" s="731">
        <v>132186</v>
      </c>
      <c r="J503" s="731" t="s">
        <v>1240</v>
      </c>
      <c r="K503" s="731" t="s">
        <v>1241</v>
      </c>
      <c r="L503" s="734">
        <v>56.23</v>
      </c>
      <c r="M503" s="734">
        <v>1</v>
      </c>
      <c r="N503" s="735">
        <v>56.23</v>
      </c>
    </row>
    <row r="504" spans="1:14" ht="14.45" customHeight="1" x14ac:dyDescent="0.2">
      <c r="A504" s="729" t="s">
        <v>595</v>
      </c>
      <c r="B504" s="730" t="s">
        <v>596</v>
      </c>
      <c r="C504" s="731" t="s">
        <v>618</v>
      </c>
      <c r="D504" s="732" t="s">
        <v>619</v>
      </c>
      <c r="E504" s="733">
        <v>50113001</v>
      </c>
      <c r="F504" s="732" t="s">
        <v>627</v>
      </c>
      <c r="G504" s="731" t="s">
        <v>640</v>
      </c>
      <c r="H504" s="731">
        <v>239965</v>
      </c>
      <c r="I504" s="731">
        <v>239965</v>
      </c>
      <c r="J504" s="731" t="s">
        <v>1242</v>
      </c>
      <c r="K504" s="731" t="s">
        <v>1243</v>
      </c>
      <c r="L504" s="734">
        <v>280.14999999999998</v>
      </c>
      <c r="M504" s="734">
        <v>40</v>
      </c>
      <c r="N504" s="735">
        <v>11206</v>
      </c>
    </row>
    <row r="505" spans="1:14" ht="14.45" customHeight="1" x14ac:dyDescent="0.2">
      <c r="A505" s="729" t="s">
        <v>595</v>
      </c>
      <c r="B505" s="730" t="s">
        <v>596</v>
      </c>
      <c r="C505" s="731" t="s">
        <v>618</v>
      </c>
      <c r="D505" s="732" t="s">
        <v>619</v>
      </c>
      <c r="E505" s="733">
        <v>50113001</v>
      </c>
      <c r="F505" s="732" t="s">
        <v>627</v>
      </c>
      <c r="G505" s="731" t="s">
        <v>329</v>
      </c>
      <c r="H505" s="731">
        <v>224481</v>
      </c>
      <c r="I505" s="731">
        <v>224481</v>
      </c>
      <c r="J505" s="731" t="s">
        <v>1244</v>
      </c>
      <c r="K505" s="731" t="s">
        <v>1245</v>
      </c>
      <c r="L505" s="734">
        <v>255.49000000000007</v>
      </c>
      <c r="M505" s="734">
        <v>10</v>
      </c>
      <c r="N505" s="735">
        <v>2554.9000000000005</v>
      </c>
    </row>
    <row r="506" spans="1:14" ht="14.45" customHeight="1" x14ac:dyDescent="0.2">
      <c r="A506" s="729" t="s">
        <v>595</v>
      </c>
      <c r="B506" s="730" t="s">
        <v>596</v>
      </c>
      <c r="C506" s="731" t="s">
        <v>618</v>
      </c>
      <c r="D506" s="732" t="s">
        <v>619</v>
      </c>
      <c r="E506" s="733">
        <v>50113001</v>
      </c>
      <c r="F506" s="732" t="s">
        <v>627</v>
      </c>
      <c r="G506" s="731" t="s">
        <v>628</v>
      </c>
      <c r="H506" s="731">
        <v>13818</v>
      </c>
      <c r="I506" s="731">
        <v>13818</v>
      </c>
      <c r="J506" s="731" t="s">
        <v>1246</v>
      </c>
      <c r="K506" s="731" t="s">
        <v>1247</v>
      </c>
      <c r="L506" s="734">
        <v>495.81</v>
      </c>
      <c r="M506" s="734">
        <v>1</v>
      </c>
      <c r="N506" s="735">
        <v>495.81</v>
      </c>
    </row>
    <row r="507" spans="1:14" ht="14.45" customHeight="1" x14ac:dyDescent="0.2">
      <c r="A507" s="729" t="s">
        <v>595</v>
      </c>
      <c r="B507" s="730" t="s">
        <v>596</v>
      </c>
      <c r="C507" s="731" t="s">
        <v>618</v>
      </c>
      <c r="D507" s="732" t="s">
        <v>619</v>
      </c>
      <c r="E507" s="733">
        <v>50113001</v>
      </c>
      <c r="F507" s="732" t="s">
        <v>627</v>
      </c>
      <c r="G507" s="731" t="s">
        <v>628</v>
      </c>
      <c r="H507" s="731">
        <v>111485</v>
      </c>
      <c r="I507" s="731">
        <v>11485</v>
      </c>
      <c r="J507" s="731" t="s">
        <v>1246</v>
      </c>
      <c r="K507" s="731" t="s">
        <v>836</v>
      </c>
      <c r="L507" s="734">
        <v>117.40000000000005</v>
      </c>
      <c r="M507" s="734">
        <v>5</v>
      </c>
      <c r="N507" s="735">
        <v>587.00000000000023</v>
      </c>
    </row>
    <row r="508" spans="1:14" ht="14.45" customHeight="1" x14ac:dyDescent="0.2">
      <c r="A508" s="729" t="s">
        <v>595</v>
      </c>
      <c r="B508" s="730" t="s">
        <v>596</v>
      </c>
      <c r="C508" s="731" t="s">
        <v>618</v>
      </c>
      <c r="D508" s="732" t="s">
        <v>619</v>
      </c>
      <c r="E508" s="733">
        <v>50113001</v>
      </c>
      <c r="F508" s="732" t="s">
        <v>627</v>
      </c>
      <c r="G508" s="731" t="s">
        <v>628</v>
      </c>
      <c r="H508" s="731">
        <v>118563</v>
      </c>
      <c r="I508" s="731">
        <v>18563</v>
      </c>
      <c r="J508" s="731" t="s">
        <v>1248</v>
      </c>
      <c r="K508" s="731" t="s">
        <v>1249</v>
      </c>
      <c r="L508" s="734">
        <v>487.01500000000004</v>
      </c>
      <c r="M508" s="734">
        <v>4</v>
      </c>
      <c r="N508" s="735">
        <v>1948.0600000000002</v>
      </c>
    </row>
    <row r="509" spans="1:14" ht="14.45" customHeight="1" x14ac:dyDescent="0.2">
      <c r="A509" s="729" t="s">
        <v>595</v>
      </c>
      <c r="B509" s="730" t="s">
        <v>596</v>
      </c>
      <c r="C509" s="731" t="s">
        <v>618</v>
      </c>
      <c r="D509" s="732" t="s">
        <v>619</v>
      </c>
      <c r="E509" s="733">
        <v>50113001</v>
      </c>
      <c r="F509" s="732" t="s">
        <v>627</v>
      </c>
      <c r="G509" s="731" t="s">
        <v>628</v>
      </c>
      <c r="H509" s="731">
        <v>845376</v>
      </c>
      <c r="I509" s="731">
        <v>107641</v>
      </c>
      <c r="J509" s="731" t="s">
        <v>1250</v>
      </c>
      <c r="K509" s="731" t="s">
        <v>1251</v>
      </c>
      <c r="L509" s="734">
        <v>119.75999999999999</v>
      </c>
      <c r="M509" s="734">
        <v>1</v>
      </c>
      <c r="N509" s="735">
        <v>119.75999999999999</v>
      </c>
    </row>
    <row r="510" spans="1:14" ht="14.45" customHeight="1" x14ac:dyDescent="0.2">
      <c r="A510" s="729" t="s">
        <v>595</v>
      </c>
      <c r="B510" s="730" t="s">
        <v>596</v>
      </c>
      <c r="C510" s="731" t="s">
        <v>618</v>
      </c>
      <c r="D510" s="732" t="s">
        <v>619</v>
      </c>
      <c r="E510" s="733">
        <v>50113001</v>
      </c>
      <c r="F510" s="732" t="s">
        <v>627</v>
      </c>
      <c r="G510" s="731" t="s">
        <v>628</v>
      </c>
      <c r="H510" s="731">
        <v>194804</v>
      </c>
      <c r="I510" s="731">
        <v>94804</v>
      </c>
      <c r="J510" s="731" t="s">
        <v>1252</v>
      </c>
      <c r="K510" s="731" t="s">
        <v>874</v>
      </c>
      <c r="L510" s="734">
        <v>58.470000000000013</v>
      </c>
      <c r="M510" s="734">
        <v>1</v>
      </c>
      <c r="N510" s="735">
        <v>58.470000000000013</v>
      </c>
    </row>
    <row r="511" spans="1:14" ht="14.45" customHeight="1" x14ac:dyDescent="0.2">
      <c r="A511" s="729" t="s">
        <v>595</v>
      </c>
      <c r="B511" s="730" t="s">
        <v>596</v>
      </c>
      <c r="C511" s="731" t="s">
        <v>618</v>
      </c>
      <c r="D511" s="732" t="s">
        <v>619</v>
      </c>
      <c r="E511" s="733">
        <v>50113001</v>
      </c>
      <c r="F511" s="732" t="s">
        <v>627</v>
      </c>
      <c r="G511" s="731" t="s">
        <v>640</v>
      </c>
      <c r="H511" s="731">
        <v>170760</v>
      </c>
      <c r="I511" s="731">
        <v>170760</v>
      </c>
      <c r="J511" s="731" t="s">
        <v>1253</v>
      </c>
      <c r="K511" s="731" t="s">
        <v>1254</v>
      </c>
      <c r="L511" s="734">
        <v>105.03</v>
      </c>
      <c r="M511" s="734">
        <v>1</v>
      </c>
      <c r="N511" s="735">
        <v>105.03</v>
      </c>
    </row>
    <row r="512" spans="1:14" ht="14.45" customHeight="1" x14ac:dyDescent="0.2">
      <c r="A512" s="729" t="s">
        <v>595</v>
      </c>
      <c r="B512" s="730" t="s">
        <v>596</v>
      </c>
      <c r="C512" s="731" t="s">
        <v>618</v>
      </c>
      <c r="D512" s="732" t="s">
        <v>619</v>
      </c>
      <c r="E512" s="733">
        <v>50113001</v>
      </c>
      <c r="F512" s="732" t="s">
        <v>627</v>
      </c>
      <c r="G512" s="731" t="s">
        <v>640</v>
      </c>
      <c r="H512" s="731">
        <v>188498</v>
      </c>
      <c r="I512" s="731">
        <v>88498</v>
      </c>
      <c r="J512" s="731" t="s">
        <v>1255</v>
      </c>
      <c r="K512" s="731" t="s">
        <v>1256</v>
      </c>
      <c r="L512" s="734">
        <v>166.90999999999997</v>
      </c>
      <c r="M512" s="734">
        <v>1</v>
      </c>
      <c r="N512" s="735">
        <v>166.90999999999997</v>
      </c>
    </row>
    <row r="513" spans="1:14" ht="14.45" customHeight="1" x14ac:dyDescent="0.2">
      <c r="A513" s="729" t="s">
        <v>595</v>
      </c>
      <c r="B513" s="730" t="s">
        <v>596</v>
      </c>
      <c r="C513" s="731" t="s">
        <v>618</v>
      </c>
      <c r="D513" s="732" t="s">
        <v>619</v>
      </c>
      <c r="E513" s="733">
        <v>50113001</v>
      </c>
      <c r="F513" s="732" t="s">
        <v>627</v>
      </c>
      <c r="G513" s="731" t="s">
        <v>628</v>
      </c>
      <c r="H513" s="731">
        <v>239549</v>
      </c>
      <c r="I513" s="731">
        <v>239549</v>
      </c>
      <c r="J513" s="731" t="s">
        <v>1017</v>
      </c>
      <c r="K513" s="731" t="s">
        <v>1018</v>
      </c>
      <c r="L513" s="734">
        <v>56.730000000000011</v>
      </c>
      <c r="M513" s="734">
        <v>54</v>
      </c>
      <c r="N513" s="735">
        <v>3063.4200000000005</v>
      </c>
    </row>
    <row r="514" spans="1:14" ht="14.45" customHeight="1" x14ac:dyDescent="0.2">
      <c r="A514" s="729" t="s">
        <v>595</v>
      </c>
      <c r="B514" s="730" t="s">
        <v>596</v>
      </c>
      <c r="C514" s="731" t="s">
        <v>618</v>
      </c>
      <c r="D514" s="732" t="s">
        <v>619</v>
      </c>
      <c r="E514" s="733">
        <v>50113001</v>
      </c>
      <c r="F514" s="732" t="s">
        <v>627</v>
      </c>
      <c r="G514" s="731" t="s">
        <v>628</v>
      </c>
      <c r="H514" s="731">
        <v>230353</v>
      </c>
      <c r="I514" s="731">
        <v>230353</v>
      </c>
      <c r="J514" s="731" t="s">
        <v>811</v>
      </c>
      <c r="K514" s="731" t="s">
        <v>812</v>
      </c>
      <c r="L514" s="734">
        <v>1758.33</v>
      </c>
      <c r="M514" s="734">
        <v>3</v>
      </c>
      <c r="N514" s="735">
        <v>5274.99</v>
      </c>
    </row>
    <row r="515" spans="1:14" ht="14.45" customHeight="1" x14ac:dyDescent="0.2">
      <c r="A515" s="729" t="s">
        <v>595</v>
      </c>
      <c r="B515" s="730" t="s">
        <v>596</v>
      </c>
      <c r="C515" s="731" t="s">
        <v>618</v>
      </c>
      <c r="D515" s="732" t="s">
        <v>619</v>
      </c>
      <c r="E515" s="733">
        <v>50113001</v>
      </c>
      <c r="F515" s="732" t="s">
        <v>627</v>
      </c>
      <c r="G515" s="731" t="s">
        <v>640</v>
      </c>
      <c r="H515" s="731">
        <v>191788</v>
      </c>
      <c r="I515" s="731">
        <v>91788</v>
      </c>
      <c r="J515" s="731" t="s">
        <v>813</v>
      </c>
      <c r="K515" s="731" t="s">
        <v>814</v>
      </c>
      <c r="L515" s="734">
        <v>9.1466666666666665</v>
      </c>
      <c r="M515" s="734">
        <v>6</v>
      </c>
      <c r="N515" s="735">
        <v>54.88</v>
      </c>
    </row>
    <row r="516" spans="1:14" ht="14.45" customHeight="1" x14ac:dyDescent="0.2">
      <c r="A516" s="729" t="s">
        <v>595</v>
      </c>
      <c r="B516" s="730" t="s">
        <v>596</v>
      </c>
      <c r="C516" s="731" t="s">
        <v>618</v>
      </c>
      <c r="D516" s="732" t="s">
        <v>619</v>
      </c>
      <c r="E516" s="733">
        <v>50113001</v>
      </c>
      <c r="F516" s="732" t="s">
        <v>627</v>
      </c>
      <c r="G516" s="731" t="s">
        <v>640</v>
      </c>
      <c r="H516" s="731">
        <v>184398</v>
      </c>
      <c r="I516" s="731">
        <v>84398</v>
      </c>
      <c r="J516" s="731" t="s">
        <v>815</v>
      </c>
      <c r="K516" s="731" t="s">
        <v>816</v>
      </c>
      <c r="L516" s="734">
        <v>114.02999999999997</v>
      </c>
      <c r="M516" s="734">
        <v>1</v>
      </c>
      <c r="N516" s="735">
        <v>114.02999999999997</v>
      </c>
    </row>
    <row r="517" spans="1:14" ht="14.45" customHeight="1" x14ac:dyDescent="0.2">
      <c r="A517" s="729" t="s">
        <v>595</v>
      </c>
      <c r="B517" s="730" t="s">
        <v>596</v>
      </c>
      <c r="C517" s="731" t="s">
        <v>618</v>
      </c>
      <c r="D517" s="732" t="s">
        <v>619</v>
      </c>
      <c r="E517" s="733">
        <v>50113001</v>
      </c>
      <c r="F517" s="732" t="s">
        <v>627</v>
      </c>
      <c r="G517" s="731" t="s">
        <v>640</v>
      </c>
      <c r="H517" s="731">
        <v>184400</v>
      </c>
      <c r="I517" s="731">
        <v>84400</v>
      </c>
      <c r="J517" s="731" t="s">
        <v>1021</v>
      </c>
      <c r="K517" s="731" t="s">
        <v>1022</v>
      </c>
      <c r="L517" s="734">
        <v>254.94999999999996</v>
      </c>
      <c r="M517" s="734">
        <v>2</v>
      </c>
      <c r="N517" s="735">
        <v>509.89999999999992</v>
      </c>
    </row>
    <row r="518" spans="1:14" ht="14.45" customHeight="1" x14ac:dyDescent="0.2">
      <c r="A518" s="729" t="s">
        <v>595</v>
      </c>
      <c r="B518" s="730" t="s">
        <v>596</v>
      </c>
      <c r="C518" s="731" t="s">
        <v>618</v>
      </c>
      <c r="D518" s="732" t="s">
        <v>619</v>
      </c>
      <c r="E518" s="733">
        <v>50113001</v>
      </c>
      <c r="F518" s="732" t="s">
        <v>627</v>
      </c>
      <c r="G518" s="731" t="s">
        <v>628</v>
      </c>
      <c r="H518" s="731">
        <v>117187</v>
      </c>
      <c r="I518" s="731">
        <v>17187</v>
      </c>
      <c r="J518" s="731" t="s">
        <v>1257</v>
      </c>
      <c r="K518" s="731" t="s">
        <v>1258</v>
      </c>
      <c r="L518" s="734">
        <v>88.97</v>
      </c>
      <c r="M518" s="734">
        <v>5</v>
      </c>
      <c r="N518" s="735">
        <v>444.84999999999997</v>
      </c>
    </row>
    <row r="519" spans="1:14" ht="14.45" customHeight="1" x14ac:dyDescent="0.2">
      <c r="A519" s="729" t="s">
        <v>595</v>
      </c>
      <c r="B519" s="730" t="s">
        <v>596</v>
      </c>
      <c r="C519" s="731" t="s">
        <v>618</v>
      </c>
      <c r="D519" s="732" t="s">
        <v>619</v>
      </c>
      <c r="E519" s="733">
        <v>50113001</v>
      </c>
      <c r="F519" s="732" t="s">
        <v>627</v>
      </c>
      <c r="G519" s="731" t="s">
        <v>628</v>
      </c>
      <c r="H519" s="731">
        <v>224732</v>
      </c>
      <c r="I519" s="731">
        <v>224732</v>
      </c>
      <c r="J519" s="731" t="s">
        <v>819</v>
      </c>
      <c r="K519" s="731" t="s">
        <v>820</v>
      </c>
      <c r="L519" s="734">
        <v>832.64999999999986</v>
      </c>
      <c r="M519" s="734">
        <v>7</v>
      </c>
      <c r="N519" s="735">
        <v>5828.5499999999993</v>
      </c>
    </row>
    <row r="520" spans="1:14" ht="14.45" customHeight="1" x14ac:dyDescent="0.2">
      <c r="A520" s="729" t="s">
        <v>595</v>
      </c>
      <c r="B520" s="730" t="s">
        <v>596</v>
      </c>
      <c r="C520" s="731" t="s">
        <v>618</v>
      </c>
      <c r="D520" s="732" t="s">
        <v>619</v>
      </c>
      <c r="E520" s="733">
        <v>50113001</v>
      </c>
      <c r="F520" s="732" t="s">
        <v>627</v>
      </c>
      <c r="G520" s="731" t="s">
        <v>628</v>
      </c>
      <c r="H520" s="731">
        <v>104307</v>
      </c>
      <c r="I520" s="731">
        <v>4307</v>
      </c>
      <c r="J520" s="731" t="s">
        <v>1259</v>
      </c>
      <c r="K520" s="731" t="s">
        <v>1260</v>
      </c>
      <c r="L520" s="734">
        <v>352.34777777777776</v>
      </c>
      <c r="M520" s="734">
        <v>18</v>
      </c>
      <c r="N520" s="735">
        <v>6342.2599999999993</v>
      </c>
    </row>
    <row r="521" spans="1:14" ht="14.45" customHeight="1" x14ac:dyDescent="0.2">
      <c r="A521" s="729" t="s">
        <v>595</v>
      </c>
      <c r="B521" s="730" t="s">
        <v>596</v>
      </c>
      <c r="C521" s="731" t="s">
        <v>618</v>
      </c>
      <c r="D521" s="732" t="s">
        <v>619</v>
      </c>
      <c r="E521" s="733">
        <v>50113001</v>
      </c>
      <c r="F521" s="732" t="s">
        <v>627</v>
      </c>
      <c r="G521" s="731" t="s">
        <v>640</v>
      </c>
      <c r="H521" s="731">
        <v>100536</v>
      </c>
      <c r="I521" s="731">
        <v>536</v>
      </c>
      <c r="J521" s="731" t="s">
        <v>821</v>
      </c>
      <c r="K521" s="731" t="s">
        <v>632</v>
      </c>
      <c r="L521" s="734">
        <v>49.320000000000007</v>
      </c>
      <c r="M521" s="734">
        <v>20</v>
      </c>
      <c r="N521" s="735">
        <v>986.40000000000009</v>
      </c>
    </row>
    <row r="522" spans="1:14" ht="14.45" customHeight="1" x14ac:dyDescent="0.2">
      <c r="A522" s="729" t="s">
        <v>595</v>
      </c>
      <c r="B522" s="730" t="s">
        <v>596</v>
      </c>
      <c r="C522" s="731" t="s">
        <v>618</v>
      </c>
      <c r="D522" s="732" t="s">
        <v>619</v>
      </c>
      <c r="E522" s="733">
        <v>50113001</v>
      </c>
      <c r="F522" s="732" t="s">
        <v>627</v>
      </c>
      <c r="G522" s="731" t="s">
        <v>640</v>
      </c>
      <c r="H522" s="731">
        <v>155823</v>
      </c>
      <c r="I522" s="731">
        <v>55823</v>
      </c>
      <c r="J522" s="731" t="s">
        <v>824</v>
      </c>
      <c r="K522" s="731" t="s">
        <v>827</v>
      </c>
      <c r="L522" s="734">
        <v>33.010999999999996</v>
      </c>
      <c r="M522" s="734">
        <v>16</v>
      </c>
      <c r="N522" s="735">
        <v>528.17599999999993</v>
      </c>
    </row>
    <row r="523" spans="1:14" ht="14.45" customHeight="1" x14ac:dyDescent="0.2">
      <c r="A523" s="729" t="s">
        <v>595</v>
      </c>
      <c r="B523" s="730" t="s">
        <v>596</v>
      </c>
      <c r="C523" s="731" t="s">
        <v>618</v>
      </c>
      <c r="D523" s="732" t="s">
        <v>619</v>
      </c>
      <c r="E523" s="733">
        <v>50113001</v>
      </c>
      <c r="F523" s="732" t="s">
        <v>627</v>
      </c>
      <c r="G523" s="731" t="s">
        <v>640</v>
      </c>
      <c r="H523" s="731">
        <v>155824</v>
      </c>
      <c r="I523" s="731">
        <v>55824</v>
      </c>
      <c r="J523" s="731" t="s">
        <v>824</v>
      </c>
      <c r="K523" s="731" t="s">
        <v>825</v>
      </c>
      <c r="L523" s="734">
        <v>41.470000000000006</v>
      </c>
      <c r="M523" s="734">
        <v>20</v>
      </c>
      <c r="N523" s="735">
        <v>829.40000000000009</v>
      </c>
    </row>
    <row r="524" spans="1:14" ht="14.45" customHeight="1" x14ac:dyDescent="0.2">
      <c r="A524" s="729" t="s">
        <v>595</v>
      </c>
      <c r="B524" s="730" t="s">
        <v>596</v>
      </c>
      <c r="C524" s="731" t="s">
        <v>618</v>
      </c>
      <c r="D524" s="732" t="s">
        <v>619</v>
      </c>
      <c r="E524" s="733">
        <v>50113001</v>
      </c>
      <c r="F524" s="732" t="s">
        <v>627</v>
      </c>
      <c r="G524" s="731" t="s">
        <v>640</v>
      </c>
      <c r="H524" s="731">
        <v>107981</v>
      </c>
      <c r="I524" s="731">
        <v>7981</v>
      </c>
      <c r="J524" s="731" t="s">
        <v>824</v>
      </c>
      <c r="K524" s="731" t="s">
        <v>826</v>
      </c>
      <c r="L524" s="734">
        <v>41.88</v>
      </c>
      <c r="M524" s="734">
        <v>10</v>
      </c>
      <c r="N524" s="735">
        <v>418.8</v>
      </c>
    </row>
    <row r="525" spans="1:14" ht="14.45" customHeight="1" x14ac:dyDescent="0.2">
      <c r="A525" s="729" t="s">
        <v>595</v>
      </c>
      <c r="B525" s="730" t="s">
        <v>596</v>
      </c>
      <c r="C525" s="731" t="s">
        <v>618</v>
      </c>
      <c r="D525" s="732" t="s">
        <v>619</v>
      </c>
      <c r="E525" s="733">
        <v>50113001</v>
      </c>
      <c r="F525" s="732" t="s">
        <v>627</v>
      </c>
      <c r="G525" s="731" t="s">
        <v>628</v>
      </c>
      <c r="H525" s="731">
        <v>217133</v>
      </c>
      <c r="I525" s="731">
        <v>217133</v>
      </c>
      <c r="J525" s="731" t="s">
        <v>1261</v>
      </c>
      <c r="K525" s="731" t="s">
        <v>1262</v>
      </c>
      <c r="L525" s="734">
        <v>156.96</v>
      </c>
      <c r="M525" s="734">
        <v>2</v>
      </c>
      <c r="N525" s="735">
        <v>313.92</v>
      </c>
    </row>
    <row r="526" spans="1:14" ht="14.45" customHeight="1" x14ac:dyDescent="0.2">
      <c r="A526" s="729" t="s">
        <v>595</v>
      </c>
      <c r="B526" s="730" t="s">
        <v>596</v>
      </c>
      <c r="C526" s="731" t="s">
        <v>618</v>
      </c>
      <c r="D526" s="732" t="s">
        <v>619</v>
      </c>
      <c r="E526" s="733">
        <v>50113001</v>
      </c>
      <c r="F526" s="732" t="s">
        <v>627</v>
      </c>
      <c r="G526" s="731" t="s">
        <v>628</v>
      </c>
      <c r="H526" s="731">
        <v>217122</v>
      </c>
      <c r="I526" s="731">
        <v>217122</v>
      </c>
      <c r="J526" s="731" t="s">
        <v>1263</v>
      </c>
      <c r="K526" s="731" t="s">
        <v>1262</v>
      </c>
      <c r="L526" s="734">
        <v>108.57</v>
      </c>
      <c r="M526" s="734">
        <v>2</v>
      </c>
      <c r="N526" s="735">
        <v>217.14</v>
      </c>
    </row>
    <row r="527" spans="1:14" ht="14.45" customHeight="1" x14ac:dyDescent="0.2">
      <c r="A527" s="729" t="s">
        <v>595</v>
      </c>
      <c r="B527" s="730" t="s">
        <v>596</v>
      </c>
      <c r="C527" s="731" t="s">
        <v>618</v>
      </c>
      <c r="D527" s="732" t="s">
        <v>619</v>
      </c>
      <c r="E527" s="733">
        <v>50113001</v>
      </c>
      <c r="F527" s="732" t="s">
        <v>627</v>
      </c>
      <c r="G527" s="731" t="s">
        <v>628</v>
      </c>
      <c r="H527" s="731">
        <v>217123</v>
      </c>
      <c r="I527" s="731">
        <v>217123</v>
      </c>
      <c r="J527" s="731" t="s">
        <v>1264</v>
      </c>
      <c r="K527" s="731" t="s">
        <v>1262</v>
      </c>
      <c r="L527" s="734">
        <v>108.57</v>
      </c>
      <c r="M527" s="734">
        <v>2</v>
      </c>
      <c r="N527" s="735">
        <v>217.14</v>
      </c>
    </row>
    <row r="528" spans="1:14" ht="14.45" customHeight="1" x14ac:dyDescent="0.2">
      <c r="A528" s="729" t="s">
        <v>595</v>
      </c>
      <c r="B528" s="730" t="s">
        <v>596</v>
      </c>
      <c r="C528" s="731" t="s">
        <v>618</v>
      </c>
      <c r="D528" s="732" t="s">
        <v>619</v>
      </c>
      <c r="E528" s="733">
        <v>50113001</v>
      </c>
      <c r="F528" s="732" t="s">
        <v>627</v>
      </c>
      <c r="G528" s="731" t="s">
        <v>628</v>
      </c>
      <c r="H528" s="731">
        <v>125907</v>
      </c>
      <c r="I528" s="731">
        <v>125907</v>
      </c>
      <c r="J528" s="731" t="s">
        <v>1265</v>
      </c>
      <c r="K528" s="731" t="s">
        <v>1266</v>
      </c>
      <c r="L528" s="734">
        <v>682</v>
      </c>
      <c r="M528" s="734">
        <v>11</v>
      </c>
      <c r="N528" s="735">
        <v>7502</v>
      </c>
    </row>
    <row r="529" spans="1:14" ht="14.45" customHeight="1" x14ac:dyDescent="0.2">
      <c r="A529" s="729" t="s">
        <v>595</v>
      </c>
      <c r="B529" s="730" t="s">
        <v>596</v>
      </c>
      <c r="C529" s="731" t="s">
        <v>618</v>
      </c>
      <c r="D529" s="732" t="s">
        <v>619</v>
      </c>
      <c r="E529" s="733">
        <v>50113001</v>
      </c>
      <c r="F529" s="732" t="s">
        <v>627</v>
      </c>
      <c r="G529" s="731" t="s">
        <v>628</v>
      </c>
      <c r="H529" s="731">
        <v>208867</v>
      </c>
      <c r="I529" s="731">
        <v>208867</v>
      </c>
      <c r="J529" s="731" t="s">
        <v>828</v>
      </c>
      <c r="K529" s="731" t="s">
        <v>829</v>
      </c>
      <c r="L529" s="734">
        <v>207.08999999999997</v>
      </c>
      <c r="M529" s="734">
        <v>2</v>
      </c>
      <c r="N529" s="735">
        <v>414.17999999999995</v>
      </c>
    </row>
    <row r="530" spans="1:14" ht="14.45" customHeight="1" x14ac:dyDescent="0.2">
      <c r="A530" s="729" t="s">
        <v>595</v>
      </c>
      <c r="B530" s="730" t="s">
        <v>596</v>
      </c>
      <c r="C530" s="731" t="s">
        <v>618</v>
      </c>
      <c r="D530" s="732" t="s">
        <v>619</v>
      </c>
      <c r="E530" s="733">
        <v>50113001</v>
      </c>
      <c r="F530" s="732" t="s">
        <v>627</v>
      </c>
      <c r="G530" s="731" t="s">
        <v>628</v>
      </c>
      <c r="H530" s="731">
        <v>242304</v>
      </c>
      <c r="I530" s="731">
        <v>242304</v>
      </c>
      <c r="J530" s="731" t="s">
        <v>1267</v>
      </c>
      <c r="K530" s="731" t="s">
        <v>1268</v>
      </c>
      <c r="L530" s="734">
        <v>45.1</v>
      </c>
      <c r="M530" s="734">
        <v>10</v>
      </c>
      <c r="N530" s="735">
        <v>451</v>
      </c>
    </row>
    <row r="531" spans="1:14" ht="14.45" customHeight="1" x14ac:dyDescent="0.2">
      <c r="A531" s="729" t="s">
        <v>595</v>
      </c>
      <c r="B531" s="730" t="s">
        <v>596</v>
      </c>
      <c r="C531" s="731" t="s">
        <v>618</v>
      </c>
      <c r="D531" s="732" t="s">
        <v>619</v>
      </c>
      <c r="E531" s="733">
        <v>50113001</v>
      </c>
      <c r="F531" s="732" t="s">
        <v>627</v>
      </c>
      <c r="G531" s="731" t="s">
        <v>640</v>
      </c>
      <c r="H531" s="731">
        <v>187607</v>
      </c>
      <c r="I531" s="731">
        <v>187607</v>
      </c>
      <c r="J531" s="731" t="s">
        <v>830</v>
      </c>
      <c r="K531" s="731" t="s">
        <v>831</v>
      </c>
      <c r="L531" s="734">
        <v>273.89999999999998</v>
      </c>
      <c r="M531" s="734">
        <v>2</v>
      </c>
      <c r="N531" s="735">
        <v>547.79999999999995</v>
      </c>
    </row>
    <row r="532" spans="1:14" ht="14.45" customHeight="1" x14ac:dyDescent="0.2">
      <c r="A532" s="729" t="s">
        <v>595</v>
      </c>
      <c r="B532" s="730" t="s">
        <v>596</v>
      </c>
      <c r="C532" s="731" t="s">
        <v>618</v>
      </c>
      <c r="D532" s="732" t="s">
        <v>619</v>
      </c>
      <c r="E532" s="733">
        <v>50113001</v>
      </c>
      <c r="F532" s="732" t="s">
        <v>627</v>
      </c>
      <c r="G532" s="731" t="s">
        <v>628</v>
      </c>
      <c r="H532" s="731">
        <v>100874</v>
      </c>
      <c r="I532" s="731">
        <v>874</v>
      </c>
      <c r="J532" s="731" t="s">
        <v>1269</v>
      </c>
      <c r="K532" s="731" t="s">
        <v>834</v>
      </c>
      <c r="L532" s="734">
        <v>93.872499999999988</v>
      </c>
      <c r="M532" s="734">
        <v>80</v>
      </c>
      <c r="N532" s="735">
        <v>7509.7999999999993</v>
      </c>
    </row>
    <row r="533" spans="1:14" ht="14.45" customHeight="1" x14ac:dyDescent="0.2">
      <c r="A533" s="729" t="s">
        <v>595</v>
      </c>
      <c r="B533" s="730" t="s">
        <v>596</v>
      </c>
      <c r="C533" s="731" t="s">
        <v>618</v>
      </c>
      <c r="D533" s="732" t="s">
        <v>619</v>
      </c>
      <c r="E533" s="733">
        <v>50113001</v>
      </c>
      <c r="F533" s="732" t="s">
        <v>627</v>
      </c>
      <c r="G533" s="731" t="s">
        <v>628</v>
      </c>
      <c r="H533" s="731">
        <v>200863</v>
      </c>
      <c r="I533" s="731">
        <v>200863</v>
      </c>
      <c r="J533" s="731" t="s">
        <v>832</v>
      </c>
      <c r="K533" s="731" t="s">
        <v>833</v>
      </c>
      <c r="L533" s="734">
        <v>85.575249999999997</v>
      </c>
      <c r="M533" s="734">
        <v>80</v>
      </c>
      <c r="N533" s="735">
        <v>6846.0199999999995</v>
      </c>
    </row>
    <row r="534" spans="1:14" ht="14.45" customHeight="1" x14ac:dyDescent="0.2">
      <c r="A534" s="729" t="s">
        <v>595</v>
      </c>
      <c r="B534" s="730" t="s">
        <v>596</v>
      </c>
      <c r="C534" s="731" t="s">
        <v>618</v>
      </c>
      <c r="D534" s="732" t="s">
        <v>619</v>
      </c>
      <c r="E534" s="733">
        <v>50113001</v>
      </c>
      <c r="F534" s="732" t="s">
        <v>627</v>
      </c>
      <c r="G534" s="731" t="s">
        <v>628</v>
      </c>
      <c r="H534" s="731">
        <v>100876</v>
      </c>
      <c r="I534" s="731">
        <v>876</v>
      </c>
      <c r="J534" s="731" t="s">
        <v>832</v>
      </c>
      <c r="K534" s="731" t="s">
        <v>834</v>
      </c>
      <c r="L534" s="734">
        <v>85.51</v>
      </c>
      <c r="M534" s="734">
        <v>2</v>
      </c>
      <c r="N534" s="735">
        <v>171.02</v>
      </c>
    </row>
    <row r="535" spans="1:14" ht="14.45" customHeight="1" x14ac:dyDescent="0.2">
      <c r="A535" s="729" t="s">
        <v>595</v>
      </c>
      <c r="B535" s="730" t="s">
        <v>596</v>
      </c>
      <c r="C535" s="731" t="s">
        <v>618</v>
      </c>
      <c r="D535" s="732" t="s">
        <v>619</v>
      </c>
      <c r="E535" s="733">
        <v>50113001</v>
      </c>
      <c r="F535" s="732" t="s">
        <v>627</v>
      </c>
      <c r="G535" s="731" t="s">
        <v>628</v>
      </c>
      <c r="H535" s="731">
        <v>224053</v>
      </c>
      <c r="I535" s="731">
        <v>224053</v>
      </c>
      <c r="J535" s="731" t="s">
        <v>1270</v>
      </c>
      <c r="K535" s="731" t="s">
        <v>1271</v>
      </c>
      <c r="L535" s="734">
        <v>247.08000000000004</v>
      </c>
      <c r="M535" s="734">
        <v>9</v>
      </c>
      <c r="N535" s="735">
        <v>2223.7200000000003</v>
      </c>
    </row>
    <row r="536" spans="1:14" ht="14.45" customHeight="1" x14ac:dyDescent="0.2">
      <c r="A536" s="729" t="s">
        <v>595</v>
      </c>
      <c r="B536" s="730" t="s">
        <v>596</v>
      </c>
      <c r="C536" s="731" t="s">
        <v>618</v>
      </c>
      <c r="D536" s="732" t="s">
        <v>619</v>
      </c>
      <c r="E536" s="733">
        <v>50113001</v>
      </c>
      <c r="F536" s="732" t="s">
        <v>627</v>
      </c>
      <c r="G536" s="731" t="s">
        <v>628</v>
      </c>
      <c r="H536" s="731">
        <v>207820</v>
      </c>
      <c r="I536" s="731">
        <v>207820</v>
      </c>
      <c r="J536" s="731" t="s">
        <v>837</v>
      </c>
      <c r="K536" s="731" t="s">
        <v>838</v>
      </c>
      <c r="L536" s="734">
        <v>33.67</v>
      </c>
      <c r="M536" s="734">
        <v>18</v>
      </c>
      <c r="N536" s="735">
        <v>606.06000000000006</v>
      </c>
    </row>
    <row r="537" spans="1:14" ht="14.45" customHeight="1" x14ac:dyDescent="0.2">
      <c r="A537" s="729" t="s">
        <v>595</v>
      </c>
      <c r="B537" s="730" t="s">
        <v>596</v>
      </c>
      <c r="C537" s="731" t="s">
        <v>618</v>
      </c>
      <c r="D537" s="732" t="s">
        <v>619</v>
      </c>
      <c r="E537" s="733">
        <v>50113001</v>
      </c>
      <c r="F537" s="732" t="s">
        <v>627</v>
      </c>
      <c r="G537" s="731" t="s">
        <v>628</v>
      </c>
      <c r="H537" s="731">
        <v>186616</v>
      </c>
      <c r="I537" s="731">
        <v>86616</v>
      </c>
      <c r="J537" s="731" t="s">
        <v>1272</v>
      </c>
      <c r="K537" s="731" t="s">
        <v>1273</v>
      </c>
      <c r="L537" s="734">
        <v>778.43</v>
      </c>
      <c r="M537" s="734">
        <v>1</v>
      </c>
      <c r="N537" s="735">
        <v>778.43</v>
      </c>
    </row>
    <row r="538" spans="1:14" ht="14.45" customHeight="1" x14ac:dyDescent="0.2">
      <c r="A538" s="729" t="s">
        <v>595</v>
      </c>
      <c r="B538" s="730" t="s">
        <v>596</v>
      </c>
      <c r="C538" s="731" t="s">
        <v>618</v>
      </c>
      <c r="D538" s="732" t="s">
        <v>619</v>
      </c>
      <c r="E538" s="733">
        <v>50113001</v>
      </c>
      <c r="F538" s="732" t="s">
        <v>627</v>
      </c>
      <c r="G538" s="731" t="s">
        <v>628</v>
      </c>
      <c r="H538" s="731">
        <v>232603</v>
      </c>
      <c r="I538" s="731">
        <v>232603</v>
      </c>
      <c r="J538" s="731" t="s">
        <v>1274</v>
      </c>
      <c r="K538" s="731" t="s">
        <v>1275</v>
      </c>
      <c r="L538" s="734">
        <v>116.53</v>
      </c>
      <c r="M538" s="734">
        <v>8</v>
      </c>
      <c r="N538" s="735">
        <v>932.24</v>
      </c>
    </row>
    <row r="539" spans="1:14" ht="14.45" customHeight="1" x14ac:dyDescent="0.2">
      <c r="A539" s="729" t="s">
        <v>595</v>
      </c>
      <c r="B539" s="730" t="s">
        <v>596</v>
      </c>
      <c r="C539" s="731" t="s">
        <v>618</v>
      </c>
      <c r="D539" s="732" t="s">
        <v>619</v>
      </c>
      <c r="E539" s="733">
        <v>50113001</v>
      </c>
      <c r="F539" s="732" t="s">
        <v>627</v>
      </c>
      <c r="G539" s="731" t="s">
        <v>628</v>
      </c>
      <c r="H539" s="731">
        <v>395188</v>
      </c>
      <c r="I539" s="731">
        <v>0</v>
      </c>
      <c r="J539" s="731" t="s">
        <v>1276</v>
      </c>
      <c r="K539" s="731" t="s">
        <v>1277</v>
      </c>
      <c r="L539" s="734">
        <v>38.089999999999996</v>
      </c>
      <c r="M539" s="734">
        <v>3</v>
      </c>
      <c r="N539" s="735">
        <v>114.27</v>
      </c>
    </row>
    <row r="540" spans="1:14" ht="14.45" customHeight="1" x14ac:dyDescent="0.2">
      <c r="A540" s="729" t="s">
        <v>595</v>
      </c>
      <c r="B540" s="730" t="s">
        <v>596</v>
      </c>
      <c r="C540" s="731" t="s">
        <v>618</v>
      </c>
      <c r="D540" s="732" t="s">
        <v>619</v>
      </c>
      <c r="E540" s="733">
        <v>50113001</v>
      </c>
      <c r="F540" s="732" t="s">
        <v>627</v>
      </c>
      <c r="G540" s="731" t="s">
        <v>628</v>
      </c>
      <c r="H540" s="731">
        <v>154424</v>
      </c>
      <c r="I540" s="731">
        <v>54424</v>
      </c>
      <c r="J540" s="731" t="s">
        <v>1278</v>
      </c>
      <c r="K540" s="731" t="s">
        <v>1279</v>
      </c>
      <c r="L540" s="734">
        <v>176.88</v>
      </c>
      <c r="M540" s="734">
        <v>1</v>
      </c>
      <c r="N540" s="735">
        <v>176.88</v>
      </c>
    </row>
    <row r="541" spans="1:14" ht="14.45" customHeight="1" x14ac:dyDescent="0.2">
      <c r="A541" s="729" t="s">
        <v>595</v>
      </c>
      <c r="B541" s="730" t="s">
        <v>596</v>
      </c>
      <c r="C541" s="731" t="s">
        <v>618</v>
      </c>
      <c r="D541" s="732" t="s">
        <v>619</v>
      </c>
      <c r="E541" s="733">
        <v>50113001</v>
      </c>
      <c r="F541" s="732" t="s">
        <v>627</v>
      </c>
      <c r="G541" s="731" t="s">
        <v>628</v>
      </c>
      <c r="H541" s="731">
        <v>111671</v>
      </c>
      <c r="I541" s="731">
        <v>11671</v>
      </c>
      <c r="J541" s="731" t="s">
        <v>1280</v>
      </c>
      <c r="K541" s="731" t="s">
        <v>1281</v>
      </c>
      <c r="L541" s="734">
        <v>209</v>
      </c>
      <c r="M541" s="734">
        <v>20</v>
      </c>
      <c r="N541" s="735">
        <v>4180</v>
      </c>
    </row>
    <row r="542" spans="1:14" ht="14.45" customHeight="1" x14ac:dyDescent="0.2">
      <c r="A542" s="729" t="s">
        <v>595</v>
      </c>
      <c r="B542" s="730" t="s">
        <v>596</v>
      </c>
      <c r="C542" s="731" t="s">
        <v>618</v>
      </c>
      <c r="D542" s="732" t="s">
        <v>619</v>
      </c>
      <c r="E542" s="733">
        <v>50113001</v>
      </c>
      <c r="F542" s="732" t="s">
        <v>627</v>
      </c>
      <c r="G542" s="731" t="s">
        <v>628</v>
      </c>
      <c r="H542" s="731">
        <v>11670</v>
      </c>
      <c r="I542" s="731">
        <v>11670</v>
      </c>
      <c r="J542" s="731" t="s">
        <v>1280</v>
      </c>
      <c r="K542" s="731" t="s">
        <v>1282</v>
      </c>
      <c r="L542" s="734">
        <v>352</v>
      </c>
      <c r="M542" s="734">
        <v>10</v>
      </c>
      <c r="N542" s="735">
        <v>3520</v>
      </c>
    </row>
    <row r="543" spans="1:14" ht="14.45" customHeight="1" x14ac:dyDescent="0.2">
      <c r="A543" s="729" t="s">
        <v>595</v>
      </c>
      <c r="B543" s="730" t="s">
        <v>596</v>
      </c>
      <c r="C543" s="731" t="s">
        <v>618</v>
      </c>
      <c r="D543" s="732" t="s">
        <v>619</v>
      </c>
      <c r="E543" s="733">
        <v>50113001</v>
      </c>
      <c r="F543" s="732" t="s">
        <v>627</v>
      </c>
      <c r="G543" s="731" t="s">
        <v>628</v>
      </c>
      <c r="H543" s="731">
        <v>111696</v>
      </c>
      <c r="I543" s="731">
        <v>11696</v>
      </c>
      <c r="J543" s="731" t="s">
        <v>1283</v>
      </c>
      <c r="K543" s="731" t="s">
        <v>1281</v>
      </c>
      <c r="L543" s="734">
        <v>324.83000000000004</v>
      </c>
      <c r="M543" s="734">
        <v>10</v>
      </c>
      <c r="N543" s="735">
        <v>3248.3</v>
      </c>
    </row>
    <row r="544" spans="1:14" ht="14.45" customHeight="1" x14ac:dyDescent="0.2">
      <c r="A544" s="729" t="s">
        <v>595</v>
      </c>
      <c r="B544" s="730" t="s">
        <v>596</v>
      </c>
      <c r="C544" s="731" t="s">
        <v>618</v>
      </c>
      <c r="D544" s="732" t="s">
        <v>619</v>
      </c>
      <c r="E544" s="733">
        <v>50113001</v>
      </c>
      <c r="F544" s="732" t="s">
        <v>627</v>
      </c>
      <c r="G544" s="731" t="s">
        <v>628</v>
      </c>
      <c r="H544" s="731">
        <v>102963</v>
      </c>
      <c r="I544" s="731">
        <v>2963</v>
      </c>
      <c r="J544" s="731" t="s">
        <v>839</v>
      </c>
      <c r="K544" s="731" t="s">
        <v>840</v>
      </c>
      <c r="L544" s="734">
        <v>121.83000000000006</v>
      </c>
      <c r="M544" s="734">
        <v>1</v>
      </c>
      <c r="N544" s="735">
        <v>121.83000000000006</v>
      </c>
    </row>
    <row r="545" spans="1:14" ht="14.45" customHeight="1" x14ac:dyDescent="0.2">
      <c r="A545" s="729" t="s">
        <v>595</v>
      </c>
      <c r="B545" s="730" t="s">
        <v>596</v>
      </c>
      <c r="C545" s="731" t="s">
        <v>618</v>
      </c>
      <c r="D545" s="732" t="s">
        <v>619</v>
      </c>
      <c r="E545" s="733">
        <v>50113001</v>
      </c>
      <c r="F545" s="732" t="s">
        <v>627</v>
      </c>
      <c r="G545" s="731" t="s">
        <v>628</v>
      </c>
      <c r="H545" s="731">
        <v>100269</v>
      </c>
      <c r="I545" s="731">
        <v>269</v>
      </c>
      <c r="J545" s="731" t="s">
        <v>841</v>
      </c>
      <c r="K545" s="731" t="s">
        <v>842</v>
      </c>
      <c r="L545" s="734">
        <v>50.900000000000013</v>
      </c>
      <c r="M545" s="734">
        <v>3</v>
      </c>
      <c r="N545" s="735">
        <v>152.70000000000005</v>
      </c>
    </row>
    <row r="546" spans="1:14" ht="14.45" customHeight="1" x14ac:dyDescent="0.2">
      <c r="A546" s="729" t="s">
        <v>595</v>
      </c>
      <c r="B546" s="730" t="s">
        <v>596</v>
      </c>
      <c r="C546" s="731" t="s">
        <v>618</v>
      </c>
      <c r="D546" s="732" t="s">
        <v>619</v>
      </c>
      <c r="E546" s="733">
        <v>50113001</v>
      </c>
      <c r="F546" s="732" t="s">
        <v>627</v>
      </c>
      <c r="G546" s="731" t="s">
        <v>628</v>
      </c>
      <c r="H546" s="731">
        <v>247206</v>
      </c>
      <c r="I546" s="731">
        <v>247206</v>
      </c>
      <c r="J546" s="731" t="s">
        <v>1284</v>
      </c>
      <c r="K546" s="731" t="s">
        <v>1285</v>
      </c>
      <c r="L546" s="734">
        <v>109.66499999999999</v>
      </c>
      <c r="M546" s="734">
        <v>2</v>
      </c>
      <c r="N546" s="735">
        <v>219.32999999999998</v>
      </c>
    </row>
    <row r="547" spans="1:14" ht="14.45" customHeight="1" x14ac:dyDescent="0.2">
      <c r="A547" s="729" t="s">
        <v>595</v>
      </c>
      <c r="B547" s="730" t="s">
        <v>596</v>
      </c>
      <c r="C547" s="731" t="s">
        <v>618</v>
      </c>
      <c r="D547" s="732" t="s">
        <v>619</v>
      </c>
      <c r="E547" s="733">
        <v>50113001</v>
      </c>
      <c r="F547" s="732" t="s">
        <v>627</v>
      </c>
      <c r="G547" s="731" t="s">
        <v>640</v>
      </c>
      <c r="H547" s="731">
        <v>398010</v>
      </c>
      <c r="I547" s="731">
        <v>210546</v>
      </c>
      <c r="J547" s="731" t="s">
        <v>1027</v>
      </c>
      <c r="K547" s="731" t="s">
        <v>1286</v>
      </c>
      <c r="L547" s="734">
        <v>1042.7500000000002</v>
      </c>
      <c r="M547" s="734">
        <v>1</v>
      </c>
      <c r="N547" s="735">
        <v>1042.7500000000002</v>
      </c>
    </row>
    <row r="548" spans="1:14" ht="14.45" customHeight="1" x14ac:dyDescent="0.2">
      <c r="A548" s="729" t="s">
        <v>595</v>
      </c>
      <c r="B548" s="730" t="s">
        <v>596</v>
      </c>
      <c r="C548" s="731" t="s">
        <v>618</v>
      </c>
      <c r="D548" s="732" t="s">
        <v>619</v>
      </c>
      <c r="E548" s="733">
        <v>50113001</v>
      </c>
      <c r="F548" s="732" t="s">
        <v>627</v>
      </c>
      <c r="G548" s="731" t="s">
        <v>640</v>
      </c>
      <c r="H548" s="731">
        <v>846980</v>
      </c>
      <c r="I548" s="731">
        <v>124129</v>
      </c>
      <c r="J548" s="731" t="s">
        <v>1287</v>
      </c>
      <c r="K548" s="731" t="s">
        <v>874</v>
      </c>
      <c r="L548" s="734">
        <v>254.25</v>
      </c>
      <c r="M548" s="734">
        <v>1</v>
      </c>
      <c r="N548" s="735">
        <v>254.25</v>
      </c>
    </row>
    <row r="549" spans="1:14" ht="14.45" customHeight="1" x14ac:dyDescent="0.2">
      <c r="A549" s="729" t="s">
        <v>595</v>
      </c>
      <c r="B549" s="730" t="s">
        <v>596</v>
      </c>
      <c r="C549" s="731" t="s">
        <v>618</v>
      </c>
      <c r="D549" s="732" t="s">
        <v>619</v>
      </c>
      <c r="E549" s="733">
        <v>50113001</v>
      </c>
      <c r="F549" s="732" t="s">
        <v>627</v>
      </c>
      <c r="G549" s="731" t="s">
        <v>640</v>
      </c>
      <c r="H549" s="731">
        <v>846824</v>
      </c>
      <c r="I549" s="731">
        <v>124087</v>
      </c>
      <c r="J549" s="731" t="s">
        <v>1288</v>
      </c>
      <c r="K549" s="731" t="s">
        <v>874</v>
      </c>
      <c r="L549" s="734">
        <v>158.97999999999999</v>
      </c>
      <c r="M549" s="734">
        <v>1</v>
      </c>
      <c r="N549" s="735">
        <v>158.97999999999999</v>
      </c>
    </row>
    <row r="550" spans="1:14" ht="14.45" customHeight="1" x14ac:dyDescent="0.2">
      <c r="A550" s="729" t="s">
        <v>595</v>
      </c>
      <c r="B550" s="730" t="s">
        <v>596</v>
      </c>
      <c r="C550" s="731" t="s">
        <v>618</v>
      </c>
      <c r="D550" s="732" t="s">
        <v>619</v>
      </c>
      <c r="E550" s="733">
        <v>50113001</v>
      </c>
      <c r="F550" s="732" t="s">
        <v>627</v>
      </c>
      <c r="G550" s="731" t="s">
        <v>628</v>
      </c>
      <c r="H550" s="731">
        <v>849767</v>
      </c>
      <c r="I550" s="731">
        <v>162012</v>
      </c>
      <c r="J550" s="731" t="s">
        <v>1289</v>
      </c>
      <c r="K550" s="731" t="s">
        <v>946</v>
      </c>
      <c r="L550" s="734">
        <v>453.11</v>
      </c>
      <c r="M550" s="734">
        <v>2</v>
      </c>
      <c r="N550" s="735">
        <v>906.22</v>
      </c>
    </row>
    <row r="551" spans="1:14" ht="14.45" customHeight="1" x14ac:dyDescent="0.2">
      <c r="A551" s="729" t="s">
        <v>595</v>
      </c>
      <c r="B551" s="730" t="s">
        <v>596</v>
      </c>
      <c r="C551" s="731" t="s">
        <v>618</v>
      </c>
      <c r="D551" s="732" t="s">
        <v>619</v>
      </c>
      <c r="E551" s="733">
        <v>50113001</v>
      </c>
      <c r="F551" s="732" t="s">
        <v>627</v>
      </c>
      <c r="G551" s="731" t="s">
        <v>628</v>
      </c>
      <c r="H551" s="731">
        <v>849831</v>
      </c>
      <c r="I551" s="731">
        <v>162008</v>
      </c>
      <c r="J551" s="731" t="s">
        <v>1289</v>
      </c>
      <c r="K551" s="731" t="s">
        <v>666</v>
      </c>
      <c r="L551" s="734">
        <v>170.63</v>
      </c>
      <c r="M551" s="734">
        <v>2</v>
      </c>
      <c r="N551" s="735">
        <v>341.26</v>
      </c>
    </row>
    <row r="552" spans="1:14" ht="14.45" customHeight="1" x14ac:dyDescent="0.2">
      <c r="A552" s="729" t="s">
        <v>595</v>
      </c>
      <c r="B552" s="730" t="s">
        <v>596</v>
      </c>
      <c r="C552" s="731" t="s">
        <v>618</v>
      </c>
      <c r="D552" s="732" t="s">
        <v>619</v>
      </c>
      <c r="E552" s="733">
        <v>50113001</v>
      </c>
      <c r="F552" s="732" t="s">
        <v>627</v>
      </c>
      <c r="G552" s="731" t="s">
        <v>640</v>
      </c>
      <c r="H552" s="731">
        <v>118167</v>
      </c>
      <c r="I552" s="731">
        <v>18167</v>
      </c>
      <c r="J552" s="731" t="s">
        <v>1290</v>
      </c>
      <c r="K552" s="731" t="s">
        <v>1291</v>
      </c>
      <c r="L552" s="734">
        <v>65.779999999999987</v>
      </c>
      <c r="M552" s="734">
        <v>80</v>
      </c>
      <c r="N552" s="735">
        <v>5262.3999999999987</v>
      </c>
    </row>
    <row r="553" spans="1:14" ht="14.45" customHeight="1" x14ac:dyDescent="0.2">
      <c r="A553" s="729" t="s">
        <v>595</v>
      </c>
      <c r="B553" s="730" t="s">
        <v>596</v>
      </c>
      <c r="C553" s="731" t="s">
        <v>618</v>
      </c>
      <c r="D553" s="732" t="s">
        <v>619</v>
      </c>
      <c r="E553" s="733">
        <v>50113001</v>
      </c>
      <c r="F553" s="732" t="s">
        <v>627</v>
      </c>
      <c r="G553" s="731" t="s">
        <v>640</v>
      </c>
      <c r="H553" s="731">
        <v>118175</v>
      </c>
      <c r="I553" s="731">
        <v>18175</v>
      </c>
      <c r="J553" s="731" t="s">
        <v>1290</v>
      </c>
      <c r="K553" s="731" t="s">
        <v>1292</v>
      </c>
      <c r="L553" s="734">
        <v>627</v>
      </c>
      <c r="M553" s="734">
        <v>10</v>
      </c>
      <c r="N553" s="735">
        <v>6270</v>
      </c>
    </row>
    <row r="554" spans="1:14" ht="14.45" customHeight="1" x14ac:dyDescent="0.2">
      <c r="A554" s="729" t="s">
        <v>595</v>
      </c>
      <c r="B554" s="730" t="s">
        <v>596</v>
      </c>
      <c r="C554" s="731" t="s">
        <v>618</v>
      </c>
      <c r="D554" s="732" t="s">
        <v>619</v>
      </c>
      <c r="E554" s="733">
        <v>50113001</v>
      </c>
      <c r="F554" s="732" t="s">
        <v>627</v>
      </c>
      <c r="G554" s="731" t="s">
        <v>640</v>
      </c>
      <c r="H554" s="731">
        <v>118172</v>
      </c>
      <c r="I554" s="731">
        <v>18172</v>
      </c>
      <c r="J554" s="731" t="s">
        <v>1290</v>
      </c>
      <c r="K554" s="731" t="s">
        <v>1293</v>
      </c>
      <c r="L554" s="734">
        <v>390.5</v>
      </c>
      <c r="M554" s="734">
        <v>6</v>
      </c>
      <c r="N554" s="735">
        <v>2343</v>
      </c>
    </row>
    <row r="555" spans="1:14" ht="14.45" customHeight="1" x14ac:dyDescent="0.2">
      <c r="A555" s="729" t="s">
        <v>595</v>
      </c>
      <c r="B555" s="730" t="s">
        <v>596</v>
      </c>
      <c r="C555" s="731" t="s">
        <v>618</v>
      </c>
      <c r="D555" s="732" t="s">
        <v>619</v>
      </c>
      <c r="E555" s="733">
        <v>50113001</v>
      </c>
      <c r="F555" s="732" t="s">
        <v>627</v>
      </c>
      <c r="G555" s="731" t="s">
        <v>329</v>
      </c>
      <c r="H555" s="731">
        <v>233016</v>
      </c>
      <c r="I555" s="731">
        <v>233016</v>
      </c>
      <c r="J555" s="731" t="s">
        <v>845</v>
      </c>
      <c r="K555" s="731" t="s">
        <v>846</v>
      </c>
      <c r="L555" s="734">
        <v>71.830399999999983</v>
      </c>
      <c r="M555" s="734">
        <v>150</v>
      </c>
      <c r="N555" s="735">
        <v>10774.559999999998</v>
      </c>
    </row>
    <row r="556" spans="1:14" ht="14.45" customHeight="1" x14ac:dyDescent="0.2">
      <c r="A556" s="729" t="s">
        <v>595</v>
      </c>
      <c r="B556" s="730" t="s">
        <v>596</v>
      </c>
      <c r="C556" s="731" t="s">
        <v>618</v>
      </c>
      <c r="D556" s="732" t="s">
        <v>619</v>
      </c>
      <c r="E556" s="733">
        <v>50113001</v>
      </c>
      <c r="F556" s="732" t="s">
        <v>627</v>
      </c>
      <c r="G556" s="731" t="s">
        <v>628</v>
      </c>
      <c r="H556" s="731">
        <v>207692</v>
      </c>
      <c r="I556" s="731">
        <v>207692</v>
      </c>
      <c r="J556" s="731" t="s">
        <v>1030</v>
      </c>
      <c r="K556" s="731" t="s">
        <v>1031</v>
      </c>
      <c r="L556" s="734">
        <v>40.19</v>
      </c>
      <c r="M556" s="734">
        <v>1</v>
      </c>
      <c r="N556" s="735">
        <v>40.19</v>
      </c>
    </row>
    <row r="557" spans="1:14" ht="14.45" customHeight="1" x14ac:dyDescent="0.2">
      <c r="A557" s="729" t="s">
        <v>595</v>
      </c>
      <c r="B557" s="730" t="s">
        <v>596</v>
      </c>
      <c r="C557" s="731" t="s">
        <v>618</v>
      </c>
      <c r="D557" s="732" t="s">
        <v>619</v>
      </c>
      <c r="E557" s="733">
        <v>50113001</v>
      </c>
      <c r="F557" s="732" t="s">
        <v>627</v>
      </c>
      <c r="G557" s="731" t="s">
        <v>628</v>
      </c>
      <c r="H557" s="731">
        <v>230759</v>
      </c>
      <c r="I557" s="731">
        <v>230759</v>
      </c>
      <c r="J557" s="731" t="s">
        <v>1294</v>
      </c>
      <c r="K557" s="731" t="s">
        <v>1295</v>
      </c>
      <c r="L557" s="734">
        <v>42.76</v>
      </c>
      <c r="M557" s="734">
        <v>2</v>
      </c>
      <c r="N557" s="735">
        <v>85.52</v>
      </c>
    </row>
    <row r="558" spans="1:14" ht="14.45" customHeight="1" x14ac:dyDescent="0.2">
      <c r="A558" s="729" t="s">
        <v>595</v>
      </c>
      <c r="B558" s="730" t="s">
        <v>596</v>
      </c>
      <c r="C558" s="731" t="s">
        <v>618</v>
      </c>
      <c r="D558" s="732" t="s">
        <v>619</v>
      </c>
      <c r="E558" s="733">
        <v>50113001</v>
      </c>
      <c r="F558" s="732" t="s">
        <v>627</v>
      </c>
      <c r="G558" s="731" t="s">
        <v>640</v>
      </c>
      <c r="H558" s="731">
        <v>130652</v>
      </c>
      <c r="I558" s="731">
        <v>30652</v>
      </c>
      <c r="J558" s="731" t="s">
        <v>847</v>
      </c>
      <c r="K558" s="731" t="s">
        <v>848</v>
      </c>
      <c r="L558" s="734">
        <v>125.49999999999999</v>
      </c>
      <c r="M558" s="734">
        <v>6</v>
      </c>
      <c r="N558" s="735">
        <v>752.99999999999989</v>
      </c>
    </row>
    <row r="559" spans="1:14" ht="14.45" customHeight="1" x14ac:dyDescent="0.2">
      <c r="A559" s="729" t="s">
        <v>595</v>
      </c>
      <c r="B559" s="730" t="s">
        <v>596</v>
      </c>
      <c r="C559" s="731" t="s">
        <v>618</v>
      </c>
      <c r="D559" s="732" t="s">
        <v>619</v>
      </c>
      <c r="E559" s="733">
        <v>50113001</v>
      </c>
      <c r="F559" s="732" t="s">
        <v>627</v>
      </c>
      <c r="G559" s="731" t="s">
        <v>628</v>
      </c>
      <c r="H559" s="731">
        <v>118304</v>
      </c>
      <c r="I559" s="731">
        <v>18304</v>
      </c>
      <c r="J559" s="731" t="s">
        <v>849</v>
      </c>
      <c r="K559" s="731" t="s">
        <v>850</v>
      </c>
      <c r="L559" s="734">
        <v>185.60999999999999</v>
      </c>
      <c r="M559" s="734">
        <v>14</v>
      </c>
      <c r="N559" s="735">
        <v>2598.54</v>
      </c>
    </row>
    <row r="560" spans="1:14" ht="14.45" customHeight="1" x14ac:dyDescent="0.2">
      <c r="A560" s="729" t="s">
        <v>595</v>
      </c>
      <c r="B560" s="730" t="s">
        <v>596</v>
      </c>
      <c r="C560" s="731" t="s">
        <v>618</v>
      </c>
      <c r="D560" s="732" t="s">
        <v>619</v>
      </c>
      <c r="E560" s="733">
        <v>50113001</v>
      </c>
      <c r="F560" s="732" t="s">
        <v>627</v>
      </c>
      <c r="G560" s="731" t="s">
        <v>628</v>
      </c>
      <c r="H560" s="731">
        <v>118305</v>
      </c>
      <c r="I560" s="731">
        <v>18305</v>
      </c>
      <c r="J560" s="731" t="s">
        <v>849</v>
      </c>
      <c r="K560" s="731" t="s">
        <v>851</v>
      </c>
      <c r="L560" s="734">
        <v>242</v>
      </c>
      <c r="M560" s="734">
        <v>77</v>
      </c>
      <c r="N560" s="735">
        <v>18634</v>
      </c>
    </row>
    <row r="561" spans="1:14" ht="14.45" customHeight="1" x14ac:dyDescent="0.2">
      <c r="A561" s="729" t="s">
        <v>595</v>
      </c>
      <c r="B561" s="730" t="s">
        <v>596</v>
      </c>
      <c r="C561" s="731" t="s">
        <v>618</v>
      </c>
      <c r="D561" s="732" t="s">
        <v>619</v>
      </c>
      <c r="E561" s="733">
        <v>50113001</v>
      </c>
      <c r="F561" s="732" t="s">
        <v>627</v>
      </c>
      <c r="G561" s="731" t="s">
        <v>640</v>
      </c>
      <c r="H561" s="731">
        <v>845194</v>
      </c>
      <c r="I561" s="731">
        <v>105178</v>
      </c>
      <c r="J561" s="731" t="s">
        <v>1296</v>
      </c>
      <c r="K561" s="731" t="s">
        <v>1297</v>
      </c>
      <c r="L561" s="734">
        <v>300.01249999999999</v>
      </c>
      <c r="M561" s="734">
        <v>4</v>
      </c>
      <c r="N561" s="735">
        <v>1200.05</v>
      </c>
    </row>
    <row r="562" spans="1:14" ht="14.45" customHeight="1" x14ac:dyDescent="0.2">
      <c r="A562" s="729" t="s">
        <v>595</v>
      </c>
      <c r="B562" s="730" t="s">
        <v>596</v>
      </c>
      <c r="C562" s="731" t="s">
        <v>618</v>
      </c>
      <c r="D562" s="732" t="s">
        <v>619</v>
      </c>
      <c r="E562" s="733">
        <v>50113001</v>
      </c>
      <c r="F562" s="732" t="s">
        <v>627</v>
      </c>
      <c r="G562" s="731" t="s">
        <v>628</v>
      </c>
      <c r="H562" s="731">
        <v>114957</v>
      </c>
      <c r="I562" s="731">
        <v>14957</v>
      </c>
      <c r="J562" s="731" t="s">
        <v>1037</v>
      </c>
      <c r="K562" s="731" t="s">
        <v>1038</v>
      </c>
      <c r="L562" s="734">
        <v>40.03</v>
      </c>
      <c r="M562" s="734">
        <v>1</v>
      </c>
      <c r="N562" s="735">
        <v>40.03</v>
      </c>
    </row>
    <row r="563" spans="1:14" ht="14.45" customHeight="1" x14ac:dyDescent="0.2">
      <c r="A563" s="729" t="s">
        <v>595</v>
      </c>
      <c r="B563" s="730" t="s">
        <v>596</v>
      </c>
      <c r="C563" s="731" t="s">
        <v>618</v>
      </c>
      <c r="D563" s="732" t="s">
        <v>619</v>
      </c>
      <c r="E563" s="733">
        <v>50113001</v>
      </c>
      <c r="F563" s="732" t="s">
        <v>627</v>
      </c>
      <c r="G563" s="731" t="s">
        <v>640</v>
      </c>
      <c r="H563" s="731">
        <v>226455</v>
      </c>
      <c r="I563" s="731">
        <v>226455</v>
      </c>
      <c r="J563" s="731" t="s">
        <v>1298</v>
      </c>
      <c r="K563" s="731" t="s">
        <v>1299</v>
      </c>
      <c r="L563" s="734">
        <v>495</v>
      </c>
      <c r="M563" s="734">
        <v>1</v>
      </c>
      <c r="N563" s="735">
        <v>495</v>
      </c>
    </row>
    <row r="564" spans="1:14" ht="14.45" customHeight="1" x14ac:dyDescent="0.2">
      <c r="A564" s="729" t="s">
        <v>595</v>
      </c>
      <c r="B564" s="730" t="s">
        <v>596</v>
      </c>
      <c r="C564" s="731" t="s">
        <v>618</v>
      </c>
      <c r="D564" s="732" t="s">
        <v>619</v>
      </c>
      <c r="E564" s="733">
        <v>50113001</v>
      </c>
      <c r="F564" s="732" t="s">
        <v>627</v>
      </c>
      <c r="G564" s="731" t="s">
        <v>628</v>
      </c>
      <c r="H564" s="731">
        <v>208649</v>
      </c>
      <c r="I564" s="731">
        <v>208649</v>
      </c>
      <c r="J564" s="731" t="s">
        <v>1300</v>
      </c>
      <c r="K564" s="731" t="s">
        <v>1301</v>
      </c>
      <c r="L564" s="734">
        <v>73.95</v>
      </c>
      <c r="M564" s="734">
        <v>6</v>
      </c>
      <c r="N564" s="735">
        <v>443.70000000000005</v>
      </c>
    </row>
    <row r="565" spans="1:14" ht="14.45" customHeight="1" x14ac:dyDescent="0.2">
      <c r="A565" s="729" t="s">
        <v>595</v>
      </c>
      <c r="B565" s="730" t="s">
        <v>596</v>
      </c>
      <c r="C565" s="731" t="s">
        <v>618</v>
      </c>
      <c r="D565" s="732" t="s">
        <v>619</v>
      </c>
      <c r="E565" s="733">
        <v>50113001</v>
      </c>
      <c r="F565" s="732" t="s">
        <v>627</v>
      </c>
      <c r="G565" s="731" t="s">
        <v>640</v>
      </c>
      <c r="H565" s="731">
        <v>237704</v>
      </c>
      <c r="I565" s="731">
        <v>237704</v>
      </c>
      <c r="J565" s="731" t="s">
        <v>1302</v>
      </c>
      <c r="K565" s="731" t="s">
        <v>1303</v>
      </c>
      <c r="L565" s="734">
        <v>434.04</v>
      </c>
      <c r="M565" s="734">
        <v>1</v>
      </c>
      <c r="N565" s="735">
        <v>434.04</v>
      </c>
    </row>
    <row r="566" spans="1:14" ht="14.45" customHeight="1" x14ac:dyDescent="0.2">
      <c r="A566" s="729" t="s">
        <v>595</v>
      </c>
      <c r="B566" s="730" t="s">
        <v>596</v>
      </c>
      <c r="C566" s="731" t="s">
        <v>618</v>
      </c>
      <c r="D566" s="732" t="s">
        <v>619</v>
      </c>
      <c r="E566" s="733">
        <v>50113001</v>
      </c>
      <c r="F566" s="732" t="s">
        <v>627</v>
      </c>
      <c r="G566" s="731" t="s">
        <v>628</v>
      </c>
      <c r="H566" s="731">
        <v>172564</v>
      </c>
      <c r="I566" s="731">
        <v>72564</v>
      </c>
      <c r="J566" s="731" t="s">
        <v>1304</v>
      </c>
      <c r="K566" s="731" t="s">
        <v>1305</v>
      </c>
      <c r="L566" s="734">
        <v>471.2799999999998</v>
      </c>
      <c r="M566" s="734">
        <v>1</v>
      </c>
      <c r="N566" s="735">
        <v>471.2799999999998</v>
      </c>
    </row>
    <row r="567" spans="1:14" ht="14.45" customHeight="1" x14ac:dyDescent="0.2">
      <c r="A567" s="729" t="s">
        <v>595</v>
      </c>
      <c r="B567" s="730" t="s">
        <v>596</v>
      </c>
      <c r="C567" s="731" t="s">
        <v>618</v>
      </c>
      <c r="D567" s="732" t="s">
        <v>619</v>
      </c>
      <c r="E567" s="733">
        <v>50113001</v>
      </c>
      <c r="F567" s="732" t="s">
        <v>627</v>
      </c>
      <c r="G567" s="731" t="s">
        <v>640</v>
      </c>
      <c r="H567" s="731">
        <v>191922</v>
      </c>
      <c r="I567" s="731">
        <v>191922</v>
      </c>
      <c r="J567" s="731" t="s">
        <v>1306</v>
      </c>
      <c r="K567" s="731" t="s">
        <v>1307</v>
      </c>
      <c r="L567" s="734">
        <v>70.389999999999986</v>
      </c>
      <c r="M567" s="734">
        <v>2</v>
      </c>
      <c r="N567" s="735">
        <v>140.77999999999997</v>
      </c>
    </row>
    <row r="568" spans="1:14" ht="14.45" customHeight="1" x14ac:dyDescent="0.2">
      <c r="A568" s="729" t="s">
        <v>595</v>
      </c>
      <c r="B568" s="730" t="s">
        <v>596</v>
      </c>
      <c r="C568" s="731" t="s">
        <v>618</v>
      </c>
      <c r="D568" s="732" t="s">
        <v>619</v>
      </c>
      <c r="E568" s="733">
        <v>50113001</v>
      </c>
      <c r="F568" s="732" t="s">
        <v>627</v>
      </c>
      <c r="G568" s="731" t="s">
        <v>640</v>
      </c>
      <c r="H568" s="731">
        <v>208203</v>
      </c>
      <c r="I568" s="731">
        <v>208203</v>
      </c>
      <c r="J568" s="731" t="s">
        <v>1308</v>
      </c>
      <c r="K568" s="731" t="s">
        <v>1309</v>
      </c>
      <c r="L568" s="734">
        <v>97.310000000000031</v>
      </c>
      <c r="M568" s="734">
        <v>2</v>
      </c>
      <c r="N568" s="735">
        <v>194.62000000000006</v>
      </c>
    </row>
    <row r="569" spans="1:14" ht="14.45" customHeight="1" x14ac:dyDescent="0.2">
      <c r="A569" s="729" t="s">
        <v>595</v>
      </c>
      <c r="B569" s="730" t="s">
        <v>596</v>
      </c>
      <c r="C569" s="731" t="s">
        <v>618</v>
      </c>
      <c r="D569" s="732" t="s">
        <v>619</v>
      </c>
      <c r="E569" s="733">
        <v>50113001</v>
      </c>
      <c r="F569" s="732" t="s">
        <v>627</v>
      </c>
      <c r="G569" s="731" t="s">
        <v>628</v>
      </c>
      <c r="H569" s="731">
        <v>243241</v>
      </c>
      <c r="I569" s="731">
        <v>243241</v>
      </c>
      <c r="J569" s="731" t="s">
        <v>1310</v>
      </c>
      <c r="K569" s="731" t="s">
        <v>1311</v>
      </c>
      <c r="L569" s="734">
        <v>113.31999999999998</v>
      </c>
      <c r="M569" s="734">
        <v>2</v>
      </c>
      <c r="N569" s="735">
        <v>226.63999999999996</v>
      </c>
    </row>
    <row r="570" spans="1:14" ht="14.45" customHeight="1" x14ac:dyDescent="0.2">
      <c r="A570" s="729" t="s">
        <v>595</v>
      </c>
      <c r="B570" s="730" t="s">
        <v>596</v>
      </c>
      <c r="C570" s="731" t="s">
        <v>618</v>
      </c>
      <c r="D570" s="732" t="s">
        <v>619</v>
      </c>
      <c r="E570" s="733">
        <v>50113001</v>
      </c>
      <c r="F570" s="732" t="s">
        <v>627</v>
      </c>
      <c r="G570" s="731" t="s">
        <v>640</v>
      </c>
      <c r="H570" s="731">
        <v>109709</v>
      </c>
      <c r="I570" s="731">
        <v>9709</v>
      </c>
      <c r="J570" s="731" t="s">
        <v>852</v>
      </c>
      <c r="K570" s="731" t="s">
        <v>853</v>
      </c>
      <c r="L570" s="734">
        <v>64.899999999999977</v>
      </c>
      <c r="M570" s="734">
        <v>5</v>
      </c>
      <c r="N570" s="735">
        <v>324.49999999999989</v>
      </c>
    </row>
    <row r="571" spans="1:14" ht="14.45" customHeight="1" x14ac:dyDescent="0.2">
      <c r="A571" s="729" t="s">
        <v>595</v>
      </c>
      <c r="B571" s="730" t="s">
        <v>596</v>
      </c>
      <c r="C571" s="731" t="s">
        <v>618</v>
      </c>
      <c r="D571" s="732" t="s">
        <v>619</v>
      </c>
      <c r="E571" s="733">
        <v>50113001</v>
      </c>
      <c r="F571" s="732" t="s">
        <v>627</v>
      </c>
      <c r="G571" s="731" t="s">
        <v>640</v>
      </c>
      <c r="H571" s="731">
        <v>109712</v>
      </c>
      <c r="I571" s="731">
        <v>9712</v>
      </c>
      <c r="J571" s="731" t="s">
        <v>852</v>
      </c>
      <c r="K571" s="731" t="s">
        <v>1312</v>
      </c>
      <c r="L571" s="734">
        <v>313.54499999999996</v>
      </c>
      <c r="M571" s="734">
        <v>20</v>
      </c>
      <c r="N571" s="735">
        <v>6270.9</v>
      </c>
    </row>
    <row r="572" spans="1:14" ht="14.45" customHeight="1" x14ac:dyDescent="0.2">
      <c r="A572" s="729" t="s">
        <v>595</v>
      </c>
      <c r="B572" s="730" t="s">
        <v>596</v>
      </c>
      <c r="C572" s="731" t="s">
        <v>618</v>
      </c>
      <c r="D572" s="732" t="s">
        <v>619</v>
      </c>
      <c r="E572" s="733">
        <v>50113001</v>
      </c>
      <c r="F572" s="732" t="s">
        <v>627</v>
      </c>
      <c r="G572" s="731" t="s">
        <v>640</v>
      </c>
      <c r="H572" s="731">
        <v>109711</v>
      </c>
      <c r="I572" s="731">
        <v>9711</v>
      </c>
      <c r="J572" s="731" t="s">
        <v>852</v>
      </c>
      <c r="K572" s="731" t="s">
        <v>1313</v>
      </c>
      <c r="L572" s="734">
        <v>170.67</v>
      </c>
      <c r="M572" s="734">
        <v>10</v>
      </c>
      <c r="N572" s="735">
        <v>1706.6999999999998</v>
      </c>
    </row>
    <row r="573" spans="1:14" ht="14.45" customHeight="1" x14ac:dyDescent="0.2">
      <c r="A573" s="729" t="s">
        <v>595</v>
      </c>
      <c r="B573" s="730" t="s">
        <v>596</v>
      </c>
      <c r="C573" s="731" t="s">
        <v>618</v>
      </c>
      <c r="D573" s="732" t="s">
        <v>619</v>
      </c>
      <c r="E573" s="733">
        <v>50113001</v>
      </c>
      <c r="F573" s="732" t="s">
        <v>627</v>
      </c>
      <c r="G573" s="731" t="s">
        <v>628</v>
      </c>
      <c r="H573" s="731">
        <v>200725</v>
      </c>
      <c r="I573" s="731">
        <v>200725</v>
      </c>
      <c r="J573" s="731" t="s">
        <v>1314</v>
      </c>
      <c r="K573" s="731" t="s">
        <v>1315</v>
      </c>
      <c r="L573" s="734">
        <v>1686.9700000000005</v>
      </c>
      <c r="M573" s="734">
        <v>2</v>
      </c>
      <c r="N573" s="735">
        <v>3373.940000000001</v>
      </c>
    </row>
    <row r="574" spans="1:14" ht="14.45" customHeight="1" x14ac:dyDescent="0.2">
      <c r="A574" s="729" t="s">
        <v>595</v>
      </c>
      <c r="B574" s="730" t="s">
        <v>596</v>
      </c>
      <c r="C574" s="731" t="s">
        <v>618</v>
      </c>
      <c r="D574" s="732" t="s">
        <v>619</v>
      </c>
      <c r="E574" s="733">
        <v>50113001</v>
      </c>
      <c r="F574" s="732" t="s">
        <v>627</v>
      </c>
      <c r="G574" s="731" t="s">
        <v>628</v>
      </c>
      <c r="H574" s="731">
        <v>848866</v>
      </c>
      <c r="I574" s="731">
        <v>119654</v>
      </c>
      <c r="J574" s="731" t="s">
        <v>854</v>
      </c>
      <c r="K574" s="731" t="s">
        <v>856</v>
      </c>
      <c r="L574" s="734">
        <v>255.10000000000005</v>
      </c>
      <c r="M574" s="734">
        <v>1</v>
      </c>
      <c r="N574" s="735">
        <v>255.10000000000005</v>
      </c>
    </row>
    <row r="575" spans="1:14" ht="14.45" customHeight="1" x14ac:dyDescent="0.2">
      <c r="A575" s="729" t="s">
        <v>595</v>
      </c>
      <c r="B575" s="730" t="s">
        <v>596</v>
      </c>
      <c r="C575" s="731" t="s">
        <v>618</v>
      </c>
      <c r="D575" s="732" t="s">
        <v>619</v>
      </c>
      <c r="E575" s="733">
        <v>50113001</v>
      </c>
      <c r="F575" s="732" t="s">
        <v>627</v>
      </c>
      <c r="G575" s="731" t="s">
        <v>628</v>
      </c>
      <c r="H575" s="731">
        <v>119653</v>
      </c>
      <c r="I575" s="731">
        <v>119653</v>
      </c>
      <c r="J575" s="731" t="s">
        <v>854</v>
      </c>
      <c r="K575" s="731" t="s">
        <v>855</v>
      </c>
      <c r="L575" s="734">
        <v>157.19</v>
      </c>
      <c r="M575" s="734">
        <v>2</v>
      </c>
      <c r="N575" s="735">
        <v>314.38</v>
      </c>
    </row>
    <row r="576" spans="1:14" ht="14.45" customHeight="1" x14ac:dyDescent="0.2">
      <c r="A576" s="729" t="s">
        <v>595</v>
      </c>
      <c r="B576" s="730" t="s">
        <v>596</v>
      </c>
      <c r="C576" s="731" t="s">
        <v>618</v>
      </c>
      <c r="D576" s="732" t="s">
        <v>619</v>
      </c>
      <c r="E576" s="733">
        <v>50113001</v>
      </c>
      <c r="F576" s="732" t="s">
        <v>627</v>
      </c>
      <c r="G576" s="731" t="s">
        <v>628</v>
      </c>
      <c r="H576" s="731">
        <v>149021</v>
      </c>
      <c r="I576" s="731">
        <v>49021</v>
      </c>
      <c r="J576" s="731" t="s">
        <v>1316</v>
      </c>
      <c r="K576" s="731" t="s">
        <v>1317</v>
      </c>
      <c r="L576" s="734">
        <v>194.35</v>
      </c>
      <c r="M576" s="734">
        <v>1</v>
      </c>
      <c r="N576" s="735">
        <v>194.35</v>
      </c>
    </row>
    <row r="577" spans="1:14" ht="14.45" customHeight="1" x14ac:dyDescent="0.2">
      <c r="A577" s="729" t="s">
        <v>595</v>
      </c>
      <c r="B577" s="730" t="s">
        <v>596</v>
      </c>
      <c r="C577" s="731" t="s">
        <v>618</v>
      </c>
      <c r="D577" s="732" t="s">
        <v>619</v>
      </c>
      <c r="E577" s="733">
        <v>50113001</v>
      </c>
      <c r="F577" s="732" t="s">
        <v>627</v>
      </c>
      <c r="G577" s="731" t="s">
        <v>628</v>
      </c>
      <c r="H577" s="731">
        <v>230920</v>
      </c>
      <c r="I577" s="731">
        <v>230920</v>
      </c>
      <c r="J577" s="731" t="s">
        <v>1318</v>
      </c>
      <c r="K577" s="731" t="s">
        <v>1319</v>
      </c>
      <c r="L577" s="734">
        <v>684.73</v>
      </c>
      <c r="M577" s="734">
        <v>40</v>
      </c>
      <c r="N577" s="735">
        <v>27389.200000000001</v>
      </c>
    </row>
    <row r="578" spans="1:14" ht="14.45" customHeight="1" x14ac:dyDescent="0.2">
      <c r="A578" s="729" t="s">
        <v>595</v>
      </c>
      <c r="B578" s="730" t="s">
        <v>596</v>
      </c>
      <c r="C578" s="731" t="s">
        <v>618</v>
      </c>
      <c r="D578" s="732" t="s">
        <v>619</v>
      </c>
      <c r="E578" s="733">
        <v>50113001</v>
      </c>
      <c r="F578" s="732" t="s">
        <v>627</v>
      </c>
      <c r="G578" s="731" t="s">
        <v>628</v>
      </c>
      <c r="H578" s="731">
        <v>210446</v>
      </c>
      <c r="I578" s="731">
        <v>210446</v>
      </c>
      <c r="J578" s="731" t="s">
        <v>1320</v>
      </c>
      <c r="K578" s="731" t="s">
        <v>1321</v>
      </c>
      <c r="L578" s="734">
        <v>989.99</v>
      </c>
      <c r="M578" s="734">
        <v>1</v>
      </c>
      <c r="N578" s="735">
        <v>989.99</v>
      </c>
    </row>
    <row r="579" spans="1:14" ht="14.45" customHeight="1" x14ac:dyDescent="0.2">
      <c r="A579" s="729" t="s">
        <v>595</v>
      </c>
      <c r="B579" s="730" t="s">
        <v>596</v>
      </c>
      <c r="C579" s="731" t="s">
        <v>618</v>
      </c>
      <c r="D579" s="732" t="s">
        <v>619</v>
      </c>
      <c r="E579" s="733">
        <v>50113001</v>
      </c>
      <c r="F579" s="732" t="s">
        <v>627</v>
      </c>
      <c r="G579" s="731" t="s">
        <v>628</v>
      </c>
      <c r="H579" s="731">
        <v>100610</v>
      </c>
      <c r="I579" s="731">
        <v>610</v>
      </c>
      <c r="J579" s="731" t="s">
        <v>859</v>
      </c>
      <c r="K579" s="731" t="s">
        <v>860</v>
      </c>
      <c r="L579" s="734">
        <v>72.42000000000003</v>
      </c>
      <c r="M579" s="734">
        <v>15</v>
      </c>
      <c r="N579" s="735">
        <v>1086.3000000000004</v>
      </c>
    </row>
    <row r="580" spans="1:14" ht="14.45" customHeight="1" x14ac:dyDescent="0.2">
      <c r="A580" s="729" t="s">
        <v>595</v>
      </c>
      <c r="B580" s="730" t="s">
        <v>596</v>
      </c>
      <c r="C580" s="731" t="s">
        <v>618</v>
      </c>
      <c r="D580" s="732" t="s">
        <v>619</v>
      </c>
      <c r="E580" s="733">
        <v>50113001</v>
      </c>
      <c r="F580" s="732" t="s">
        <v>627</v>
      </c>
      <c r="G580" s="731" t="s">
        <v>628</v>
      </c>
      <c r="H580" s="731">
        <v>100612</v>
      </c>
      <c r="I580" s="731">
        <v>612</v>
      </c>
      <c r="J580" s="731" t="s">
        <v>1322</v>
      </c>
      <c r="K580" s="731" t="s">
        <v>1323</v>
      </c>
      <c r="L580" s="734">
        <v>67.58</v>
      </c>
      <c r="M580" s="734">
        <v>9</v>
      </c>
      <c r="N580" s="735">
        <v>608.22</v>
      </c>
    </row>
    <row r="581" spans="1:14" ht="14.45" customHeight="1" x14ac:dyDescent="0.2">
      <c r="A581" s="729" t="s">
        <v>595</v>
      </c>
      <c r="B581" s="730" t="s">
        <v>596</v>
      </c>
      <c r="C581" s="731" t="s">
        <v>618</v>
      </c>
      <c r="D581" s="732" t="s">
        <v>619</v>
      </c>
      <c r="E581" s="733">
        <v>50113001</v>
      </c>
      <c r="F581" s="732" t="s">
        <v>627</v>
      </c>
      <c r="G581" s="731" t="s">
        <v>628</v>
      </c>
      <c r="H581" s="731">
        <v>171616</v>
      </c>
      <c r="I581" s="731">
        <v>171616</v>
      </c>
      <c r="J581" s="731" t="s">
        <v>1324</v>
      </c>
      <c r="K581" s="731" t="s">
        <v>1325</v>
      </c>
      <c r="L581" s="734">
        <v>223.22999999999996</v>
      </c>
      <c r="M581" s="734">
        <v>10</v>
      </c>
      <c r="N581" s="735">
        <v>2232.2999999999997</v>
      </c>
    </row>
    <row r="582" spans="1:14" ht="14.45" customHeight="1" x14ac:dyDescent="0.2">
      <c r="A582" s="729" t="s">
        <v>595</v>
      </c>
      <c r="B582" s="730" t="s">
        <v>596</v>
      </c>
      <c r="C582" s="731" t="s">
        <v>618</v>
      </c>
      <c r="D582" s="732" t="s">
        <v>619</v>
      </c>
      <c r="E582" s="733">
        <v>50113001</v>
      </c>
      <c r="F582" s="732" t="s">
        <v>627</v>
      </c>
      <c r="G582" s="731" t="s">
        <v>628</v>
      </c>
      <c r="H582" s="731">
        <v>116444</v>
      </c>
      <c r="I582" s="731">
        <v>16444</v>
      </c>
      <c r="J582" s="731" t="s">
        <v>1326</v>
      </c>
      <c r="K582" s="731" t="s">
        <v>1327</v>
      </c>
      <c r="L582" s="734">
        <v>121.97</v>
      </c>
      <c r="M582" s="734">
        <v>1</v>
      </c>
      <c r="N582" s="735">
        <v>121.97</v>
      </c>
    </row>
    <row r="583" spans="1:14" ht="14.45" customHeight="1" x14ac:dyDescent="0.2">
      <c r="A583" s="729" t="s">
        <v>595</v>
      </c>
      <c r="B583" s="730" t="s">
        <v>596</v>
      </c>
      <c r="C583" s="731" t="s">
        <v>618</v>
      </c>
      <c r="D583" s="732" t="s">
        <v>619</v>
      </c>
      <c r="E583" s="733">
        <v>50113001</v>
      </c>
      <c r="F583" s="732" t="s">
        <v>627</v>
      </c>
      <c r="G583" s="731" t="s">
        <v>628</v>
      </c>
      <c r="H583" s="731">
        <v>184360</v>
      </c>
      <c r="I583" s="731">
        <v>84360</v>
      </c>
      <c r="J583" s="731" t="s">
        <v>1328</v>
      </c>
      <c r="K583" s="731" t="s">
        <v>1329</v>
      </c>
      <c r="L583" s="734">
        <v>149.5</v>
      </c>
      <c r="M583" s="734">
        <v>3</v>
      </c>
      <c r="N583" s="735">
        <v>448.5</v>
      </c>
    </row>
    <row r="584" spans="1:14" ht="14.45" customHeight="1" x14ac:dyDescent="0.2">
      <c r="A584" s="729" t="s">
        <v>595</v>
      </c>
      <c r="B584" s="730" t="s">
        <v>596</v>
      </c>
      <c r="C584" s="731" t="s">
        <v>618</v>
      </c>
      <c r="D584" s="732" t="s">
        <v>619</v>
      </c>
      <c r="E584" s="733">
        <v>50113001</v>
      </c>
      <c r="F584" s="732" t="s">
        <v>627</v>
      </c>
      <c r="G584" s="731" t="s">
        <v>628</v>
      </c>
      <c r="H584" s="731">
        <v>131215</v>
      </c>
      <c r="I584" s="731">
        <v>31215</v>
      </c>
      <c r="J584" s="731" t="s">
        <v>1330</v>
      </c>
      <c r="K584" s="731" t="s">
        <v>1331</v>
      </c>
      <c r="L584" s="734">
        <v>54.8</v>
      </c>
      <c r="M584" s="734">
        <v>1</v>
      </c>
      <c r="N584" s="735">
        <v>54.8</v>
      </c>
    </row>
    <row r="585" spans="1:14" ht="14.45" customHeight="1" x14ac:dyDescent="0.2">
      <c r="A585" s="729" t="s">
        <v>595</v>
      </c>
      <c r="B585" s="730" t="s">
        <v>596</v>
      </c>
      <c r="C585" s="731" t="s">
        <v>618</v>
      </c>
      <c r="D585" s="732" t="s">
        <v>619</v>
      </c>
      <c r="E585" s="733">
        <v>50113001</v>
      </c>
      <c r="F585" s="732" t="s">
        <v>627</v>
      </c>
      <c r="G585" s="731" t="s">
        <v>628</v>
      </c>
      <c r="H585" s="731">
        <v>100616</v>
      </c>
      <c r="I585" s="731">
        <v>616</v>
      </c>
      <c r="J585" s="731" t="s">
        <v>1332</v>
      </c>
      <c r="K585" s="731" t="s">
        <v>1333</v>
      </c>
      <c r="L585" s="734">
        <v>112.07</v>
      </c>
      <c r="M585" s="734">
        <v>3</v>
      </c>
      <c r="N585" s="735">
        <v>336.21</v>
      </c>
    </row>
    <row r="586" spans="1:14" ht="14.45" customHeight="1" x14ac:dyDescent="0.2">
      <c r="A586" s="729" t="s">
        <v>595</v>
      </c>
      <c r="B586" s="730" t="s">
        <v>596</v>
      </c>
      <c r="C586" s="731" t="s">
        <v>618</v>
      </c>
      <c r="D586" s="732" t="s">
        <v>619</v>
      </c>
      <c r="E586" s="733">
        <v>50113001</v>
      </c>
      <c r="F586" s="732" t="s">
        <v>627</v>
      </c>
      <c r="G586" s="731" t="s">
        <v>628</v>
      </c>
      <c r="H586" s="731">
        <v>159398</v>
      </c>
      <c r="I586" s="731">
        <v>59398</v>
      </c>
      <c r="J586" s="731" t="s">
        <v>1334</v>
      </c>
      <c r="K586" s="731" t="s">
        <v>1335</v>
      </c>
      <c r="L586" s="734">
        <v>267.27</v>
      </c>
      <c r="M586" s="734">
        <v>10</v>
      </c>
      <c r="N586" s="735">
        <v>2672.7</v>
      </c>
    </row>
    <row r="587" spans="1:14" ht="14.45" customHeight="1" x14ac:dyDescent="0.2">
      <c r="A587" s="729" t="s">
        <v>595</v>
      </c>
      <c r="B587" s="730" t="s">
        <v>596</v>
      </c>
      <c r="C587" s="731" t="s">
        <v>618</v>
      </c>
      <c r="D587" s="732" t="s">
        <v>619</v>
      </c>
      <c r="E587" s="733">
        <v>50113001</v>
      </c>
      <c r="F587" s="732" t="s">
        <v>627</v>
      </c>
      <c r="G587" s="731" t="s">
        <v>628</v>
      </c>
      <c r="H587" s="731">
        <v>242203</v>
      </c>
      <c r="I587" s="731">
        <v>242203</v>
      </c>
      <c r="J587" s="731" t="s">
        <v>1336</v>
      </c>
      <c r="K587" s="731" t="s">
        <v>1337</v>
      </c>
      <c r="L587" s="734">
        <v>104.01730769230768</v>
      </c>
      <c r="M587" s="734">
        <v>26</v>
      </c>
      <c r="N587" s="735">
        <v>2704.45</v>
      </c>
    </row>
    <row r="588" spans="1:14" ht="14.45" customHeight="1" x14ac:dyDescent="0.2">
      <c r="A588" s="729" t="s">
        <v>595</v>
      </c>
      <c r="B588" s="730" t="s">
        <v>596</v>
      </c>
      <c r="C588" s="731" t="s">
        <v>618</v>
      </c>
      <c r="D588" s="732" t="s">
        <v>619</v>
      </c>
      <c r="E588" s="733">
        <v>50113001</v>
      </c>
      <c r="F588" s="732" t="s">
        <v>627</v>
      </c>
      <c r="G588" s="731" t="s">
        <v>628</v>
      </c>
      <c r="H588" s="731">
        <v>215851</v>
      </c>
      <c r="I588" s="731">
        <v>215851</v>
      </c>
      <c r="J588" s="731" t="s">
        <v>1338</v>
      </c>
      <c r="K588" s="731" t="s">
        <v>1339</v>
      </c>
      <c r="L588" s="734">
        <v>290.05900000000003</v>
      </c>
      <c r="M588" s="734">
        <v>1</v>
      </c>
      <c r="N588" s="735">
        <v>290.05900000000003</v>
      </c>
    </row>
    <row r="589" spans="1:14" ht="14.45" customHeight="1" x14ac:dyDescent="0.2">
      <c r="A589" s="729" t="s">
        <v>595</v>
      </c>
      <c r="B589" s="730" t="s">
        <v>596</v>
      </c>
      <c r="C589" s="731" t="s">
        <v>618</v>
      </c>
      <c r="D589" s="732" t="s">
        <v>619</v>
      </c>
      <c r="E589" s="733">
        <v>50113001</v>
      </c>
      <c r="F589" s="732" t="s">
        <v>627</v>
      </c>
      <c r="G589" s="731" t="s">
        <v>628</v>
      </c>
      <c r="H589" s="731">
        <v>104160</v>
      </c>
      <c r="I589" s="731">
        <v>4160</v>
      </c>
      <c r="J589" s="731" t="s">
        <v>1340</v>
      </c>
      <c r="K589" s="731" t="s">
        <v>1341</v>
      </c>
      <c r="L589" s="734">
        <v>73.909999999999982</v>
      </c>
      <c r="M589" s="734">
        <v>1</v>
      </c>
      <c r="N589" s="735">
        <v>73.909999999999982</v>
      </c>
    </row>
    <row r="590" spans="1:14" ht="14.45" customHeight="1" x14ac:dyDescent="0.2">
      <c r="A590" s="729" t="s">
        <v>595</v>
      </c>
      <c r="B590" s="730" t="s">
        <v>596</v>
      </c>
      <c r="C590" s="731" t="s">
        <v>618</v>
      </c>
      <c r="D590" s="732" t="s">
        <v>619</v>
      </c>
      <c r="E590" s="733">
        <v>50113001</v>
      </c>
      <c r="F590" s="732" t="s">
        <v>627</v>
      </c>
      <c r="G590" s="731" t="s">
        <v>628</v>
      </c>
      <c r="H590" s="731">
        <v>190968</v>
      </c>
      <c r="I590" s="731">
        <v>190968</v>
      </c>
      <c r="J590" s="731" t="s">
        <v>1342</v>
      </c>
      <c r="K590" s="731" t="s">
        <v>666</v>
      </c>
      <c r="L590" s="734">
        <v>195.81</v>
      </c>
      <c r="M590" s="734">
        <v>1</v>
      </c>
      <c r="N590" s="735">
        <v>195.81</v>
      </c>
    </row>
    <row r="591" spans="1:14" ht="14.45" customHeight="1" x14ac:dyDescent="0.2">
      <c r="A591" s="729" t="s">
        <v>595</v>
      </c>
      <c r="B591" s="730" t="s">
        <v>596</v>
      </c>
      <c r="C591" s="731" t="s">
        <v>618</v>
      </c>
      <c r="D591" s="732" t="s">
        <v>619</v>
      </c>
      <c r="E591" s="733">
        <v>50113001</v>
      </c>
      <c r="F591" s="732" t="s">
        <v>627</v>
      </c>
      <c r="G591" s="731" t="s">
        <v>628</v>
      </c>
      <c r="H591" s="731">
        <v>190958</v>
      </c>
      <c r="I591" s="731">
        <v>190958</v>
      </c>
      <c r="J591" s="731" t="s">
        <v>1343</v>
      </c>
      <c r="K591" s="731" t="s">
        <v>666</v>
      </c>
      <c r="L591" s="734">
        <v>140.72</v>
      </c>
      <c r="M591" s="734">
        <v>1</v>
      </c>
      <c r="N591" s="735">
        <v>140.72</v>
      </c>
    </row>
    <row r="592" spans="1:14" ht="14.45" customHeight="1" x14ac:dyDescent="0.2">
      <c r="A592" s="729" t="s">
        <v>595</v>
      </c>
      <c r="B592" s="730" t="s">
        <v>596</v>
      </c>
      <c r="C592" s="731" t="s">
        <v>618</v>
      </c>
      <c r="D592" s="732" t="s">
        <v>619</v>
      </c>
      <c r="E592" s="733">
        <v>50113001</v>
      </c>
      <c r="F592" s="732" t="s">
        <v>627</v>
      </c>
      <c r="G592" s="731" t="s">
        <v>628</v>
      </c>
      <c r="H592" s="731">
        <v>228988</v>
      </c>
      <c r="I592" s="731">
        <v>228988</v>
      </c>
      <c r="J592" s="731" t="s">
        <v>1344</v>
      </c>
      <c r="K592" s="731" t="s">
        <v>1345</v>
      </c>
      <c r="L592" s="734">
        <v>365.06000000000006</v>
      </c>
      <c r="M592" s="734">
        <v>1</v>
      </c>
      <c r="N592" s="735">
        <v>365.06000000000006</v>
      </c>
    </row>
    <row r="593" spans="1:14" ht="14.45" customHeight="1" x14ac:dyDescent="0.2">
      <c r="A593" s="729" t="s">
        <v>595</v>
      </c>
      <c r="B593" s="730" t="s">
        <v>596</v>
      </c>
      <c r="C593" s="731" t="s">
        <v>618</v>
      </c>
      <c r="D593" s="732" t="s">
        <v>619</v>
      </c>
      <c r="E593" s="733">
        <v>50113001</v>
      </c>
      <c r="F593" s="732" t="s">
        <v>627</v>
      </c>
      <c r="G593" s="731" t="s">
        <v>640</v>
      </c>
      <c r="H593" s="731">
        <v>174681</v>
      </c>
      <c r="I593" s="731">
        <v>174681</v>
      </c>
      <c r="J593" s="731" t="s">
        <v>1346</v>
      </c>
      <c r="K593" s="731" t="s">
        <v>1347</v>
      </c>
      <c r="L593" s="734">
        <v>169.24</v>
      </c>
      <c r="M593" s="734">
        <v>2</v>
      </c>
      <c r="N593" s="735">
        <v>338.48</v>
      </c>
    </row>
    <row r="594" spans="1:14" ht="14.45" customHeight="1" x14ac:dyDescent="0.2">
      <c r="A594" s="729" t="s">
        <v>595</v>
      </c>
      <c r="B594" s="730" t="s">
        <v>596</v>
      </c>
      <c r="C594" s="731" t="s">
        <v>618</v>
      </c>
      <c r="D594" s="732" t="s">
        <v>619</v>
      </c>
      <c r="E594" s="733">
        <v>50113001</v>
      </c>
      <c r="F594" s="732" t="s">
        <v>627</v>
      </c>
      <c r="G594" s="731" t="s">
        <v>640</v>
      </c>
      <c r="H594" s="731">
        <v>174700</v>
      </c>
      <c r="I594" s="731">
        <v>174700</v>
      </c>
      <c r="J594" s="731" t="s">
        <v>1049</v>
      </c>
      <c r="K594" s="731" t="s">
        <v>969</v>
      </c>
      <c r="L594" s="734">
        <v>723.17999999999961</v>
      </c>
      <c r="M594" s="734">
        <v>1</v>
      </c>
      <c r="N594" s="735">
        <v>723.17999999999961</v>
      </c>
    </row>
    <row r="595" spans="1:14" ht="14.45" customHeight="1" x14ac:dyDescent="0.2">
      <c r="A595" s="729" t="s">
        <v>595</v>
      </c>
      <c r="B595" s="730" t="s">
        <v>596</v>
      </c>
      <c r="C595" s="731" t="s">
        <v>618</v>
      </c>
      <c r="D595" s="732" t="s">
        <v>619</v>
      </c>
      <c r="E595" s="733">
        <v>50113001</v>
      </c>
      <c r="F595" s="732" t="s">
        <v>627</v>
      </c>
      <c r="G595" s="731" t="s">
        <v>628</v>
      </c>
      <c r="H595" s="731">
        <v>148306</v>
      </c>
      <c r="I595" s="731">
        <v>148306</v>
      </c>
      <c r="J595" s="731" t="s">
        <v>1348</v>
      </c>
      <c r="K595" s="731" t="s">
        <v>1349</v>
      </c>
      <c r="L595" s="734">
        <v>62.54</v>
      </c>
      <c r="M595" s="734">
        <v>3</v>
      </c>
      <c r="N595" s="735">
        <v>187.62</v>
      </c>
    </row>
    <row r="596" spans="1:14" ht="14.45" customHeight="1" x14ac:dyDescent="0.2">
      <c r="A596" s="729" t="s">
        <v>595</v>
      </c>
      <c r="B596" s="730" t="s">
        <v>596</v>
      </c>
      <c r="C596" s="731" t="s">
        <v>618</v>
      </c>
      <c r="D596" s="732" t="s">
        <v>619</v>
      </c>
      <c r="E596" s="733">
        <v>50113001</v>
      </c>
      <c r="F596" s="732" t="s">
        <v>627</v>
      </c>
      <c r="G596" s="731" t="s">
        <v>640</v>
      </c>
      <c r="H596" s="731">
        <v>850551</v>
      </c>
      <c r="I596" s="731">
        <v>167859</v>
      </c>
      <c r="J596" s="731" t="s">
        <v>1350</v>
      </c>
      <c r="K596" s="731" t="s">
        <v>1127</v>
      </c>
      <c r="L596" s="734">
        <v>176.86</v>
      </c>
      <c r="M596" s="734">
        <v>1</v>
      </c>
      <c r="N596" s="735">
        <v>176.86</v>
      </c>
    </row>
    <row r="597" spans="1:14" ht="14.45" customHeight="1" x14ac:dyDescent="0.2">
      <c r="A597" s="729" t="s">
        <v>595</v>
      </c>
      <c r="B597" s="730" t="s">
        <v>596</v>
      </c>
      <c r="C597" s="731" t="s">
        <v>618</v>
      </c>
      <c r="D597" s="732" t="s">
        <v>619</v>
      </c>
      <c r="E597" s="733">
        <v>50113001</v>
      </c>
      <c r="F597" s="732" t="s">
        <v>627</v>
      </c>
      <c r="G597" s="731" t="s">
        <v>628</v>
      </c>
      <c r="H597" s="731">
        <v>845240</v>
      </c>
      <c r="I597" s="731">
        <v>109799</v>
      </c>
      <c r="J597" s="731" t="s">
        <v>873</v>
      </c>
      <c r="K597" s="731" t="s">
        <v>874</v>
      </c>
      <c r="L597" s="734">
        <v>80.651111111111106</v>
      </c>
      <c r="M597" s="734">
        <v>9</v>
      </c>
      <c r="N597" s="735">
        <v>725.86</v>
      </c>
    </row>
    <row r="598" spans="1:14" ht="14.45" customHeight="1" x14ac:dyDescent="0.2">
      <c r="A598" s="729" t="s">
        <v>595</v>
      </c>
      <c r="B598" s="730" t="s">
        <v>596</v>
      </c>
      <c r="C598" s="731" t="s">
        <v>618</v>
      </c>
      <c r="D598" s="732" t="s">
        <v>619</v>
      </c>
      <c r="E598" s="733">
        <v>50113001</v>
      </c>
      <c r="F598" s="732" t="s">
        <v>627</v>
      </c>
      <c r="G598" s="731" t="s">
        <v>628</v>
      </c>
      <c r="H598" s="731">
        <v>205392</v>
      </c>
      <c r="I598" s="731">
        <v>205392</v>
      </c>
      <c r="J598" s="731" t="s">
        <v>1351</v>
      </c>
      <c r="K598" s="731" t="s">
        <v>1352</v>
      </c>
      <c r="L598" s="734">
        <v>122.17999999999999</v>
      </c>
      <c r="M598" s="734">
        <v>2</v>
      </c>
      <c r="N598" s="735">
        <v>244.35999999999999</v>
      </c>
    </row>
    <row r="599" spans="1:14" ht="14.45" customHeight="1" x14ac:dyDescent="0.2">
      <c r="A599" s="729" t="s">
        <v>595</v>
      </c>
      <c r="B599" s="730" t="s">
        <v>596</v>
      </c>
      <c r="C599" s="731" t="s">
        <v>618</v>
      </c>
      <c r="D599" s="732" t="s">
        <v>619</v>
      </c>
      <c r="E599" s="733">
        <v>50113001</v>
      </c>
      <c r="F599" s="732" t="s">
        <v>627</v>
      </c>
      <c r="G599" s="731" t="s">
        <v>628</v>
      </c>
      <c r="H599" s="731">
        <v>197864</v>
      </c>
      <c r="I599" s="731">
        <v>97864</v>
      </c>
      <c r="J599" s="731" t="s">
        <v>1353</v>
      </c>
      <c r="K599" s="731" t="s">
        <v>1354</v>
      </c>
      <c r="L599" s="734">
        <v>300.08</v>
      </c>
      <c r="M599" s="734">
        <v>1</v>
      </c>
      <c r="N599" s="735">
        <v>300.08</v>
      </c>
    </row>
    <row r="600" spans="1:14" ht="14.45" customHeight="1" x14ac:dyDescent="0.2">
      <c r="A600" s="729" t="s">
        <v>595</v>
      </c>
      <c r="B600" s="730" t="s">
        <v>596</v>
      </c>
      <c r="C600" s="731" t="s">
        <v>618</v>
      </c>
      <c r="D600" s="732" t="s">
        <v>619</v>
      </c>
      <c r="E600" s="733">
        <v>50113001</v>
      </c>
      <c r="F600" s="732" t="s">
        <v>627</v>
      </c>
      <c r="G600" s="731" t="s">
        <v>628</v>
      </c>
      <c r="H600" s="731">
        <v>849695</v>
      </c>
      <c r="I600" s="731">
        <v>500578</v>
      </c>
      <c r="J600" s="731" t="s">
        <v>1355</v>
      </c>
      <c r="K600" s="731" t="s">
        <v>1356</v>
      </c>
      <c r="L600" s="734">
        <v>260.12000000000006</v>
      </c>
      <c r="M600" s="734">
        <v>1</v>
      </c>
      <c r="N600" s="735">
        <v>260.12000000000006</v>
      </c>
    </row>
    <row r="601" spans="1:14" ht="14.45" customHeight="1" x14ac:dyDescent="0.2">
      <c r="A601" s="729" t="s">
        <v>595</v>
      </c>
      <c r="B601" s="730" t="s">
        <v>596</v>
      </c>
      <c r="C601" s="731" t="s">
        <v>618</v>
      </c>
      <c r="D601" s="732" t="s">
        <v>619</v>
      </c>
      <c r="E601" s="733">
        <v>50113001</v>
      </c>
      <c r="F601" s="732" t="s">
        <v>627</v>
      </c>
      <c r="G601" s="731" t="s">
        <v>640</v>
      </c>
      <c r="H601" s="731">
        <v>231956</v>
      </c>
      <c r="I601" s="731">
        <v>231956</v>
      </c>
      <c r="J601" s="731" t="s">
        <v>1052</v>
      </c>
      <c r="K601" s="731" t="s">
        <v>1053</v>
      </c>
      <c r="L601" s="734">
        <v>49.760000000000012</v>
      </c>
      <c r="M601" s="734">
        <v>1</v>
      </c>
      <c r="N601" s="735">
        <v>49.760000000000012</v>
      </c>
    </row>
    <row r="602" spans="1:14" ht="14.45" customHeight="1" x14ac:dyDescent="0.2">
      <c r="A602" s="729" t="s">
        <v>595</v>
      </c>
      <c r="B602" s="730" t="s">
        <v>596</v>
      </c>
      <c r="C602" s="731" t="s">
        <v>618</v>
      </c>
      <c r="D602" s="732" t="s">
        <v>619</v>
      </c>
      <c r="E602" s="733">
        <v>50113001</v>
      </c>
      <c r="F602" s="732" t="s">
        <v>627</v>
      </c>
      <c r="G602" s="731" t="s">
        <v>628</v>
      </c>
      <c r="H602" s="731">
        <v>130434</v>
      </c>
      <c r="I602" s="731">
        <v>30434</v>
      </c>
      <c r="J602" s="731" t="s">
        <v>1357</v>
      </c>
      <c r="K602" s="731" t="s">
        <v>1358</v>
      </c>
      <c r="L602" s="734">
        <v>214.28000000000003</v>
      </c>
      <c r="M602" s="734">
        <v>1</v>
      </c>
      <c r="N602" s="735">
        <v>214.28000000000003</v>
      </c>
    </row>
    <row r="603" spans="1:14" ht="14.45" customHeight="1" x14ac:dyDescent="0.2">
      <c r="A603" s="729" t="s">
        <v>595</v>
      </c>
      <c r="B603" s="730" t="s">
        <v>596</v>
      </c>
      <c r="C603" s="731" t="s">
        <v>618</v>
      </c>
      <c r="D603" s="732" t="s">
        <v>619</v>
      </c>
      <c r="E603" s="733">
        <v>50113001</v>
      </c>
      <c r="F603" s="732" t="s">
        <v>627</v>
      </c>
      <c r="G603" s="731" t="s">
        <v>628</v>
      </c>
      <c r="H603" s="731">
        <v>146755</v>
      </c>
      <c r="I603" s="731">
        <v>46755</v>
      </c>
      <c r="J603" s="731" t="s">
        <v>1359</v>
      </c>
      <c r="K603" s="731" t="s">
        <v>1360</v>
      </c>
      <c r="L603" s="734">
        <v>75.499999999999986</v>
      </c>
      <c r="M603" s="734">
        <v>1</v>
      </c>
      <c r="N603" s="735">
        <v>75.499999999999986</v>
      </c>
    </row>
    <row r="604" spans="1:14" ht="14.45" customHeight="1" x14ac:dyDescent="0.2">
      <c r="A604" s="729" t="s">
        <v>595</v>
      </c>
      <c r="B604" s="730" t="s">
        <v>596</v>
      </c>
      <c r="C604" s="731" t="s">
        <v>618</v>
      </c>
      <c r="D604" s="732" t="s">
        <v>619</v>
      </c>
      <c r="E604" s="733">
        <v>50113001</v>
      </c>
      <c r="F604" s="732" t="s">
        <v>627</v>
      </c>
      <c r="G604" s="731" t="s">
        <v>628</v>
      </c>
      <c r="H604" s="731">
        <v>191382</v>
      </c>
      <c r="I604" s="731">
        <v>191382</v>
      </c>
      <c r="J604" s="731" t="s">
        <v>1361</v>
      </c>
      <c r="K604" s="731" t="s">
        <v>1362</v>
      </c>
      <c r="L604" s="734">
        <v>1245.17</v>
      </c>
      <c r="M604" s="734">
        <v>1</v>
      </c>
      <c r="N604" s="735">
        <v>1245.17</v>
      </c>
    </row>
    <row r="605" spans="1:14" ht="14.45" customHeight="1" x14ac:dyDescent="0.2">
      <c r="A605" s="729" t="s">
        <v>595</v>
      </c>
      <c r="B605" s="730" t="s">
        <v>596</v>
      </c>
      <c r="C605" s="731" t="s">
        <v>618</v>
      </c>
      <c r="D605" s="732" t="s">
        <v>619</v>
      </c>
      <c r="E605" s="733">
        <v>50113001</v>
      </c>
      <c r="F605" s="732" t="s">
        <v>627</v>
      </c>
      <c r="G605" s="731" t="s">
        <v>628</v>
      </c>
      <c r="H605" s="731">
        <v>184785</v>
      </c>
      <c r="I605" s="731">
        <v>84785</v>
      </c>
      <c r="J605" s="731" t="s">
        <v>875</v>
      </c>
      <c r="K605" s="731" t="s">
        <v>876</v>
      </c>
      <c r="L605" s="734">
        <v>192.74000000000007</v>
      </c>
      <c r="M605" s="734">
        <v>1</v>
      </c>
      <c r="N605" s="735">
        <v>192.74000000000007</v>
      </c>
    </row>
    <row r="606" spans="1:14" ht="14.45" customHeight="1" x14ac:dyDescent="0.2">
      <c r="A606" s="729" t="s">
        <v>595</v>
      </c>
      <c r="B606" s="730" t="s">
        <v>596</v>
      </c>
      <c r="C606" s="731" t="s">
        <v>618</v>
      </c>
      <c r="D606" s="732" t="s">
        <v>619</v>
      </c>
      <c r="E606" s="733">
        <v>50113001</v>
      </c>
      <c r="F606" s="732" t="s">
        <v>627</v>
      </c>
      <c r="G606" s="731" t="s">
        <v>628</v>
      </c>
      <c r="H606" s="731">
        <v>840155</v>
      </c>
      <c r="I606" s="731">
        <v>0</v>
      </c>
      <c r="J606" s="731" t="s">
        <v>877</v>
      </c>
      <c r="K606" s="731" t="s">
        <v>329</v>
      </c>
      <c r="L606" s="734">
        <v>66.260000000000019</v>
      </c>
      <c r="M606" s="734">
        <v>10</v>
      </c>
      <c r="N606" s="735">
        <v>662.60000000000014</v>
      </c>
    </row>
    <row r="607" spans="1:14" ht="14.45" customHeight="1" x14ac:dyDescent="0.2">
      <c r="A607" s="729" t="s">
        <v>595</v>
      </c>
      <c r="B607" s="730" t="s">
        <v>596</v>
      </c>
      <c r="C607" s="731" t="s">
        <v>618</v>
      </c>
      <c r="D607" s="732" t="s">
        <v>619</v>
      </c>
      <c r="E607" s="733">
        <v>50113001</v>
      </c>
      <c r="F607" s="732" t="s">
        <v>627</v>
      </c>
      <c r="G607" s="731" t="s">
        <v>628</v>
      </c>
      <c r="H607" s="731">
        <v>233475</v>
      </c>
      <c r="I607" s="731">
        <v>233475</v>
      </c>
      <c r="J607" s="731" t="s">
        <v>1363</v>
      </c>
      <c r="K607" s="731" t="s">
        <v>1364</v>
      </c>
      <c r="L607" s="734">
        <v>104.68000046434095</v>
      </c>
      <c r="M607" s="734">
        <v>4</v>
      </c>
      <c r="N607" s="735">
        <v>418.7200018573638</v>
      </c>
    </row>
    <row r="608" spans="1:14" ht="14.45" customHeight="1" x14ac:dyDescent="0.2">
      <c r="A608" s="729" t="s">
        <v>595</v>
      </c>
      <c r="B608" s="730" t="s">
        <v>596</v>
      </c>
      <c r="C608" s="731" t="s">
        <v>618</v>
      </c>
      <c r="D608" s="732" t="s">
        <v>619</v>
      </c>
      <c r="E608" s="733">
        <v>50113001</v>
      </c>
      <c r="F608" s="732" t="s">
        <v>627</v>
      </c>
      <c r="G608" s="731" t="s">
        <v>628</v>
      </c>
      <c r="H608" s="731">
        <v>100643</v>
      </c>
      <c r="I608" s="731">
        <v>643</v>
      </c>
      <c r="J608" s="731" t="s">
        <v>878</v>
      </c>
      <c r="K608" s="731" t="s">
        <v>879</v>
      </c>
      <c r="L608" s="734">
        <v>63.320000000000014</v>
      </c>
      <c r="M608" s="734">
        <v>9</v>
      </c>
      <c r="N608" s="735">
        <v>569.88000000000011</v>
      </c>
    </row>
    <row r="609" spans="1:14" ht="14.45" customHeight="1" x14ac:dyDescent="0.2">
      <c r="A609" s="729" t="s">
        <v>595</v>
      </c>
      <c r="B609" s="730" t="s">
        <v>596</v>
      </c>
      <c r="C609" s="731" t="s">
        <v>618</v>
      </c>
      <c r="D609" s="732" t="s">
        <v>619</v>
      </c>
      <c r="E609" s="733">
        <v>50113001</v>
      </c>
      <c r="F609" s="732" t="s">
        <v>627</v>
      </c>
      <c r="G609" s="731" t="s">
        <v>628</v>
      </c>
      <c r="H609" s="731">
        <v>100641</v>
      </c>
      <c r="I609" s="731">
        <v>641</v>
      </c>
      <c r="J609" s="731" t="s">
        <v>880</v>
      </c>
      <c r="K609" s="731" t="s">
        <v>881</v>
      </c>
      <c r="L609" s="734">
        <v>31.142499999999998</v>
      </c>
      <c r="M609" s="734">
        <v>8</v>
      </c>
      <c r="N609" s="735">
        <v>249.14</v>
      </c>
    </row>
    <row r="610" spans="1:14" ht="14.45" customHeight="1" x14ac:dyDescent="0.2">
      <c r="A610" s="729" t="s">
        <v>595</v>
      </c>
      <c r="B610" s="730" t="s">
        <v>596</v>
      </c>
      <c r="C610" s="731" t="s">
        <v>618</v>
      </c>
      <c r="D610" s="732" t="s">
        <v>619</v>
      </c>
      <c r="E610" s="733">
        <v>50113001</v>
      </c>
      <c r="F610" s="732" t="s">
        <v>627</v>
      </c>
      <c r="G610" s="731" t="s">
        <v>628</v>
      </c>
      <c r="H610" s="731">
        <v>117926</v>
      </c>
      <c r="I610" s="731">
        <v>201609</v>
      </c>
      <c r="J610" s="731" t="s">
        <v>882</v>
      </c>
      <c r="K610" s="731" t="s">
        <v>883</v>
      </c>
      <c r="L610" s="734">
        <v>44.701428571428572</v>
      </c>
      <c r="M610" s="734">
        <v>21</v>
      </c>
      <c r="N610" s="735">
        <v>938.73</v>
      </c>
    </row>
    <row r="611" spans="1:14" ht="14.45" customHeight="1" x14ac:dyDescent="0.2">
      <c r="A611" s="729" t="s">
        <v>595</v>
      </c>
      <c r="B611" s="730" t="s">
        <v>596</v>
      </c>
      <c r="C611" s="731" t="s">
        <v>618</v>
      </c>
      <c r="D611" s="732" t="s">
        <v>619</v>
      </c>
      <c r="E611" s="733">
        <v>50113001</v>
      </c>
      <c r="F611" s="732" t="s">
        <v>627</v>
      </c>
      <c r="G611" s="731" t="s">
        <v>640</v>
      </c>
      <c r="H611" s="731">
        <v>153950</v>
      </c>
      <c r="I611" s="731">
        <v>53950</v>
      </c>
      <c r="J611" s="731" t="s">
        <v>1060</v>
      </c>
      <c r="K611" s="731" t="s">
        <v>1061</v>
      </c>
      <c r="L611" s="734">
        <v>91.429999999999978</v>
      </c>
      <c r="M611" s="734">
        <v>2</v>
      </c>
      <c r="N611" s="735">
        <v>182.85999999999996</v>
      </c>
    </row>
    <row r="612" spans="1:14" ht="14.45" customHeight="1" x14ac:dyDescent="0.2">
      <c r="A612" s="729" t="s">
        <v>595</v>
      </c>
      <c r="B612" s="730" t="s">
        <v>596</v>
      </c>
      <c r="C612" s="731" t="s">
        <v>618</v>
      </c>
      <c r="D612" s="732" t="s">
        <v>619</v>
      </c>
      <c r="E612" s="733">
        <v>50113001</v>
      </c>
      <c r="F612" s="732" t="s">
        <v>627</v>
      </c>
      <c r="G612" s="731" t="s">
        <v>640</v>
      </c>
      <c r="H612" s="731">
        <v>233366</v>
      </c>
      <c r="I612" s="731">
        <v>233366</v>
      </c>
      <c r="J612" s="731" t="s">
        <v>890</v>
      </c>
      <c r="K612" s="731" t="s">
        <v>891</v>
      </c>
      <c r="L612" s="734">
        <v>45.49</v>
      </c>
      <c r="M612" s="734">
        <v>11</v>
      </c>
      <c r="N612" s="735">
        <v>500.39000000000004</v>
      </c>
    </row>
    <row r="613" spans="1:14" ht="14.45" customHeight="1" x14ac:dyDescent="0.2">
      <c r="A613" s="729" t="s">
        <v>595</v>
      </c>
      <c r="B613" s="730" t="s">
        <v>596</v>
      </c>
      <c r="C613" s="731" t="s">
        <v>618</v>
      </c>
      <c r="D613" s="732" t="s">
        <v>619</v>
      </c>
      <c r="E613" s="733">
        <v>50113002</v>
      </c>
      <c r="F613" s="732" t="s">
        <v>1365</v>
      </c>
      <c r="G613" s="731" t="s">
        <v>628</v>
      </c>
      <c r="H613" s="731">
        <v>500831</v>
      </c>
      <c r="I613" s="731">
        <v>157109</v>
      </c>
      <c r="J613" s="731" t="s">
        <v>1366</v>
      </c>
      <c r="K613" s="731" t="s">
        <v>1367</v>
      </c>
      <c r="L613" s="734">
        <v>3071.2000000000003</v>
      </c>
      <c r="M613" s="734">
        <v>4</v>
      </c>
      <c r="N613" s="735">
        <v>12284.800000000001</v>
      </c>
    </row>
    <row r="614" spans="1:14" ht="14.45" customHeight="1" x14ac:dyDescent="0.2">
      <c r="A614" s="729" t="s">
        <v>595</v>
      </c>
      <c r="B614" s="730" t="s">
        <v>596</v>
      </c>
      <c r="C614" s="731" t="s">
        <v>618</v>
      </c>
      <c r="D614" s="732" t="s">
        <v>619</v>
      </c>
      <c r="E614" s="733">
        <v>50113002</v>
      </c>
      <c r="F614" s="732" t="s">
        <v>1365</v>
      </c>
      <c r="G614" s="731" t="s">
        <v>628</v>
      </c>
      <c r="H614" s="731">
        <v>394774</v>
      </c>
      <c r="I614" s="731">
        <v>157118</v>
      </c>
      <c r="J614" s="731" t="s">
        <v>1368</v>
      </c>
      <c r="K614" s="731" t="s">
        <v>1367</v>
      </c>
      <c r="L614" s="734">
        <v>3115.2000000000003</v>
      </c>
      <c r="M614" s="734">
        <v>8</v>
      </c>
      <c r="N614" s="735">
        <v>24921.600000000002</v>
      </c>
    </row>
    <row r="615" spans="1:14" ht="14.45" customHeight="1" x14ac:dyDescent="0.2">
      <c r="A615" s="729" t="s">
        <v>595</v>
      </c>
      <c r="B615" s="730" t="s">
        <v>596</v>
      </c>
      <c r="C615" s="731" t="s">
        <v>618</v>
      </c>
      <c r="D615" s="732" t="s">
        <v>619</v>
      </c>
      <c r="E615" s="733">
        <v>50113002</v>
      </c>
      <c r="F615" s="732" t="s">
        <v>1365</v>
      </c>
      <c r="G615" s="731" t="s">
        <v>628</v>
      </c>
      <c r="H615" s="731">
        <v>500716</v>
      </c>
      <c r="I615" s="731">
        <v>157112</v>
      </c>
      <c r="J615" s="731" t="s">
        <v>1369</v>
      </c>
      <c r="K615" s="731" t="s">
        <v>1367</v>
      </c>
      <c r="L615" s="734">
        <v>3190</v>
      </c>
      <c r="M615" s="734">
        <v>3</v>
      </c>
      <c r="N615" s="735">
        <v>9570</v>
      </c>
    </row>
    <row r="616" spans="1:14" ht="14.45" customHeight="1" x14ac:dyDescent="0.2">
      <c r="A616" s="729" t="s">
        <v>595</v>
      </c>
      <c r="B616" s="730" t="s">
        <v>596</v>
      </c>
      <c r="C616" s="731" t="s">
        <v>618</v>
      </c>
      <c r="D616" s="732" t="s">
        <v>619</v>
      </c>
      <c r="E616" s="733">
        <v>50113006</v>
      </c>
      <c r="F616" s="732" t="s">
        <v>1370</v>
      </c>
      <c r="G616" s="731" t="s">
        <v>628</v>
      </c>
      <c r="H616" s="731">
        <v>217075</v>
      </c>
      <c r="I616" s="731">
        <v>217075</v>
      </c>
      <c r="J616" s="731" t="s">
        <v>1371</v>
      </c>
      <c r="K616" s="731" t="s">
        <v>1169</v>
      </c>
      <c r="L616" s="734">
        <v>160.94</v>
      </c>
      <c r="M616" s="734">
        <v>2</v>
      </c>
      <c r="N616" s="735">
        <v>321.88</v>
      </c>
    </row>
    <row r="617" spans="1:14" ht="14.45" customHeight="1" x14ac:dyDescent="0.2">
      <c r="A617" s="729" t="s">
        <v>595</v>
      </c>
      <c r="B617" s="730" t="s">
        <v>596</v>
      </c>
      <c r="C617" s="731" t="s">
        <v>618</v>
      </c>
      <c r="D617" s="732" t="s">
        <v>619</v>
      </c>
      <c r="E617" s="733">
        <v>50113006</v>
      </c>
      <c r="F617" s="732" t="s">
        <v>1370</v>
      </c>
      <c r="G617" s="731" t="s">
        <v>628</v>
      </c>
      <c r="H617" s="731">
        <v>217077</v>
      </c>
      <c r="I617" s="731">
        <v>217077</v>
      </c>
      <c r="J617" s="731" t="s">
        <v>1372</v>
      </c>
      <c r="K617" s="731" t="s">
        <v>1169</v>
      </c>
      <c r="L617" s="734">
        <v>160.94374999999999</v>
      </c>
      <c r="M617" s="734">
        <v>8</v>
      </c>
      <c r="N617" s="735">
        <v>1287.55</v>
      </c>
    </row>
    <row r="618" spans="1:14" ht="14.45" customHeight="1" x14ac:dyDescent="0.2">
      <c r="A618" s="729" t="s">
        <v>595</v>
      </c>
      <c r="B618" s="730" t="s">
        <v>596</v>
      </c>
      <c r="C618" s="731" t="s">
        <v>618</v>
      </c>
      <c r="D618" s="732" t="s">
        <v>619</v>
      </c>
      <c r="E618" s="733">
        <v>50113006</v>
      </c>
      <c r="F618" s="732" t="s">
        <v>1370</v>
      </c>
      <c r="G618" s="731" t="s">
        <v>628</v>
      </c>
      <c r="H618" s="731">
        <v>33516</v>
      </c>
      <c r="I618" s="731">
        <v>33516</v>
      </c>
      <c r="J618" s="731" t="s">
        <v>1373</v>
      </c>
      <c r="K618" s="731" t="s">
        <v>1172</v>
      </c>
      <c r="L618" s="734">
        <v>32.799999999999997</v>
      </c>
      <c r="M618" s="734">
        <v>2</v>
      </c>
      <c r="N618" s="735">
        <v>65.599999999999994</v>
      </c>
    </row>
    <row r="619" spans="1:14" ht="14.45" customHeight="1" x14ac:dyDescent="0.2">
      <c r="A619" s="729" t="s">
        <v>595</v>
      </c>
      <c r="B619" s="730" t="s">
        <v>596</v>
      </c>
      <c r="C619" s="731" t="s">
        <v>618</v>
      </c>
      <c r="D619" s="732" t="s">
        <v>619</v>
      </c>
      <c r="E619" s="733">
        <v>50113006</v>
      </c>
      <c r="F619" s="732" t="s">
        <v>1370</v>
      </c>
      <c r="G619" s="731" t="s">
        <v>628</v>
      </c>
      <c r="H619" s="731">
        <v>217217</v>
      </c>
      <c r="I619" s="731">
        <v>217217</v>
      </c>
      <c r="J619" s="731" t="s">
        <v>1374</v>
      </c>
      <c r="K619" s="731" t="s">
        <v>1375</v>
      </c>
      <c r="L619" s="734">
        <v>127.72999999999999</v>
      </c>
      <c r="M619" s="734">
        <v>40</v>
      </c>
      <c r="N619" s="735">
        <v>5109.2</v>
      </c>
    </row>
    <row r="620" spans="1:14" ht="14.45" customHeight="1" x14ac:dyDescent="0.2">
      <c r="A620" s="729" t="s">
        <v>595</v>
      </c>
      <c r="B620" s="730" t="s">
        <v>596</v>
      </c>
      <c r="C620" s="731" t="s">
        <v>618</v>
      </c>
      <c r="D620" s="732" t="s">
        <v>619</v>
      </c>
      <c r="E620" s="733">
        <v>50113006</v>
      </c>
      <c r="F620" s="732" t="s">
        <v>1370</v>
      </c>
      <c r="G620" s="731" t="s">
        <v>628</v>
      </c>
      <c r="H620" s="731">
        <v>33601</v>
      </c>
      <c r="I620" s="731">
        <v>33601</v>
      </c>
      <c r="J620" s="731" t="s">
        <v>1376</v>
      </c>
      <c r="K620" s="731" t="s">
        <v>1375</v>
      </c>
      <c r="L620" s="734">
        <v>78.510000000000005</v>
      </c>
      <c r="M620" s="734">
        <v>72</v>
      </c>
      <c r="N620" s="735">
        <v>5652.72</v>
      </c>
    </row>
    <row r="621" spans="1:14" ht="14.45" customHeight="1" x14ac:dyDescent="0.2">
      <c r="A621" s="729" t="s">
        <v>595</v>
      </c>
      <c r="B621" s="730" t="s">
        <v>596</v>
      </c>
      <c r="C621" s="731" t="s">
        <v>618</v>
      </c>
      <c r="D621" s="732" t="s">
        <v>619</v>
      </c>
      <c r="E621" s="733">
        <v>50113006</v>
      </c>
      <c r="F621" s="732" t="s">
        <v>1370</v>
      </c>
      <c r="G621" s="731" t="s">
        <v>640</v>
      </c>
      <c r="H621" s="731">
        <v>217005</v>
      </c>
      <c r="I621" s="731">
        <v>217005</v>
      </c>
      <c r="J621" s="731" t="s">
        <v>1377</v>
      </c>
      <c r="K621" s="731" t="s">
        <v>1262</v>
      </c>
      <c r="L621" s="734">
        <v>121.85333333333332</v>
      </c>
      <c r="M621" s="734">
        <v>2</v>
      </c>
      <c r="N621" s="735">
        <v>243.70666666666665</v>
      </c>
    </row>
    <row r="622" spans="1:14" ht="14.45" customHeight="1" x14ac:dyDescent="0.2">
      <c r="A622" s="729" t="s">
        <v>595</v>
      </c>
      <c r="B622" s="730" t="s">
        <v>596</v>
      </c>
      <c r="C622" s="731" t="s">
        <v>618</v>
      </c>
      <c r="D622" s="732" t="s">
        <v>619</v>
      </c>
      <c r="E622" s="733">
        <v>50113006</v>
      </c>
      <c r="F622" s="732" t="s">
        <v>1370</v>
      </c>
      <c r="G622" s="731" t="s">
        <v>640</v>
      </c>
      <c r="H622" s="731">
        <v>217006</v>
      </c>
      <c r="I622" s="731">
        <v>217006</v>
      </c>
      <c r="J622" s="731" t="s">
        <v>1378</v>
      </c>
      <c r="K622" s="731" t="s">
        <v>1262</v>
      </c>
      <c r="L622" s="734">
        <v>121.85000000000001</v>
      </c>
      <c r="M622" s="734">
        <v>2</v>
      </c>
      <c r="N622" s="735">
        <v>243.70000000000002</v>
      </c>
    </row>
    <row r="623" spans="1:14" ht="14.45" customHeight="1" x14ac:dyDescent="0.2">
      <c r="A623" s="729" t="s">
        <v>595</v>
      </c>
      <c r="B623" s="730" t="s">
        <v>596</v>
      </c>
      <c r="C623" s="731" t="s">
        <v>618</v>
      </c>
      <c r="D623" s="732" t="s">
        <v>619</v>
      </c>
      <c r="E623" s="733">
        <v>50113006</v>
      </c>
      <c r="F623" s="732" t="s">
        <v>1370</v>
      </c>
      <c r="G623" s="731" t="s">
        <v>628</v>
      </c>
      <c r="H623" s="731">
        <v>33451</v>
      </c>
      <c r="I623" s="731">
        <v>33451</v>
      </c>
      <c r="J623" s="731" t="s">
        <v>1379</v>
      </c>
      <c r="K623" s="731" t="s">
        <v>1375</v>
      </c>
      <c r="L623" s="734">
        <v>64.45999999999998</v>
      </c>
      <c r="M623" s="734">
        <v>16</v>
      </c>
      <c r="N623" s="735">
        <v>1031.3599999999997</v>
      </c>
    </row>
    <row r="624" spans="1:14" ht="14.45" customHeight="1" x14ac:dyDescent="0.2">
      <c r="A624" s="729" t="s">
        <v>595</v>
      </c>
      <c r="B624" s="730" t="s">
        <v>596</v>
      </c>
      <c r="C624" s="731" t="s">
        <v>618</v>
      </c>
      <c r="D624" s="732" t="s">
        <v>619</v>
      </c>
      <c r="E624" s="733">
        <v>50113006</v>
      </c>
      <c r="F624" s="732" t="s">
        <v>1370</v>
      </c>
      <c r="G624" s="731" t="s">
        <v>628</v>
      </c>
      <c r="H624" s="731">
        <v>153980</v>
      </c>
      <c r="I624" s="731">
        <v>153980</v>
      </c>
      <c r="J624" s="731" t="s">
        <v>1380</v>
      </c>
      <c r="K624" s="731" t="s">
        <v>1375</v>
      </c>
      <c r="L624" s="734">
        <v>274.22000000000003</v>
      </c>
      <c r="M624" s="734">
        <v>56</v>
      </c>
      <c r="N624" s="735">
        <v>15356.320000000002</v>
      </c>
    </row>
    <row r="625" spans="1:14" ht="14.45" customHeight="1" x14ac:dyDescent="0.2">
      <c r="A625" s="729" t="s">
        <v>595</v>
      </c>
      <c r="B625" s="730" t="s">
        <v>596</v>
      </c>
      <c r="C625" s="731" t="s">
        <v>618</v>
      </c>
      <c r="D625" s="732" t="s">
        <v>619</v>
      </c>
      <c r="E625" s="733">
        <v>50113006</v>
      </c>
      <c r="F625" s="732" t="s">
        <v>1370</v>
      </c>
      <c r="G625" s="731" t="s">
        <v>628</v>
      </c>
      <c r="H625" s="731">
        <v>33525</v>
      </c>
      <c r="I625" s="731">
        <v>33525</v>
      </c>
      <c r="J625" s="731" t="s">
        <v>1381</v>
      </c>
      <c r="K625" s="731" t="s">
        <v>1375</v>
      </c>
      <c r="L625" s="734">
        <v>94.653076923076924</v>
      </c>
      <c r="M625" s="734">
        <v>104</v>
      </c>
      <c r="N625" s="735">
        <v>9843.92</v>
      </c>
    </row>
    <row r="626" spans="1:14" ht="14.45" customHeight="1" x14ac:dyDescent="0.2">
      <c r="A626" s="729" t="s">
        <v>595</v>
      </c>
      <c r="B626" s="730" t="s">
        <v>596</v>
      </c>
      <c r="C626" s="731" t="s">
        <v>618</v>
      </c>
      <c r="D626" s="732" t="s">
        <v>619</v>
      </c>
      <c r="E626" s="733">
        <v>50113008</v>
      </c>
      <c r="F626" s="732" t="s">
        <v>893</v>
      </c>
      <c r="G626" s="731"/>
      <c r="H626" s="731"/>
      <c r="I626" s="731">
        <v>62464</v>
      </c>
      <c r="J626" s="731" t="s">
        <v>1382</v>
      </c>
      <c r="K626" s="731" t="s">
        <v>1383</v>
      </c>
      <c r="L626" s="734">
        <v>9158.26953125</v>
      </c>
      <c r="M626" s="734">
        <v>6</v>
      </c>
      <c r="N626" s="735">
        <v>54949.6171875</v>
      </c>
    </row>
    <row r="627" spans="1:14" ht="14.45" customHeight="1" x14ac:dyDescent="0.2">
      <c r="A627" s="729" t="s">
        <v>595</v>
      </c>
      <c r="B627" s="730" t="s">
        <v>596</v>
      </c>
      <c r="C627" s="731" t="s">
        <v>618</v>
      </c>
      <c r="D627" s="732" t="s">
        <v>619</v>
      </c>
      <c r="E627" s="733">
        <v>50113008</v>
      </c>
      <c r="F627" s="732" t="s">
        <v>893</v>
      </c>
      <c r="G627" s="731"/>
      <c r="H627" s="731"/>
      <c r="I627" s="731">
        <v>230687</v>
      </c>
      <c r="J627" s="731" t="s">
        <v>894</v>
      </c>
      <c r="K627" s="731" t="s">
        <v>895</v>
      </c>
      <c r="L627" s="734">
        <v>4305.3999696928877</v>
      </c>
      <c r="M627" s="734">
        <v>29</v>
      </c>
      <c r="N627" s="735">
        <v>124856.59912109375</v>
      </c>
    </row>
    <row r="628" spans="1:14" ht="14.45" customHeight="1" x14ac:dyDescent="0.2">
      <c r="A628" s="729" t="s">
        <v>595</v>
      </c>
      <c r="B628" s="730" t="s">
        <v>596</v>
      </c>
      <c r="C628" s="731" t="s">
        <v>618</v>
      </c>
      <c r="D628" s="732" t="s">
        <v>619</v>
      </c>
      <c r="E628" s="733">
        <v>50113008</v>
      </c>
      <c r="F628" s="732" t="s">
        <v>893</v>
      </c>
      <c r="G628" s="731"/>
      <c r="H628" s="731"/>
      <c r="I628" s="731">
        <v>230686</v>
      </c>
      <c r="J628" s="731" t="s">
        <v>894</v>
      </c>
      <c r="K628" s="731" t="s">
        <v>1384</v>
      </c>
      <c r="L628" s="734">
        <v>8610.7998046875</v>
      </c>
      <c r="M628" s="734">
        <v>6</v>
      </c>
      <c r="N628" s="735">
        <v>51664.798828125</v>
      </c>
    </row>
    <row r="629" spans="1:14" ht="14.45" customHeight="1" x14ac:dyDescent="0.2">
      <c r="A629" s="729" t="s">
        <v>595</v>
      </c>
      <c r="B629" s="730" t="s">
        <v>596</v>
      </c>
      <c r="C629" s="731" t="s">
        <v>618</v>
      </c>
      <c r="D629" s="732" t="s">
        <v>619</v>
      </c>
      <c r="E629" s="733">
        <v>50113008</v>
      </c>
      <c r="F629" s="732" t="s">
        <v>893</v>
      </c>
      <c r="G629" s="731"/>
      <c r="H629" s="731"/>
      <c r="I629" s="731">
        <v>214076</v>
      </c>
      <c r="J629" s="731" t="s">
        <v>1385</v>
      </c>
      <c r="K629" s="731" t="s">
        <v>1386</v>
      </c>
      <c r="L629" s="734">
        <v>1971.4200439453125</v>
      </c>
      <c r="M629" s="734">
        <v>6</v>
      </c>
      <c r="N629" s="735">
        <v>11828.520263671875</v>
      </c>
    </row>
    <row r="630" spans="1:14" ht="14.45" customHeight="1" x14ac:dyDescent="0.2">
      <c r="A630" s="729" t="s">
        <v>595</v>
      </c>
      <c r="B630" s="730" t="s">
        <v>596</v>
      </c>
      <c r="C630" s="731" t="s">
        <v>618</v>
      </c>
      <c r="D630" s="732" t="s">
        <v>619</v>
      </c>
      <c r="E630" s="733">
        <v>50113013</v>
      </c>
      <c r="F630" s="732" t="s">
        <v>896</v>
      </c>
      <c r="G630" s="731" t="s">
        <v>329</v>
      </c>
      <c r="H630" s="731">
        <v>243369</v>
      </c>
      <c r="I630" s="731">
        <v>243369</v>
      </c>
      <c r="J630" s="731" t="s">
        <v>1387</v>
      </c>
      <c r="K630" s="731" t="s">
        <v>1388</v>
      </c>
      <c r="L630" s="734">
        <v>544.39</v>
      </c>
      <c r="M630" s="734">
        <v>6</v>
      </c>
      <c r="N630" s="735">
        <v>3266.34</v>
      </c>
    </row>
    <row r="631" spans="1:14" ht="14.45" customHeight="1" x14ac:dyDescent="0.2">
      <c r="A631" s="729" t="s">
        <v>595</v>
      </c>
      <c r="B631" s="730" t="s">
        <v>596</v>
      </c>
      <c r="C631" s="731" t="s">
        <v>618</v>
      </c>
      <c r="D631" s="732" t="s">
        <v>619</v>
      </c>
      <c r="E631" s="733">
        <v>50113013</v>
      </c>
      <c r="F631" s="732" t="s">
        <v>896</v>
      </c>
      <c r="G631" s="731" t="s">
        <v>628</v>
      </c>
      <c r="H631" s="731">
        <v>203097</v>
      </c>
      <c r="I631" s="731">
        <v>203097</v>
      </c>
      <c r="J631" s="731" t="s">
        <v>1064</v>
      </c>
      <c r="K631" s="731" t="s">
        <v>1065</v>
      </c>
      <c r="L631" s="734">
        <v>167.34000000000003</v>
      </c>
      <c r="M631" s="734">
        <v>1</v>
      </c>
      <c r="N631" s="735">
        <v>167.34000000000003</v>
      </c>
    </row>
    <row r="632" spans="1:14" ht="14.45" customHeight="1" x14ac:dyDescent="0.2">
      <c r="A632" s="729" t="s">
        <v>595</v>
      </c>
      <c r="B632" s="730" t="s">
        <v>596</v>
      </c>
      <c r="C632" s="731" t="s">
        <v>618</v>
      </c>
      <c r="D632" s="732" t="s">
        <v>619</v>
      </c>
      <c r="E632" s="733">
        <v>50113013</v>
      </c>
      <c r="F632" s="732" t="s">
        <v>896</v>
      </c>
      <c r="G632" s="731" t="s">
        <v>628</v>
      </c>
      <c r="H632" s="731">
        <v>172972</v>
      </c>
      <c r="I632" s="731">
        <v>72972</v>
      </c>
      <c r="J632" s="731" t="s">
        <v>897</v>
      </c>
      <c r="K632" s="731" t="s">
        <v>898</v>
      </c>
      <c r="L632" s="734">
        <v>204.08438423645316</v>
      </c>
      <c r="M632" s="734">
        <v>40.6</v>
      </c>
      <c r="N632" s="735">
        <v>8285.8259999999991</v>
      </c>
    </row>
    <row r="633" spans="1:14" ht="14.45" customHeight="1" x14ac:dyDescent="0.2">
      <c r="A633" s="729" t="s">
        <v>595</v>
      </c>
      <c r="B633" s="730" t="s">
        <v>596</v>
      </c>
      <c r="C633" s="731" t="s">
        <v>618</v>
      </c>
      <c r="D633" s="732" t="s">
        <v>619</v>
      </c>
      <c r="E633" s="733">
        <v>50113013</v>
      </c>
      <c r="F633" s="732" t="s">
        <v>896</v>
      </c>
      <c r="G633" s="731" t="s">
        <v>640</v>
      </c>
      <c r="H633" s="731">
        <v>105951</v>
      </c>
      <c r="I633" s="731">
        <v>5951</v>
      </c>
      <c r="J633" s="731" t="s">
        <v>899</v>
      </c>
      <c r="K633" s="731" t="s">
        <v>900</v>
      </c>
      <c r="L633" s="734">
        <v>113.75</v>
      </c>
      <c r="M633" s="734">
        <v>3</v>
      </c>
      <c r="N633" s="735">
        <v>341.25</v>
      </c>
    </row>
    <row r="634" spans="1:14" ht="14.45" customHeight="1" x14ac:dyDescent="0.2">
      <c r="A634" s="729" t="s">
        <v>595</v>
      </c>
      <c r="B634" s="730" t="s">
        <v>596</v>
      </c>
      <c r="C634" s="731" t="s">
        <v>618</v>
      </c>
      <c r="D634" s="732" t="s">
        <v>619</v>
      </c>
      <c r="E634" s="733">
        <v>50113013</v>
      </c>
      <c r="F634" s="732" t="s">
        <v>896</v>
      </c>
      <c r="G634" s="731" t="s">
        <v>640</v>
      </c>
      <c r="H634" s="731">
        <v>136083</v>
      </c>
      <c r="I634" s="731">
        <v>136083</v>
      </c>
      <c r="J634" s="731" t="s">
        <v>901</v>
      </c>
      <c r="K634" s="731" t="s">
        <v>902</v>
      </c>
      <c r="L634" s="734">
        <v>526.75000000000034</v>
      </c>
      <c r="M634" s="734">
        <v>59.299999999999976</v>
      </c>
      <c r="N634" s="735">
        <v>31236.275000000009</v>
      </c>
    </row>
    <row r="635" spans="1:14" ht="14.45" customHeight="1" x14ac:dyDescent="0.2">
      <c r="A635" s="729" t="s">
        <v>595</v>
      </c>
      <c r="B635" s="730" t="s">
        <v>596</v>
      </c>
      <c r="C635" s="731" t="s">
        <v>618</v>
      </c>
      <c r="D635" s="732" t="s">
        <v>619</v>
      </c>
      <c r="E635" s="733">
        <v>50113013</v>
      </c>
      <c r="F635" s="732" t="s">
        <v>896</v>
      </c>
      <c r="G635" s="731" t="s">
        <v>628</v>
      </c>
      <c r="H635" s="731">
        <v>498791</v>
      </c>
      <c r="I635" s="731">
        <v>9999999</v>
      </c>
      <c r="J635" s="731" t="s">
        <v>903</v>
      </c>
      <c r="K635" s="731" t="s">
        <v>904</v>
      </c>
      <c r="L635" s="734">
        <v>1316.8700000000006</v>
      </c>
      <c r="M635" s="734">
        <v>9.9200000000000035</v>
      </c>
      <c r="N635" s="735">
        <v>13063.35040000001</v>
      </c>
    </row>
    <row r="636" spans="1:14" ht="14.45" customHeight="1" x14ac:dyDescent="0.2">
      <c r="A636" s="729" t="s">
        <v>595</v>
      </c>
      <c r="B636" s="730" t="s">
        <v>596</v>
      </c>
      <c r="C636" s="731" t="s">
        <v>618</v>
      </c>
      <c r="D636" s="732" t="s">
        <v>619</v>
      </c>
      <c r="E636" s="733">
        <v>50113013</v>
      </c>
      <c r="F636" s="732" t="s">
        <v>896</v>
      </c>
      <c r="G636" s="731" t="s">
        <v>640</v>
      </c>
      <c r="H636" s="731">
        <v>164831</v>
      </c>
      <c r="I636" s="731">
        <v>64831</v>
      </c>
      <c r="J636" s="731" t="s">
        <v>1389</v>
      </c>
      <c r="K636" s="731" t="s">
        <v>1390</v>
      </c>
      <c r="L636" s="734">
        <v>196.02</v>
      </c>
      <c r="M636" s="734">
        <v>2</v>
      </c>
      <c r="N636" s="735">
        <v>392.04</v>
      </c>
    </row>
    <row r="637" spans="1:14" ht="14.45" customHeight="1" x14ac:dyDescent="0.2">
      <c r="A637" s="729" t="s">
        <v>595</v>
      </c>
      <c r="B637" s="730" t="s">
        <v>596</v>
      </c>
      <c r="C637" s="731" t="s">
        <v>618</v>
      </c>
      <c r="D637" s="732" t="s">
        <v>619</v>
      </c>
      <c r="E637" s="733">
        <v>50113013</v>
      </c>
      <c r="F637" s="732" t="s">
        <v>896</v>
      </c>
      <c r="G637" s="731" t="s">
        <v>628</v>
      </c>
      <c r="H637" s="731">
        <v>183926</v>
      </c>
      <c r="I637" s="731">
        <v>183926</v>
      </c>
      <c r="J637" s="731" t="s">
        <v>1391</v>
      </c>
      <c r="K637" s="731" t="s">
        <v>1068</v>
      </c>
      <c r="L637" s="734">
        <v>128.81</v>
      </c>
      <c r="M637" s="734">
        <v>0.3</v>
      </c>
      <c r="N637" s="735">
        <v>38.643000000000001</v>
      </c>
    </row>
    <row r="638" spans="1:14" ht="14.45" customHeight="1" x14ac:dyDescent="0.2">
      <c r="A638" s="729" t="s">
        <v>595</v>
      </c>
      <c r="B638" s="730" t="s">
        <v>596</v>
      </c>
      <c r="C638" s="731" t="s">
        <v>618</v>
      </c>
      <c r="D638" s="732" t="s">
        <v>619</v>
      </c>
      <c r="E638" s="733">
        <v>50113013</v>
      </c>
      <c r="F638" s="732" t="s">
        <v>896</v>
      </c>
      <c r="G638" s="731" t="s">
        <v>628</v>
      </c>
      <c r="H638" s="731">
        <v>117170</v>
      </c>
      <c r="I638" s="731">
        <v>17170</v>
      </c>
      <c r="J638" s="731" t="s">
        <v>1392</v>
      </c>
      <c r="K638" s="731" t="s">
        <v>967</v>
      </c>
      <c r="L638" s="734">
        <v>72.84</v>
      </c>
      <c r="M638" s="734">
        <v>5</v>
      </c>
      <c r="N638" s="735">
        <v>364.2</v>
      </c>
    </row>
    <row r="639" spans="1:14" ht="14.45" customHeight="1" x14ac:dyDescent="0.2">
      <c r="A639" s="729" t="s">
        <v>595</v>
      </c>
      <c r="B639" s="730" t="s">
        <v>596</v>
      </c>
      <c r="C639" s="731" t="s">
        <v>618</v>
      </c>
      <c r="D639" s="732" t="s">
        <v>619</v>
      </c>
      <c r="E639" s="733">
        <v>50113013</v>
      </c>
      <c r="F639" s="732" t="s">
        <v>896</v>
      </c>
      <c r="G639" s="731" t="s">
        <v>628</v>
      </c>
      <c r="H639" s="731">
        <v>117171</v>
      </c>
      <c r="I639" s="731">
        <v>17171</v>
      </c>
      <c r="J639" s="731" t="s">
        <v>1393</v>
      </c>
      <c r="K639" s="731" t="s">
        <v>1394</v>
      </c>
      <c r="L639" s="734">
        <v>72.840000000000018</v>
      </c>
      <c r="M639" s="734">
        <v>1</v>
      </c>
      <c r="N639" s="735">
        <v>72.840000000000018</v>
      </c>
    </row>
    <row r="640" spans="1:14" ht="14.45" customHeight="1" x14ac:dyDescent="0.2">
      <c r="A640" s="729" t="s">
        <v>595</v>
      </c>
      <c r="B640" s="730" t="s">
        <v>596</v>
      </c>
      <c r="C640" s="731" t="s">
        <v>618</v>
      </c>
      <c r="D640" s="732" t="s">
        <v>619</v>
      </c>
      <c r="E640" s="733">
        <v>50113013</v>
      </c>
      <c r="F640" s="732" t="s">
        <v>896</v>
      </c>
      <c r="G640" s="731" t="s">
        <v>628</v>
      </c>
      <c r="H640" s="731">
        <v>111706</v>
      </c>
      <c r="I640" s="731">
        <v>11706</v>
      </c>
      <c r="J640" s="731" t="s">
        <v>905</v>
      </c>
      <c r="K640" s="731" t="s">
        <v>906</v>
      </c>
      <c r="L640" s="734">
        <v>504.44739130434795</v>
      </c>
      <c r="M640" s="734">
        <v>23</v>
      </c>
      <c r="N640" s="735">
        <v>11602.290000000003</v>
      </c>
    </row>
    <row r="641" spans="1:14" ht="14.45" customHeight="1" x14ac:dyDescent="0.2">
      <c r="A641" s="729" t="s">
        <v>595</v>
      </c>
      <c r="B641" s="730" t="s">
        <v>596</v>
      </c>
      <c r="C641" s="731" t="s">
        <v>618</v>
      </c>
      <c r="D641" s="732" t="s">
        <v>619</v>
      </c>
      <c r="E641" s="733">
        <v>50113013</v>
      </c>
      <c r="F641" s="732" t="s">
        <v>896</v>
      </c>
      <c r="G641" s="731" t="s">
        <v>640</v>
      </c>
      <c r="H641" s="731">
        <v>243373</v>
      </c>
      <c r="I641" s="731">
        <v>243373</v>
      </c>
      <c r="J641" s="731" t="s">
        <v>1066</v>
      </c>
      <c r="K641" s="731" t="s">
        <v>923</v>
      </c>
      <c r="L641" s="734">
        <v>140.03</v>
      </c>
      <c r="M641" s="734">
        <v>2</v>
      </c>
      <c r="N641" s="735">
        <v>280.06</v>
      </c>
    </row>
    <row r="642" spans="1:14" ht="14.45" customHeight="1" x14ac:dyDescent="0.2">
      <c r="A642" s="729" t="s">
        <v>595</v>
      </c>
      <c r="B642" s="730" t="s">
        <v>596</v>
      </c>
      <c r="C642" s="731" t="s">
        <v>618</v>
      </c>
      <c r="D642" s="732" t="s">
        <v>619</v>
      </c>
      <c r="E642" s="733">
        <v>50113013</v>
      </c>
      <c r="F642" s="732" t="s">
        <v>896</v>
      </c>
      <c r="G642" s="731" t="s">
        <v>640</v>
      </c>
      <c r="H642" s="731">
        <v>162187</v>
      </c>
      <c r="I642" s="731">
        <v>162187</v>
      </c>
      <c r="J642" s="731" t="s">
        <v>1395</v>
      </c>
      <c r="K642" s="731" t="s">
        <v>1396</v>
      </c>
      <c r="L642" s="734">
        <v>671</v>
      </c>
      <c r="M642" s="734">
        <v>4</v>
      </c>
      <c r="N642" s="735">
        <v>2684</v>
      </c>
    </row>
    <row r="643" spans="1:14" ht="14.45" customHeight="1" x14ac:dyDescent="0.2">
      <c r="A643" s="729" t="s">
        <v>595</v>
      </c>
      <c r="B643" s="730" t="s">
        <v>596</v>
      </c>
      <c r="C643" s="731" t="s">
        <v>618</v>
      </c>
      <c r="D643" s="732" t="s">
        <v>619</v>
      </c>
      <c r="E643" s="733">
        <v>50113013</v>
      </c>
      <c r="F643" s="732" t="s">
        <v>896</v>
      </c>
      <c r="G643" s="731" t="s">
        <v>628</v>
      </c>
      <c r="H643" s="731">
        <v>499251</v>
      </c>
      <c r="I643" s="731">
        <v>999999</v>
      </c>
      <c r="J643" s="731" t="s">
        <v>1397</v>
      </c>
      <c r="K643" s="731" t="s">
        <v>1398</v>
      </c>
      <c r="L643" s="734">
        <v>3416.5153</v>
      </c>
      <c r="M643" s="734">
        <v>1</v>
      </c>
      <c r="N643" s="735">
        <v>3416.5153</v>
      </c>
    </row>
    <row r="644" spans="1:14" ht="14.45" customHeight="1" x14ac:dyDescent="0.2">
      <c r="A644" s="729" t="s">
        <v>595</v>
      </c>
      <c r="B644" s="730" t="s">
        <v>596</v>
      </c>
      <c r="C644" s="731" t="s">
        <v>618</v>
      </c>
      <c r="D644" s="732" t="s">
        <v>619</v>
      </c>
      <c r="E644" s="733">
        <v>50113013</v>
      </c>
      <c r="F644" s="732" t="s">
        <v>896</v>
      </c>
      <c r="G644" s="731" t="s">
        <v>640</v>
      </c>
      <c r="H644" s="731">
        <v>849887</v>
      </c>
      <c r="I644" s="731">
        <v>129834</v>
      </c>
      <c r="J644" s="731" t="s">
        <v>911</v>
      </c>
      <c r="K644" s="731" t="s">
        <v>912</v>
      </c>
      <c r="L644" s="734">
        <v>150.69999999999999</v>
      </c>
      <c r="M644" s="734">
        <v>17</v>
      </c>
      <c r="N644" s="735">
        <v>2561.8999999999996</v>
      </c>
    </row>
    <row r="645" spans="1:14" ht="14.45" customHeight="1" x14ac:dyDescent="0.2">
      <c r="A645" s="729" t="s">
        <v>595</v>
      </c>
      <c r="B645" s="730" t="s">
        <v>596</v>
      </c>
      <c r="C645" s="731" t="s">
        <v>618</v>
      </c>
      <c r="D645" s="732" t="s">
        <v>619</v>
      </c>
      <c r="E645" s="733">
        <v>50113013</v>
      </c>
      <c r="F645" s="732" t="s">
        <v>896</v>
      </c>
      <c r="G645" s="731" t="s">
        <v>640</v>
      </c>
      <c r="H645" s="731">
        <v>849655</v>
      </c>
      <c r="I645" s="731">
        <v>129836</v>
      </c>
      <c r="J645" s="731" t="s">
        <v>913</v>
      </c>
      <c r="K645" s="731" t="s">
        <v>912</v>
      </c>
      <c r="L645" s="734">
        <v>263.99999999999994</v>
      </c>
      <c r="M645" s="734">
        <v>22.500000000000004</v>
      </c>
      <c r="N645" s="735">
        <v>5939.9999999999991</v>
      </c>
    </row>
    <row r="646" spans="1:14" ht="14.45" customHeight="1" x14ac:dyDescent="0.2">
      <c r="A646" s="729" t="s">
        <v>595</v>
      </c>
      <c r="B646" s="730" t="s">
        <v>596</v>
      </c>
      <c r="C646" s="731" t="s">
        <v>618</v>
      </c>
      <c r="D646" s="732" t="s">
        <v>619</v>
      </c>
      <c r="E646" s="733">
        <v>50113013</v>
      </c>
      <c r="F646" s="732" t="s">
        <v>896</v>
      </c>
      <c r="G646" s="731" t="s">
        <v>640</v>
      </c>
      <c r="H646" s="731">
        <v>218400</v>
      </c>
      <c r="I646" s="731">
        <v>218400</v>
      </c>
      <c r="J646" s="731" t="s">
        <v>914</v>
      </c>
      <c r="K646" s="731" t="s">
        <v>915</v>
      </c>
      <c r="L646" s="734">
        <v>681.55906666666658</v>
      </c>
      <c r="M646" s="734">
        <v>7.5</v>
      </c>
      <c r="N646" s="735">
        <v>5111.6929999999993</v>
      </c>
    </row>
    <row r="647" spans="1:14" ht="14.45" customHeight="1" x14ac:dyDescent="0.2">
      <c r="A647" s="729" t="s">
        <v>595</v>
      </c>
      <c r="B647" s="730" t="s">
        <v>596</v>
      </c>
      <c r="C647" s="731" t="s">
        <v>618</v>
      </c>
      <c r="D647" s="732" t="s">
        <v>619</v>
      </c>
      <c r="E647" s="733">
        <v>50113013</v>
      </c>
      <c r="F647" s="732" t="s">
        <v>896</v>
      </c>
      <c r="G647" s="731" t="s">
        <v>628</v>
      </c>
      <c r="H647" s="731">
        <v>101066</v>
      </c>
      <c r="I647" s="731">
        <v>1066</v>
      </c>
      <c r="J647" s="731" t="s">
        <v>918</v>
      </c>
      <c r="K647" s="731" t="s">
        <v>919</v>
      </c>
      <c r="L647" s="734">
        <v>56.859999999999992</v>
      </c>
      <c r="M647" s="734">
        <v>12</v>
      </c>
      <c r="N647" s="735">
        <v>682.31999999999994</v>
      </c>
    </row>
    <row r="648" spans="1:14" ht="14.45" customHeight="1" x14ac:dyDescent="0.2">
      <c r="A648" s="729" t="s">
        <v>595</v>
      </c>
      <c r="B648" s="730" t="s">
        <v>596</v>
      </c>
      <c r="C648" s="731" t="s">
        <v>618</v>
      </c>
      <c r="D648" s="732" t="s">
        <v>619</v>
      </c>
      <c r="E648" s="733">
        <v>50113013</v>
      </c>
      <c r="F648" s="732" t="s">
        <v>896</v>
      </c>
      <c r="G648" s="731" t="s">
        <v>628</v>
      </c>
      <c r="H648" s="731">
        <v>96414</v>
      </c>
      <c r="I648" s="731">
        <v>96414</v>
      </c>
      <c r="J648" s="731" t="s">
        <v>1399</v>
      </c>
      <c r="K648" s="731" t="s">
        <v>1400</v>
      </c>
      <c r="L648" s="734">
        <v>58.727499999999992</v>
      </c>
      <c r="M648" s="734">
        <v>4</v>
      </c>
      <c r="N648" s="735">
        <v>234.90999999999997</v>
      </c>
    </row>
    <row r="649" spans="1:14" ht="14.45" customHeight="1" x14ac:dyDescent="0.2">
      <c r="A649" s="729" t="s">
        <v>595</v>
      </c>
      <c r="B649" s="730" t="s">
        <v>596</v>
      </c>
      <c r="C649" s="731" t="s">
        <v>618</v>
      </c>
      <c r="D649" s="732" t="s">
        <v>619</v>
      </c>
      <c r="E649" s="733">
        <v>50113013</v>
      </c>
      <c r="F649" s="732" t="s">
        <v>896</v>
      </c>
      <c r="G649" s="731" t="s">
        <v>640</v>
      </c>
      <c r="H649" s="731">
        <v>216704</v>
      </c>
      <c r="I649" s="731">
        <v>216704</v>
      </c>
      <c r="J649" s="731" t="s">
        <v>920</v>
      </c>
      <c r="K649" s="731" t="s">
        <v>921</v>
      </c>
      <c r="L649" s="734">
        <v>1111</v>
      </c>
      <c r="M649" s="734">
        <v>3</v>
      </c>
      <c r="N649" s="735">
        <v>3333</v>
      </c>
    </row>
    <row r="650" spans="1:14" ht="14.45" customHeight="1" x14ac:dyDescent="0.2">
      <c r="A650" s="729" t="s">
        <v>595</v>
      </c>
      <c r="B650" s="730" t="s">
        <v>596</v>
      </c>
      <c r="C650" s="731" t="s">
        <v>618</v>
      </c>
      <c r="D650" s="732" t="s">
        <v>619</v>
      </c>
      <c r="E650" s="733">
        <v>50113013</v>
      </c>
      <c r="F650" s="732" t="s">
        <v>896</v>
      </c>
      <c r="G650" s="731" t="s">
        <v>628</v>
      </c>
      <c r="H650" s="731">
        <v>141146</v>
      </c>
      <c r="I650" s="731">
        <v>41146</v>
      </c>
      <c r="J650" s="731" t="s">
        <v>1401</v>
      </c>
      <c r="K650" s="731" t="s">
        <v>1402</v>
      </c>
      <c r="L650" s="734">
        <v>181.53</v>
      </c>
      <c r="M650" s="734">
        <v>1</v>
      </c>
      <c r="N650" s="735">
        <v>181.53</v>
      </c>
    </row>
    <row r="651" spans="1:14" ht="14.45" customHeight="1" x14ac:dyDescent="0.2">
      <c r="A651" s="729" t="s">
        <v>595</v>
      </c>
      <c r="B651" s="730" t="s">
        <v>596</v>
      </c>
      <c r="C651" s="731" t="s">
        <v>618</v>
      </c>
      <c r="D651" s="732" t="s">
        <v>619</v>
      </c>
      <c r="E651" s="733">
        <v>50113013</v>
      </c>
      <c r="F651" s="732" t="s">
        <v>896</v>
      </c>
      <c r="G651" s="731" t="s">
        <v>295</v>
      </c>
      <c r="H651" s="731">
        <v>134595</v>
      </c>
      <c r="I651" s="731">
        <v>134595</v>
      </c>
      <c r="J651" s="731" t="s">
        <v>1071</v>
      </c>
      <c r="K651" s="731" t="s">
        <v>1072</v>
      </c>
      <c r="L651" s="734">
        <v>414.67567567567568</v>
      </c>
      <c r="M651" s="734">
        <v>18.5</v>
      </c>
      <c r="N651" s="735">
        <v>7671.5</v>
      </c>
    </row>
    <row r="652" spans="1:14" ht="14.45" customHeight="1" x14ac:dyDescent="0.2">
      <c r="A652" s="729" t="s">
        <v>595</v>
      </c>
      <c r="B652" s="730" t="s">
        <v>596</v>
      </c>
      <c r="C652" s="731" t="s">
        <v>618</v>
      </c>
      <c r="D652" s="732" t="s">
        <v>619</v>
      </c>
      <c r="E652" s="733">
        <v>50113013</v>
      </c>
      <c r="F652" s="732" t="s">
        <v>896</v>
      </c>
      <c r="G652" s="731" t="s">
        <v>640</v>
      </c>
      <c r="H652" s="731">
        <v>173750</v>
      </c>
      <c r="I652" s="731">
        <v>173750</v>
      </c>
      <c r="J652" s="731" t="s">
        <v>922</v>
      </c>
      <c r="K652" s="731" t="s">
        <v>923</v>
      </c>
      <c r="L652" s="734">
        <v>717.096</v>
      </c>
      <c r="M652" s="734">
        <v>10</v>
      </c>
      <c r="N652" s="735">
        <v>7170.96</v>
      </c>
    </row>
    <row r="653" spans="1:14" ht="14.45" customHeight="1" x14ac:dyDescent="0.2">
      <c r="A653" s="729" t="s">
        <v>595</v>
      </c>
      <c r="B653" s="730" t="s">
        <v>596</v>
      </c>
      <c r="C653" s="731" t="s">
        <v>618</v>
      </c>
      <c r="D653" s="732" t="s">
        <v>619</v>
      </c>
      <c r="E653" s="733">
        <v>50113013</v>
      </c>
      <c r="F653" s="732" t="s">
        <v>896</v>
      </c>
      <c r="G653" s="731" t="s">
        <v>329</v>
      </c>
      <c r="H653" s="731">
        <v>245255</v>
      </c>
      <c r="I653" s="731">
        <v>245255</v>
      </c>
      <c r="J653" s="731" t="s">
        <v>1073</v>
      </c>
      <c r="K653" s="731" t="s">
        <v>1075</v>
      </c>
      <c r="L653" s="734">
        <v>188.45999999999998</v>
      </c>
      <c r="M653" s="734">
        <v>3.2</v>
      </c>
      <c r="N653" s="735">
        <v>603.072</v>
      </c>
    </row>
    <row r="654" spans="1:14" ht="14.45" customHeight="1" x14ac:dyDescent="0.2">
      <c r="A654" s="729" t="s">
        <v>595</v>
      </c>
      <c r="B654" s="730" t="s">
        <v>596</v>
      </c>
      <c r="C654" s="731" t="s">
        <v>618</v>
      </c>
      <c r="D654" s="732" t="s">
        <v>619</v>
      </c>
      <c r="E654" s="733">
        <v>50113013</v>
      </c>
      <c r="F654" s="732" t="s">
        <v>896</v>
      </c>
      <c r="G654" s="731" t="s">
        <v>329</v>
      </c>
      <c r="H654" s="731">
        <v>232628</v>
      </c>
      <c r="I654" s="731">
        <v>232628</v>
      </c>
      <c r="J654" s="731" t="s">
        <v>1403</v>
      </c>
      <c r="K654" s="731" t="s">
        <v>1404</v>
      </c>
      <c r="L654" s="734">
        <v>4177.4390697674426</v>
      </c>
      <c r="M654" s="734">
        <v>4.3</v>
      </c>
      <c r="N654" s="735">
        <v>17962.988000000001</v>
      </c>
    </row>
    <row r="655" spans="1:14" ht="14.45" customHeight="1" x14ac:dyDescent="0.2">
      <c r="A655" s="729" t="s">
        <v>595</v>
      </c>
      <c r="B655" s="730" t="s">
        <v>596</v>
      </c>
      <c r="C655" s="731" t="s">
        <v>618</v>
      </c>
      <c r="D655" s="732" t="s">
        <v>619</v>
      </c>
      <c r="E655" s="733">
        <v>50113013</v>
      </c>
      <c r="F655" s="732" t="s">
        <v>896</v>
      </c>
      <c r="G655" s="731" t="s">
        <v>329</v>
      </c>
      <c r="H655" s="731">
        <v>232627</v>
      </c>
      <c r="I655" s="731">
        <v>232627</v>
      </c>
      <c r="J655" s="731" t="s">
        <v>1405</v>
      </c>
      <c r="K655" s="731" t="s">
        <v>1404</v>
      </c>
      <c r="L655" s="734">
        <v>4128.18</v>
      </c>
      <c r="M655" s="734">
        <v>2.6999999999999997</v>
      </c>
      <c r="N655" s="735">
        <v>11146.085999999999</v>
      </c>
    </row>
    <row r="656" spans="1:14" ht="14.45" customHeight="1" x14ac:dyDescent="0.2">
      <c r="A656" s="729" t="s">
        <v>595</v>
      </c>
      <c r="B656" s="730" t="s">
        <v>596</v>
      </c>
      <c r="C656" s="731" t="s">
        <v>618</v>
      </c>
      <c r="D656" s="732" t="s">
        <v>619</v>
      </c>
      <c r="E656" s="733">
        <v>50113013</v>
      </c>
      <c r="F656" s="732" t="s">
        <v>896</v>
      </c>
      <c r="G656" s="731" t="s">
        <v>329</v>
      </c>
      <c r="H656" s="731">
        <v>113453</v>
      </c>
      <c r="I656" s="731">
        <v>113453</v>
      </c>
      <c r="J656" s="731" t="s">
        <v>925</v>
      </c>
      <c r="K656" s="731" t="s">
        <v>926</v>
      </c>
      <c r="L656" s="734">
        <v>748</v>
      </c>
      <c r="M656" s="734">
        <v>7</v>
      </c>
      <c r="N656" s="735">
        <v>5236</v>
      </c>
    </row>
    <row r="657" spans="1:14" ht="14.45" customHeight="1" x14ac:dyDescent="0.2">
      <c r="A657" s="729" t="s">
        <v>595</v>
      </c>
      <c r="B657" s="730" t="s">
        <v>596</v>
      </c>
      <c r="C657" s="731" t="s">
        <v>618</v>
      </c>
      <c r="D657" s="732" t="s">
        <v>619</v>
      </c>
      <c r="E657" s="733">
        <v>50113013</v>
      </c>
      <c r="F657" s="732" t="s">
        <v>896</v>
      </c>
      <c r="G657" s="731" t="s">
        <v>640</v>
      </c>
      <c r="H657" s="731">
        <v>206563</v>
      </c>
      <c r="I657" s="731">
        <v>206563</v>
      </c>
      <c r="J657" s="731" t="s">
        <v>927</v>
      </c>
      <c r="K657" s="731" t="s">
        <v>928</v>
      </c>
      <c r="L657" s="734">
        <v>21.535769230769233</v>
      </c>
      <c r="M657" s="734">
        <v>260</v>
      </c>
      <c r="N657" s="735">
        <v>5599.3000000000011</v>
      </c>
    </row>
    <row r="658" spans="1:14" ht="14.45" customHeight="1" x14ac:dyDescent="0.2">
      <c r="A658" s="729" t="s">
        <v>595</v>
      </c>
      <c r="B658" s="730" t="s">
        <v>596</v>
      </c>
      <c r="C658" s="731" t="s">
        <v>618</v>
      </c>
      <c r="D658" s="732" t="s">
        <v>619</v>
      </c>
      <c r="E658" s="733">
        <v>50113013</v>
      </c>
      <c r="F658" s="732" t="s">
        <v>896</v>
      </c>
      <c r="G658" s="731" t="s">
        <v>628</v>
      </c>
      <c r="H658" s="731">
        <v>225174</v>
      </c>
      <c r="I658" s="731">
        <v>225174</v>
      </c>
      <c r="J658" s="731" t="s">
        <v>1077</v>
      </c>
      <c r="K658" s="731" t="s">
        <v>1078</v>
      </c>
      <c r="L658" s="734">
        <v>42.99</v>
      </c>
      <c r="M658" s="734">
        <v>3</v>
      </c>
      <c r="N658" s="735">
        <v>128.97</v>
      </c>
    </row>
    <row r="659" spans="1:14" ht="14.45" customHeight="1" x14ac:dyDescent="0.2">
      <c r="A659" s="729" t="s">
        <v>595</v>
      </c>
      <c r="B659" s="730" t="s">
        <v>596</v>
      </c>
      <c r="C659" s="731" t="s">
        <v>618</v>
      </c>
      <c r="D659" s="732" t="s">
        <v>619</v>
      </c>
      <c r="E659" s="733">
        <v>50113013</v>
      </c>
      <c r="F659" s="732" t="s">
        <v>896</v>
      </c>
      <c r="G659" s="731" t="s">
        <v>628</v>
      </c>
      <c r="H659" s="731">
        <v>225173</v>
      </c>
      <c r="I659" s="731">
        <v>225173</v>
      </c>
      <c r="J659" s="731" t="s">
        <v>1406</v>
      </c>
      <c r="K659" s="731" t="s">
        <v>1407</v>
      </c>
      <c r="L659" s="734">
        <v>95.04</v>
      </c>
      <c r="M659" s="734">
        <v>3</v>
      </c>
      <c r="N659" s="735">
        <v>285.12</v>
      </c>
    </row>
    <row r="660" spans="1:14" ht="14.45" customHeight="1" x14ac:dyDescent="0.2">
      <c r="A660" s="729" t="s">
        <v>595</v>
      </c>
      <c r="B660" s="730" t="s">
        <v>596</v>
      </c>
      <c r="C660" s="731" t="s">
        <v>618</v>
      </c>
      <c r="D660" s="732" t="s">
        <v>619</v>
      </c>
      <c r="E660" s="733">
        <v>50113013</v>
      </c>
      <c r="F660" s="732" t="s">
        <v>896</v>
      </c>
      <c r="G660" s="731" t="s">
        <v>640</v>
      </c>
      <c r="H660" s="731">
        <v>166269</v>
      </c>
      <c r="I660" s="731">
        <v>166269</v>
      </c>
      <c r="J660" s="731" t="s">
        <v>1408</v>
      </c>
      <c r="K660" s="731" t="s">
        <v>1409</v>
      </c>
      <c r="L660" s="734">
        <v>52.88</v>
      </c>
      <c r="M660" s="734">
        <v>26</v>
      </c>
      <c r="N660" s="735">
        <v>1374.88</v>
      </c>
    </row>
    <row r="661" spans="1:14" ht="14.45" customHeight="1" x14ac:dyDescent="0.2">
      <c r="A661" s="729" t="s">
        <v>595</v>
      </c>
      <c r="B661" s="730" t="s">
        <v>596</v>
      </c>
      <c r="C661" s="731" t="s">
        <v>618</v>
      </c>
      <c r="D661" s="732" t="s">
        <v>619</v>
      </c>
      <c r="E661" s="733">
        <v>50113014</v>
      </c>
      <c r="F661" s="732" t="s">
        <v>929</v>
      </c>
      <c r="G661" s="731" t="s">
        <v>640</v>
      </c>
      <c r="H661" s="731">
        <v>64942</v>
      </c>
      <c r="I661" s="731">
        <v>64942</v>
      </c>
      <c r="J661" s="731" t="s">
        <v>930</v>
      </c>
      <c r="K661" s="731" t="s">
        <v>931</v>
      </c>
      <c r="L661" s="734">
        <v>1132.9100000000001</v>
      </c>
      <c r="M661" s="734">
        <v>2</v>
      </c>
      <c r="N661" s="735">
        <v>2265.8200000000002</v>
      </c>
    </row>
    <row r="662" spans="1:14" ht="14.45" customHeight="1" x14ac:dyDescent="0.2">
      <c r="A662" s="729" t="s">
        <v>595</v>
      </c>
      <c r="B662" s="730" t="s">
        <v>596</v>
      </c>
      <c r="C662" s="731" t="s">
        <v>618</v>
      </c>
      <c r="D662" s="732" t="s">
        <v>619</v>
      </c>
      <c r="E662" s="733">
        <v>50113014</v>
      </c>
      <c r="F662" s="732" t="s">
        <v>929</v>
      </c>
      <c r="G662" s="731" t="s">
        <v>640</v>
      </c>
      <c r="H662" s="731">
        <v>164401</v>
      </c>
      <c r="I662" s="731">
        <v>164401</v>
      </c>
      <c r="J662" s="731" t="s">
        <v>932</v>
      </c>
      <c r="K662" s="731" t="s">
        <v>933</v>
      </c>
      <c r="L662" s="734">
        <v>318.99997371483681</v>
      </c>
      <c r="M662" s="734">
        <v>8</v>
      </c>
      <c r="N662" s="735">
        <v>2551.9997897186945</v>
      </c>
    </row>
    <row r="663" spans="1:14" ht="14.45" customHeight="1" x14ac:dyDescent="0.2">
      <c r="A663" s="729" t="s">
        <v>595</v>
      </c>
      <c r="B663" s="730" t="s">
        <v>596</v>
      </c>
      <c r="C663" s="731" t="s">
        <v>621</v>
      </c>
      <c r="D663" s="732" t="s">
        <v>622</v>
      </c>
      <c r="E663" s="733">
        <v>50113001</v>
      </c>
      <c r="F663" s="732" t="s">
        <v>627</v>
      </c>
      <c r="G663" s="731" t="s">
        <v>628</v>
      </c>
      <c r="H663" s="731">
        <v>100362</v>
      </c>
      <c r="I663" s="731">
        <v>362</v>
      </c>
      <c r="J663" s="731" t="s">
        <v>631</v>
      </c>
      <c r="K663" s="731" t="s">
        <v>632</v>
      </c>
      <c r="L663" s="734">
        <v>72.677142857142854</v>
      </c>
      <c r="M663" s="734">
        <v>7</v>
      </c>
      <c r="N663" s="735">
        <v>508.74</v>
      </c>
    </row>
    <row r="664" spans="1:14" ht="14.45" customHeight="1" x14ac:dyDescent="0.2">
      <c r="A664" s="729" t="s">
        <v>595</v>
      </c>
      <c r="B664" s="730" t="s">
        <v>596</v>
      </c>
      <c r="C664" s="731" t="s">
        <v>621</v>
      </c>
      <c r="D664" s="732" t="s">
        <v>622</v>
      </c>
      <c r="E664" s="733">
        <v>50113001</v>
      </c>
      <c r="F664" s="732" t="s">
        <v>627</v>
      </c>
      <c r="G664" s="731" t="s">
        <v>628</v>
      </c>
      <c r="H664" s="731">
        <v>208456</v>
      </c>
      <c r="I664" s="731">
        <v>208456</v>
      </c>
      <c r="J664" s="731" t="s">
        <v>1410</v>
      </c>
      <c r="K664" s="731" t="s">
        <v>1411</v>
      </c>
      <c r="L664" s="734">
        <v>738.54</v>
      </c>
      <c r="M664" s="734">
        <v>4</v>
      </c>
      <c r="N664" s="735">
        <v>2954.16</v>
      </c>
    </row>
    <row r="665" spans="1:14" ht="14.45" customHeight="1" x14ac:dyDescent="0.2">
      <c r="A665" s="729" t="s">
        <v>595</v>
      </c>
      <c r="B665" s="730" t="s">
        <v>596</v>
      </c>
      <c r="C665" s="731" t="s">
        <v>621</v>
      </c>
      <c r="D665" s="732" t="s">
        <v>622</v>
      </c>
      <c r="E665" s="733">
        <v>50113001</v>
      </c>
      <c r="F665" s="732" t="s">
        <v>627</v>
      </c>
      <c r="G665" s="731" t="s">
        <v>628</v>
      </c>
      <c r="H665" s="731">
        <v>249431</v>
      </c>
      <c r="I665" s="731">
        <v>249431</v>
      </c>
      <c r="J665" s="731" t="s">
        <v>1412</v>
      </c>
      <c r="K665" s="731" t="s">
        <v>1413</v>
      </c>
      <c r="L665" s="734">
        <v>132.96</v>
      </c>
      <c r="M665" s="734">
        <v>6</v>
      </c>
      <c r="N665" s="735">
        <v>797.76</v>
      </c>
    </row>
    <row r="666" spans="1:14" ht="14.45" customHeight="1" x14ac:dyDescent="0.2">
      <c r="A666" s="729" t="s">
        <v>595</v>
      </c>
      <c r="B666" s="730" t="s">
        <v>596</v>
      </c>
      <c r="C666" s="731" t="s">
        <v>621</v>
      </c>
      <c r="D666" s="732" t="s">
        <v>622</v>
      </c>
      <c r="E666" s="733">
        <v>50113001</v>
      </c>
      <c r="F666" s="732" t="s">
        <v>627</v>
      </c>
      <c r="G666" s="731" t="s">
        <v>628</v>
      </c>
      <c r="H666" s="731">
        <v>139968</v>
      </c>
      <c r="I666" s="731">
        <v>139968</v>
      </c>
      <c r="J666" s="731" t="s">
        <v>959</v>
      </c>
      <c r="K666" s="731" t="s">
        <v>960</v>
      </c>
      <c r="L666" s="734">
        <v>69.55000030475891</v>
      </c>
      <c r="M666" s="734">
        <v>103</v>
      </c>
      <c r="N666" s="735">
        <v>7163.6500313901679</v>
      </c>
    </row>
    <row r="667" spans="1:14" ht="14.45" customHeight="1" x14ac:dyDescent="0.2">
      <c r="A667" s="729" t="s">
        <v>595</v>
      </c>
      <c r="B667" s="730" t="s">
        <v>596</v>
      </c>
      <c r="C667" s="731" t="s">
        <v>621</v>
      </c>
      <c r="D667" s="732" t="s">
        <v>622</v>
      </c>
      <c r="E667" s="733">
        <v>50113001</v>
      </c>
      <c r="F667" s="732" t="s">
        <v>627</v>
      </c>
      <c r="G667" s="731" t="s">
        <v>640</v>
      </c>
      <c r="H667" s="731">
        <v>190044</v>
      </c>
      <c r="I667" s="731">
        <v>90044</v>
      </c>
      <c r="J667" s="731" t="s">
        <v>1081</v>
      </c>
      <c r="K667" s="731" t="s">
        <v>1082</v>
      </c>
      <c r="L667" s="734">
        <v>37.184999999999995</v>
      </c>
      <c r="M667" s="734">
        <v>8</v>
      </c>
      <c r="N667" s="735">
        <v>297.47999999999996</v>
      </c>
    </row>
    <row r="668" spans="1:14" ht="14.45" customHeight="1" x14ac:dyDescent="0.2">
      <c r="A668" s="729" t="s">
        <v>595</v>
      </c>
      <c r="B668" s="730" t="s">
        <v>596</v>
      </c>
      <c r="C668" s="731" t="s">
        <v>621</v>
      </c>
      <c r="D668" s="732" t="s">
        <v>622</v>
      </c>
      <c r="E668" s="733">
        <v>50113001</v>
      </c>
      <c r="F668" s="732" t="s">
        <v>627</v>
      </c>
      <c r="G668" s="731" t="s">
        <v>628</v>
      </c>
      <c r="H668" s="731">
        <v>198880</v>
      </c>
      <c r="I668" s="731">
        <v>98880</v>
      </c>
      <c r="J668" s="731" t="s">
        <v>1414</v>
      </c>
      <c r="K668" s="731" t="s">
        <v>1281</v>
      </c>
      <c r="L668" s="734">
        <v>201.30000000000004</v>
      </c>
      <c r="M668" s="734">
        <v>82</v>
      </c>
      <c r="N668" s="735">
        <v>16506.600000000002</v>
      </c>
    </row>
    <row r="669" spans="1:14" ht="14.45" customHeight="1" x14ac:dyDescent="0.2">
      <c r="A669" s="729" t="s">
        <v>595</v>
      </c>
      <c r="B669" s="730" t="s">
        <v>596</v>
      </c>
      <c r="C669" s="731" t="s">
        <v>621</v>
      </c>
      <c r="D669" s="732" t="s">
        <v>622</v>
      </c>
      <c r="E669" s="733">
        <v>50113001</v>
      </c>
      <c r="F669" s="732" t="s">
        <v>627</v>
      </c>
      <c r="G669" s="731" t="s">
        <v>628</v>
      </c>
      <c r="H669" s="731">
        <v>51366</v>
      </c>
      <c r="I669" s="731">
        <v>51366</v>
      </c>
      <c r="J669" s="731" t="s">
        <v>762</v>
      </c>
      <c r="K669" s="731" t="s">
        <v>764</v>
      </c>
      <c r="L669" s="734">
        <v>171.6</v>
      </c>
      <c r="M669" s="734">
        <v>2</v>
      </c>
      <c r="N669" s="735">
        <v>343.2</v>
      </c>
    </row>
    <row r="670" spans="1:14" ht="14.45" customHeight="1" x14ac:dyDescent="0.2">
      <c r="A670" s="729" t="s">
        <v>595</v>
      </c>
      <c r="B670" s="730" t="s">
        <v>596</v>
      </c>
      <c r="C670" s="731" t="s">
        <v>621</v>
      </c>
      <c r="D670" s="732" t="s">
        <v>622</v>
      </c>
      <c r="E670" s="733">
        <v>50113001</v>
      </c>
      <c r="F670" s="732" t="s">
        <v>627</v>
      </c>
      <c r="G670" s="731" t="s">
        <v>628</v>
      </c>
      <c r="H670" s="731">
        <v>229969</v>
      </c>
      <c r="I670" s="731">
        <v>229969</v>
      </c>
      <c r="J670" s="731" t="s">
        <v>1415</v>
      </c>
      <c r="K670" s="731" t="s">
        <v>1416</v>
      </c>
      <c r="L670" s="734">
        <v>37.26</v>
      </c>
      <c r="M670" s="734">
        <v>1</v>
      </c>
      <c r="N670" s="735">
        <v>37.26</v>
      </c>
    </row>
    <row r="671" spans="1:14" ht="14.45" customHeight="1" x14ac:dyDescent="0.2">
      <c r="A671" s="729" t="s">
        <v>595</v>
      </c>
      <c r="B671" s="730" t="s">
        <v>596</v>
      </c>
      <c r="C671" s="731" t="s">
        <v>621</v>
      </c>
      <c r="D671" s="732" t="s">
        <v>622</v>
      </c>
      <c r="E671" s="733">
        <v>50113001</v>
      </c>
      <c r="F671" s="732" t="s">
        <v>627</v>
      </c>
      <c r="G671" s="731" t="s">
        <v>628</v>
      </c>
      <c r="H671" s="731">
        <v>229814</v>
      </c>
      <c r="I671" s="731">
        <v>229814</v>
      </c>
      <c r="J671" s="731" t="s">
        <v>1417</v>
      </c>
      <c r="K671" s="731" t="s">
        <v>1418</v>
      </c>
      <c r="L671" s="734">
        <v>59.389999999999993</v>
      </c>
      <c r="M671" s="734">
        <v>1</v>
      </c>
      <c r="N671" s="735">
        <v>59.389999999999993</v>
      </c>
    </row>
    <row r="672" spans="1:14" ht="14.45" customHeight="1" x14ac:dyDescent="0.2">
      <c r="A672" s="729" t="s">
        <v>595</v>
      </c>
      <c r="B672" s="730" t="s">
        <v>596</v>
      </c>
      <c r="C672" s="731" t="s">
        <v>621</v>
      </c>
      <c r="D672" s="732" t="s">
        <v>622</v>
      </c>
      <c r="E672" s="733">
        <v>50113001</v>
      </c>
      <c r="F672" s="732" t="s">
        <v>627</v>
      </c>
      <c r="G672" s="731" t="s">
        <v>628</v>
      </c>
      <c r="H672" s="731">
        <v>844940</v>
      </c>
      <c r="I672" s="731">
        <v>0</v>
      </c>
      <c r="J672" s="731" t="s">
        <v>1419</v>
      </c>
      <c r="K672" s="731" t="s">
        <v>329</v>
      </c>
      <c r="L672" s="734">
        <v>103.9991696746698</v>
      </c>
      <c r="M672" s="734">
        <v>11</v>
      </c>
      <c r="N672" s="735">
        <v>1143.9908664213679</v>
      </c>
    </row>
    <row r="673" spans="1:14" ht="14.45" customHeight="1" x14ac:dyDescent="0.2">
      <c r="A673" s="729" t="s">
        <v>595</v>
      </c>
      <c r="B673" s="730" t="s">
        <v>596</v>
      </c>
      <c r="C673" s="731" t="s">
        <v>621</v>
      </c>
      <c r="D673" s="732" t="s">
        <v>622</v>
      </c>
      <c r="E673" s="733">
        <v>50113001</v>
      </c>
      <c r="F673" s="732" t="s">
        <v>627</v>
      </c>
      <c r="G673" s="731" t="s">
        <v>628</v>
      </c>
      <c r="H673" s="731">
        <v>930589</v>
      </c>
      <c r="I673" s="731">
        <v>0</v>
      </c>
      <c r="J673" s="731" t="s">
        <v>1420</v>
      </c>
      <c r="K673" s="731" t="s">
        <v>329</v>
      </c>
      <c r="L673" s="734">
        <v>229.10871955234668</v>
      </c>
      <c r="M673" s="734">
        <v>1</v>
      </c>
      <c r="N673" s="735">
        <v>229.10871955234668</v>
      </c>
    </row>
    <row r="674" spans="1:14" ht="14.45" customHeight="1" x14ac:dyDescent="0.2">
      <c r="A674" s="729" t="s">
        <v>595</v>
      </c>
      <c r="B674" s="730" t="s">
        <v>596</v>
      </c>
      <c r="C674" s="731" t="s">
        <v>621</v>
      </c>
      <c r="D674" s="732" t="s">
        <v>622</v>
      </c>
      <c r="E674" s="733">
        <v>50113001</v>
      </c>
      <c r="F674" s="732" t="s">
        <v>627</v>
      </c>
      <c r="G674" s="731" t="s">
        <v>628</v>
      </c>
      <c r="H674" s="731">
        <v>900441</v>
      </c>
      <c r="I674" s="731">
        <v>0</v>
      </c>
      <c r="J674" s="731" t="s">
        <v>1223</v>
      </c>
      <c r="K674" s="731" t="s">
        <v>1224</v>
      </c>
      <c r="L674" s="734">
        <v>443.07596636226179</v>
      </c>
      <c r="M674" s="734">
        <v>33</v>
      </c>
      <c r="N674" s="735">
        <v>14621.506889954639</v>
      </c>
    </row>
    <row r="675" spans="1:14" ht="14.45" customHeight="1" x14ac:dyDescent="0.2">
      <c r="A675" s="729" t="s">
        <v>595</v>
      </c>
      <c r="B675" s="730" t="s">
        <v>596</v>
      </c>
      <c r="C675" s="731" t="s">
        <v>621</v>
      </c>
      <c r="D675" s="732" t="s">
        <v>622</v>
      </c>
      <c r="E675" s="733">
        <v>50113001</v>
      </c>
      <c r="F675" s="732" t="s">
        <v>627</v>
      </c>
      <c r="G675" s="731" t="s">
        <v>628</v>
      </c>
      <c r="H675" s="731">
        <v>501679</v>
      </c>
      <c r="I675" s="731">
        <v>0</v>
      </c>
      <c r="J675" s="731" t="s">
        <v>1421</v>
      </c>
      <c r="K675" s="731" t="s">
        <v>329</v>
      </c>
      <c r="L675" s="734">
        <v>296.01264779640053</v>
      </c>
      <c r="M675" s="734">
        <v>1</v>
      </c>
      <c r="N675" s="735">
        <v>296.01264779640053</v>
      </c>
    </row>
    <row r="676" spans="1:14" ht="14.45" customHeight="1" x14ac:dyDescent="0.2">
      <c r="A676" s="729" t="s">
        <v>595</v>
      </c>
      <c r="B676" s="730" t="s">
        <v>596</v>
      </c>
      <c r="C676" s="731" t="s">
        <v>621</v>
      </c>
      <c r="D676" s="732" t="s">
        <v>622</v>
      </c>
      <c r="E676" s="733">
        <v>50113001</v>
      </c>
      <c r="F676" s="732" t="s">
        <v>627</v>
      </c>
      <c r="G676" s="731" t="s">
        <v>628</v>
      </c>
      <c r="H676" s="731">
        <v>900321</v>
      </c>
      <c r="I676" s="731">
        <v>0</v>
      </c>
      <c r="J676" s="731" t="s">
        <v>1000</v>
      </c>
      <c r="K676" s="731" t="s">
        <v>329</v>
      </c>
      <c r="L676" s="734">
        <v>713.79991353897356</v>
      </c>
      <c r="M676" s="734">
        <v>6</v>
      </c>
      <c r="N676" s="735">
        <v>4282.7994812338411</v>
      </c>
    </row>
    <row r="677" spans="1:14" ht="14.45" customHeight="1" x14ac:dyDescent="0.2">
      <c r="A677" s="729" t="s">
        <v>595</v>
      </c>
      <c r="B677" s="730" t="s">
        <v>596</v>
      </c>
      <c r="C677" s="731" t="s">
        <v>621</v>
      </c>
      <c r="D677" s="732" t="s">
        <v>622</v>
      </c>
      <c r="E677" s="733">
        <v>50113001</v>
      </c>
      <c r="F677" s="732" t="s">
        <v>627</v>
      </c>
      <c r="G677" s="731" t="s">
        <v>628</v>
      </c>
      <c r="H677" s="731">
        <v>920117</v>
      </c>
      <c r="I677" s="731">
        <v>0</v>
      </c>
      <c r="J677" s="731" t="s">
        <v>1422</v>
      </c>
      <c r="K677" s="731" t="s">
        <v>1423</v>
      </c>
      <c r="L677" s="734">
        <v>126.42249917424122</v>
      </c>
      <c r="M677" s="734">
        <v>2</v>
      </c>
      <c r="N677" s="735">
        <v>252.84499834848245</v>
      </c>
    </row>
    <row r="678" spans="1:14" ht="14.45" customHeight="1" x14ac:dyDescent="0.2">
      <c r="A678" s="729" t="s">
        <v>595</v>
      </c>
      <c r="B678" s="730" t="s">
        <v>596</v>
      </c>
      <c r="C678" s="731" t="s">
        <v>621</v>
      </c>
      <c r="D678" s="732" t="s">
        <v>622</v>
      </c>
      <c r="E678" s="733">
        <v>50113001</v>
      </c>
      <c r="F678" s="732" t="s">
        <v>627</v>
      </c>
      <c r="G678" s="731" t="s">
        <v>628</v>
      </c>
      <c r="H678" s="731">
        <v>900007</v>
      </c>
      <c r="I678" s="731">
        <v>0</v>
      </c>
      <c r="J678" s="731" t="s">
        <v>1424</v>
      </c>
      <c r="K678" s="731" t="s">
        <v>329</v>
      </c>
      <c r="L678" s="734">
        <v>82.358546705252778</v>
      </c>
      <c r="M678" s="734">
        <v>320</v>
      </c>
      <c r="N678" s="735">
        <v>26354.734945680888</v>
      </c>
    </row>
    <row r="679" spans="1:14" ht="14.45" customHeight="1" x14ac:dyDescent="0.2">
      <c r="A679" s="729" t="s">
        <v>595</v>
      </c>
      <c r="B679" s="730" t="s">
        <v>596</v>
      </c>
      <c r="C679" s="731" t="s">
        <v>621</v>
      </c>
      <c r="D679" s="732" t="s">
        <v>622</v>
      </c>
      <c r="E679" s="733">
        <v>50113001</v>
      </c>
      <c r="F679" s="732" t="s">
        <v>627</v>
      </c>
      <c r="G679" s="731" t="s">
        <v>628</v>
      </c>
      <c r="H679" s="731">
        <v>930241</v>
      </c>
      <c r="I679" s="731">
        <v>0</v>
      </c>
      <c r="J679" s="731" t="s">
        <v>1425</v>
      </c>
      <c r="K679" s="731" t="s">
        <v>329</v>
      </c>
      <c r="L679" s="734">
        <v>914.88909727674115</v>
      </c>
      <c r="M679" s="734">
        <v>11</v>
      </c>
      <c r="N679" s="735">
        <v>10063.780070044153</v>
      </c>
    </row>
    <row r="680" spans="1:14" ht="14.45" customHeight="1" x14ac:dyDescent="0.2">
      <c r="A680" s="729" t="s">
        <v>595</v>
      </c>
      <c r="B680" s="730" t="s">
        <v>596</v>
      </c>
      <c r="C680" s="731" t="s">
        <v>621</v>
      </c>
      <c r="D680" s="732" t="s">
        <v>622</v>
      </c>
      <c r="E680" s="733">
        <v>50113001</v>
      </c>
      <c r="F680" s="732" t="s">
        <v>627</v>
      </c>
      <c r="G680" s="731" t="s">
        <v>628</v>
      </c>
      <c r="H680" s="731">
        <v>921564</v>
      </c>
      <c r="I680" s="731">
        <v>0</v>
      </c>
      <c r="J680" s="731" t="s">
        <v>1426</v>
      </c>
      <c r="K680" s="731" t="s">
        <v>329</v>
      </c>
      <c r="L680" s="734">
        <v>173.31280337678777</v>
      </c>
      <c r="M680" s="734">
        <v>5</v>
      </c>
      <c r="N680" s="735">
        <v>866.56401688393885</v>
      </c>
    </row>
    <row r="681" spans="1:14" ht="14.45" customHeight="1" x14ac:dyDescent="0.2">
      <c r="A681" s="729" t="s">
        <v>595</v>
      </c>
      <c r="B681" s="730" t="s">
        <v>596</v>
      </c>
      <c r="C681" s="731" t="s">
        <v>621</v>
      </c>
      <c r="D681" s="732" t="s">
        <v>622</v>
      </c>
      <c r="E681" s="733">
        <v>50113001</v>
      </c>
      <c r="F681" s="732" t="s">
        <v>627</v>
      </c>
      <c r="G681" s="731" t="s">
        <v>628</v>
      </c>
      <c r="H681" s="731">
        <v>500988</v>
      </c>
      <c r="I681" s="731">
        <v>0</v>
      </c>
      <c r="J681" s="731" t="s">
        <v>1427</v>
      </c>
      <c r="K681" s="731" t="s">
        <v>329</v>
      </c>
      <c r="L681" s="734">
        <v>128.32190734713583</v>
      </c>
      <c r="M681" s="734">
        <v>6</v>
      </c>
      <c r="N681" s="735">
        <v>769.93144408281501</v>
      </c>
    </row>
    <row r="682" spans="1:14" ht="14.45" customHeight="1" x14ac:dyDescent="0.2">
      <c r="A682" s="729" t="s">
        <v>595</v>
      </c>
      <c r="B682" s="730" t="s">
        <v>596</v>
      </c>
      <c r="C682" s="731" t="s">
        <v>621</v>
      </c>
      <c r="D682" s="732" t="s">
        <v>622</v>
      </c>
      <c r="E682" s="733">
        <v>50113001</v>
      </c>
      <c r="F682" s="732" t="s">
        <v>627</v>
      </c>
      <c r="G682" s="731" t="s">
        <v>628</v>
      </c>
      <c r="H682" s="731">
        <v>100502</v>
      </c>
      <c r="I682" s="731">
        <v>502</v>
      </c>
      <c r="J682" s="731" t="s">
        <v>802</v>
      </c>
      <c r="K682" s="731" t="s">
        <v>804</v>
      </c>
      <c r="L682" s="734">
        <v>268.94</v>
      </c>
      <c r="M682" s="734">
        <v>12</v>
      </c>
      <c r="N682" s="735">
        <v>3227.28</v>
      </c>
    </row>
    <row r="683" spans="1:14" ht="14.45" customHeight="1" x14ac:dyDescent="0.2">
      <c r="A683" s="729" t="s">
        <v>595</v>
      </c>
      <c r="B683" s="730" t="s">
        <v>596</v>
      </c>
      <c r="C683" s="731" t="s">
        <v>621</v>
      </c>
      <c r="D683" s="732" t="s">
        <v>622</v>
      </c>
      <c r="E683" s="733">
        <v>50113001</v>
      </c>
      <c r="F683" s="732" t="s">
        <v>627</v>
      </c>
      <c r="G683" s="731" t="s">
        <v>628</v>
      </c>
      <c r="H683" s="731">
        <v>200863</v>
      </c>
      <c r="I683" s="731">
        <v>200863</v>
      </c>
      <c r="J683" s="731" t="s">
        <v>832</v>
      </c>
      <c r="K683" s="731" t="s">
        <v>833</v>
      </c>
      <c r="L683" s="734">
        <v>85.079999999999984</v>
      </c>
      <c r="M683" s="734">
        <v>6</v>
      </c>
      <c r="N683" s="735">
        <v>510.4799999999999</v>
      </c>
    </row>
    <row r="684" spans="1:14" ht="14.45" customHeight="1" x14ac:dyDescent="0.2">
      <c r="A684" s="729" t="s">
        <v>595</v>
      </c>
      <c r="B684" s="730" t="s">
        <v>596</v>
      </c>
      <c r="C684" s="731" t="s">
        <v>621</v>
      </c>
      <c r="D684" s="732" t="s">
        <v>622</v>
      </c>
      <c r="E684" s="733">
        <v>50113001</v>
      </c>
      <c r="F684" s="732" t="s">
        <v>627</v>
      </c>
      <c r="G684" s="731" t="s">
        <v>628</v>
      </c>
      <c r="H684" s="731">
        <v>113441</v>
      </c>
      <c r="I684" s="731">
        <v>13441</v>
      </c>
      <c r="J684" s="731" t="s">
        <v>1428</v>
      </c>
      <c r="K684" s="731" t="s">
        <v>1281</v>
      </c>
      <c r="L684" s="734">
        <v>246.50213530729147</v>
      </c>
      <c r="M684" s="734">
        <v>50</v>
      </c>
      <c r="N684" s="735">
        <v>12325.106765364573</v>
      </c>
    </row>
    <row r="685" spans="1:14" ht="14.45" customHeight="1" x14ac:dyDescent="0.2">
      <c r="A685" s="729" t="s">
        <v>595</v>
      </c>
      <c r="B685" s="730" t="s">
        <v>596</v>
      </c>
      <c r="C685" s="731" t="s">
        <v>621</v>
      </c>
      <c r="D685" s="732" t="s">
        <v>622</v>
      </c>
      <c r="E685" s="733">
        <v>50113001</v>
      </c>
      <c r="F685" s="732" t="s">
        <v>627</v>
      </c>
      <c r="G685" s="731" t="s">
        <v>628</v>
      </c>
      <c r="H685" s="731">
        <v>208646</v>
      </c>
      <c r="I685" s="731">
        <v>208646</v>
      </c>
      <c r="J685" s="731" t="s">
        <v>1300</v>
      </c>
      <c r="K685" s="731" t="s">
        <v>1429</v>
      </c>
      <c r="L685" s="734">
        <v>70.407368421052624</v>
      </c>
      <c r="M685" s="734">
        <v>19</v>
      </c>
      <c r="N685" s="735">
        <v>1337.7399999999998</v>
      </c>
    </row>
    <row r="686" spans="1:14" ht="14.45" customHeight="1" x14ac:dyDescent="0.2">
      <c r="A686" s="729" t="s">
        <v>595</v>
      </c>
      <c r="B686" s="730" t="s">
        <v>596</v>
      </c>
      <c r="C686" s="731" t="s">
        <v>621</v>
      </c>
      <c r="D686" s="732" t="s">
        <v>622</v>
      </c>
      <c r="E686" s="733">
        <v>50113001</v>
      </c>
      <c r="F686" s="732" t="s">
        <v>627</v>
      </c>
      <c r="G686" s="731" t="s">
        <v>628</v>
      </c>
      <c r="H686" s="731">
        <v>128178</v>
      </c>
      <c r="I686" s="731">
        <v>28178</v>
      </c>
      <c r="J686" s="731" t="s">
        <v>1430</v>
      </c>
      <c r="K686" s="731" t="s">
        <v>1431</v>
      </c>
      <c r="L686" s="734">
        <v>1292.52</v>
      </c>
      <c r="M686" s="734">
        <v>42</v>
      </c>
      <c r="N686" s="735">
        <v>54285.84</v>
      </c>
    </row>
    <row r="687" spans="1:14" ht="14.45" customHeight="1" x14ac:dyDescent="0.2">
      <c r="A687" s="729" t="s">
        <v>595</v>
      </c>
      <c r="B687" s="730" t="s">
        <v>596</v>
      </c>
      <c r="C687" s="731" t="s">
        <v>621</v>
      </c>
      <c r="D687" s="732" t="s">
        <v>622</v>
      </c>
      <c r="E687" s="733">
        <v>50113001</v>
      </c>
      <c r="F687" s="732" t="s">
        <v>627</v>
      </c>
      <c r="G687" s="731" t="s">
        <v>628</v>
      </c>
      <c r="H687" s="731">
        <v>153347</v>
      </c>
      <c r="I687" s="731">
        <v>153347</v>
      </c>
      <c r="J687" s="731" t="s">
        <v>1432</v>
      </c>
      <c r="K687" s="731" t="s">
        <v>1433</v>
      </c>
      <c r="L687" s="734">
        <v>5003.8999999999996</v>
      </c>
      <c r="M687" s="734">
        <v>80</v>
      </c>
      <c r="N687" s="735">
        <v>400311.99999999994</v>
      </c>
    </row>
    <row r="688" spans="1:14" ht="14.45" customHeight="1" x14ac:dyDescent="0.2">
      <c r="A688" s="729" t="s">
        <v>595</v>
      </c>
      <c r="B688" s="730" t="s">
        <v>596</v>
      </c>
      <c r="C688" s="731" t="s">
        <v>621</v>
      </c>
      <c r="D688" s="732" t="s">
        <v>622</v>
      </c>
      <c r="E688" s="733">
        <v>50113001</v>
      </c>
      <c r="F688" s="732" t="s">
        <v>627</v>
      </c>
      <c r="G688" s="731" t="s">
        <v>628</v>
      </c>
      <c r="H688" s="731">
        <v>153346</v>
      </c>
      <c r="I688" s="731">
        <v>153346</v>
      </c>
      <c r="J688" s="731" t="s">
        <v>1432</v>
      </c>
      <c r="K688" s="731" t="s">
        <v>1434</v>
      </c>
      <c r="L688" s="734">
        <v>2803.9</v>
      </c>
      <c r="M688" s="734">
        <v>32</v>
      </c>
      <c r="N688" s="735">
        <v>89724.800000000003</v>
      </c>
    </row>
    <row r="689" spans="1:14" ht="14.45" customHeight="1" x14ac:dyDescent="0.2">
      <c r="A689" s="729" t="s">
        <v>595</v>
      </c>
      <c r="B689" s="730" t="s">
        <v>596</v>
      </c>
      <c r="C689" s="731" t="s">
        <v>621</v>
      </c>
      <c r="D689" s="732" t="s">
        <v>622</v>
      </c>
      <c r="E689" s="733">
        <v>50113009</v>
      </c>
      <c r="F689" s="732" t="s">
        <v>1435</v>
      </c>
      <c r="G689" s="731" t="s">
        <v>628</v>
      </c>
      <c r="H689" s="731">
        <v>29817</v>
      </c>
      <c r="I689" s="731">
        <v>29817</v>
      </c>
      <c r="J689" s="731" t="s">
        <v>1436</v>
      </c>
      <c r="K689" s="731" t="s">
        <v>1437</v>
      </c>
      <c r="L689" s="734">
        <v>29334.489333333338</v>
      </c>
      <c r="M689" s="734">
        <v>15</v>
      </c>
      <c r="N689" s="735">
        <v>440017.34000000008</v>
      </c>
    </row>
    <row r="690" spans="1:14" ht="14.45" customHeight="1" thickBot="1" x14ac:dyDescent="0.25">
      <c r="A690" s="736" t="s">
        <v>595</v>
      </c>
      <c r="B690" s="737" t="s">
        <v>596</v>
      </c>
      <c r="C690" s="738" t="s">
        <v>621</v>
      </c>
      <c r="D690" s="739" t="s">
        <v>622</v>
      </c>
      <c r="E690" s="740">
        <v>50113013</v>
      </c>
      <c r="F690" s="739" t="s">
        <v>896</v>
      </c>
      <c r="G690" s="738" t="s">
        <v>628</v>
      </c>
      <c r="H690" s="738">
        <v>101066</v>
      </c>
      <c r="I690" s="738">
        <v>1066</v>
      </c>
      <c r="J690" s="738" t="s">
        <v>918</v>
      </c>
      <c r="K690" s="738" t="s">
        <v>919</v>
      </c>
      <c r="L690" s="741">
        <v>57.023333214159344</v>
      </c>
      <c r="M690" s="741">
        <v>9</v>
      </c>
      <c r="N690" s="742">
        <v>513.20999892743407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D7AE4BE-1197-49E8-BC77-91493E0B6A7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1438</v>
      </c>
      <c r="B5" s="727">
        <v>7024.9739890167029</v>
      </c>
      <c r="C5" s="747">
        <v>6.7795381660156501E-2</v>
      </c>
      <c r="D5" s="727">
        <v>96595.270000926001</v>
      </c>
      <c r="E5" s="747">
        <v>0.93220461833984358</v>
      </c>
      <c r="F5" s="728">
        <v>103620.2439899427</v>
      </c>
    </row>
    <row r="6" spans="1:6" ht="14.45" customHeight="1" x14ac:dyDescent="0.2">
      <c r="A6" s="758" t="s">
        <v>1439</v>
      </c>
      <c r="B6" s="734">
        <v>8264.884</v>
      </c>
      <c r="C6" s="748">
        <v>7.3668119420292041E-2</v>
      </c>
      <c r="D6" s="734">
        <v>103925.89900135648</v>
      </c>
      <c r="E6" s="748">
        <v>0.92633188057970794</v>
      </c>
      <c r="F6" s="735">
        <v>112190.78300135648</v>
      </c>
    </row>
    <row r="7" spans="1:6" ht="14.45" customHeight="1" x14ac:dyDescent="0.2">
      <c r="A7" s="758" t="s">
        <v>1440</v>
      </c>
      <c r="B7" s="734"/>
      <c r="C7" s="748">
        <v>0</v>
      </c>
      <c r="D7" s="734">
        <v>2248.7119999999995</v>
      </c>
      <c r="E7" s="748">
        <v>1</v>
      </c>
      <c r="F7" s="735">
        <v>2248.7119999999995</v>
      </c>
    </row>
    <row r="8" spans="1:6" ht="14.45" customHeight="1" x14ac:dyDescent="0.2">
      <c r="A8" s="758" t="s">
        <v>1441</v>
      </c>
      <c r="B8" s="734"/>
      <c r="C8" s="748">
        <v>0</v>
      </c>
      <c r="D8" s="734">
        <v>297.47999999999996</v>
      </c>
      <c r="E8" s="748">
        <v>1</v>
      </c>
      <c r="F8" s="735">
        <v>297.47999999999996</v>
      </c>
    </row>
    <row r="9" spans="1:6" ht="14.45" customHeight="1" thickBot="1" x14ac:dyDescent="0.25">
      <c r="A9" s="759" t="s">
        <v>1442</v>
      </c>
      <c r="B9" s="750">
        <v>59668.726000000002</v>
      </c>
      <c r="C9" s="751">
        <v>0.22378032000929196</v>
      </c>
      <c r="D9" s="750">
        <v>206971.01246101566</v>
      </c>
      <c r="E9" s="751">
        <v>0.77621967999070796</v>
      </c>
      <c r="F9" s="752">
        <v>266639.73846101569</v>
      </c>
    </row>
    <row r="10" spans="1:6" ht="14.45" customHeight="1" thickBot="1" x14ac:dyDescent="0.25">
      <c r="A10" s="753" t="s">
        <v>3</v>
      </c>
      <c r="B10" s="754">
        <v>74958.583989016712</v>
      </c>
      <c r="C10" s="755">
        <v>0.15455475098807536</v>
      </c>
      <c r="D10" s="754">
        <v>410038.37346329819</v>
      </c>
      <c r="E10" s="755">
        <v>0.84544524901192464</v>
      </c>
      <c r="F10" s="756">
        <v>484996.95745231491</v>
      </c>
    </row>
    <row r="11" spans="1:6" ht="14.45" customHeight="1" thickBot="1" x14ac:dyDescent="0.25"/>
    <row r="12" spans="1:6" ht="14.45" customHeight="1" x14ac:dyDescent="0.2">
      <c r="A12" s="757" t="s">
        <v>1443</v>
      </c>
      <c r="B12" s="727"/>
      <c r="C12" s="747">
        <v>0</v>
      </c>
      <c r="D12" s="727">
        <v>17178.622000000003</v>
      </c>
      <c r="E12" s="747">
        <v>1</v>
      </c>
      <c r="F12" s="728">
        <v>17178.622000000003</v>
      </c>
    </row>
    <row r="13" spans="1:6" ht="14.45" customHeight="1" x14ac:dyDescent="0.2">
      <c r="A13" s="758" t="s">
        <v>1444</v>
      </c>
      <c r="B13" s="734"/>
      <c r="C13" s="748">
        <v>0</v>
      </c>
      <c r="D13" s="734">
        <v>821.7</v>
      </c>
      <c r="E13" s="748">
        <v>1</v>
      </c>
      <c r="F13" s="735">
        <v>821.7</v>
      </c>
    </row>
    <row r="14" spans="1:6" ht="14.45" customHeight="1" x14ac:dyDescent="0.2">
      <c r="A14" s="758" t="s">
        <v>1445</v>
      </c>
      <c r="B14" s="734">
        <v>156.22999999999999</v>
      </c>
      <c r="C14" s="748">
        <v>0.31777963102333051</v>
      </c>
      <c r="D14" s="734">
        <v>335.40000000000003</v>
      </c>
      <c r="E14" s="748">
        <v>0.68222036897666949</v>
      </c>
      <c r="F14" s="735">
        <v>491.63</v>
      </c>
    </row>
    <row r="15" spans="1:6" ht="14.45" customHeight="1" x14ac:dyDescent="0.2">
      <c r="A15" s="758" t="s">
        <v>1446</v>
      </c>
      <c r="B15" s="734"/>
      <c r="C15" s="748">
        <v>0</v>
      </c>
      <c r="D15" s="734">
        <v>112562.49000000002</v>
      </c>
      <c r="E15" s="748">
        <v>1</v>
      </c>
      <c r="F15" s="735">
        <v>112562.49000000002</v>
      </c>
    </row>
    <row r="16" spans="1:6" ht="14.45" customHeight="1" x14ac:dyDescent="0.2">
      <c r="A16" s="758" t="s">
        <v>1447</v>
      </c>
      <c r="B16" s="734"/>
      <c r="C16" s="748">
        <v>0</v>
      </c>
      <c r="D16" s="734">
        <v>58.61</v>
      </c>
      <c r="E16" s="748">
        <v>1</v>
      </c>
      <c r="F16" s="735">
        <v>58.61</v>
      </c>
    </row>
    <row r="17" spans="1:6" ht="14.45" customHeight="1" x14ac:dyDescent="0.2">
      <c r="A17" s="758" t="s">
        <v>1448</v>
      </c>
      <c r="B17" s="734">
        <v>79.45999999999998</v>
      </c>
      <c r="C17" s="748">
        <v>7.9210486527320462E-2</v>
      </c>
      <c r="D17" s="734">
        <v>923.69000555631555</v>
      </c>
      <c r="E17" s="748">
        <v>0.92078951347267946</v>
      </c>
      <c r="F17" s="735">
        <v>1003.1500055563156</v>
      </c>
    </row>
    <row r="18" spans="1:6" ht="14.45" customHeight="1" x14ac:dyDescent="0.2">
      <c r="A18" s="758" t="s">
        <v>1449</v>
      </c>
      <c r="B18" s="734"/>
      <c r="C18" s="748">
        <v>0</v>
      </c>
      <c r="D18" s="734">
        <v>2780.4500000000003</v>
      </c>
      <c r="E18" s="748">
        <v>1</v>
      </c>
      <c r="F18" s="735">
        <v>2780.4500000000003</v>
      </c>
    </row>
    <row r="19" spans="1:6" ht="14.45" customHeight="1" x14ac:dyDescent="0.2">
      <c r="A19" s="758" t="s">
        <v>1450</v>
      </c>
      <c r="B19" s="734"/>
      <c r="C19" s="748">
        <v>0</v>
      </c>
      <c r="D19" s="734">
        <v>522.68999999999994</v>
      </c>
      <c r="E19" s="748">
        <v>1</v>
      </c>
      <c r="F19" s="735">
        <v>522.68999999999994</v>
      </c>
    </row>
    <row r="20" spans="1:6" ht="14.45" customHeight="1" x14ac:dyDescent="0.2">
      <c r="A20" s="758" t="s">
        <v>1451</v>
      </c>
      <c r="B20" s="734">
        <v>52.75</v>
      </c>
      <c r="C20" s="748">
        <v>1</v>
      </c>
      <c r="D20" s="734"/>
      <c r="E20" s="748">
        <v>0</v>
      </c>
      <c r="F20" s="735">
        <v>52.75</v>
      </c>
    </row>
    <row r="21" spans="1:6" ht="14.45" customHeight="1" x14ac:dyDescent="0.2">
      <c r="A21" s="758" t="s">
        <v>1452</v>
      </c>
      <c r="B21" s="734">
        <v>64.8</v>
      </c>
      <c r="C21" s="748">
        <v>1</v>
      </c>
      <c r="D21" s="734"/>
      <c r="E21" s="748">
        <v>0</v>
      </c>
      <c r="F21" s="735">
        <v>64.8</v>
      </c>
    </row>
    <row r="22" spans="1:6" ht="14.45" customHeight="1" x14ac:dyDescent="0.2">
      <c r="A22" s="758" t="s">
        <v>1453</v>
      </c>
      <c r="B22" s="734"/>
      <c r="C22" s="748">
        <v>0</v>
      </c>
      <c r="D22" s="734">
        <v>98.99</v>
      </c>
      <c r="E22" s="748">
        <v>1</v>
      </c>
      <c r="F22" s="735">
        <v>98.99</v>
      </c>
    </row>
    <row r="23" spans="1:6" ht="14.45" customHeight="1" x14ac:dyDescent="0.2">
      <c r="A23" s="758" t="s">
        <v>1454</v>
      </c>
      <c r="B23" s="734"/>
      <c r="C23" s="748">
        <v>0</v>
      </c>
      <c r="D23" s="734">
        <v>152.90000135647173</v>
      </c>
      <c r="E23" s="748">
        <v>1</v>
      </c>
      <c r="F23" s="735">
        <v>152.90000135647173</v>
      </c>
    </row>
    <row r="24" spans="1:6" ht="14.45" customHeight="1" x14ac:dyDescent="0.2">
      <c r="A24" s="758" t="s">
        <v>1455</v>
      </c>
      <c r="B24" s="734"/>
      <c r="C24" s="748">
        <v>0</v>
      </c>
      <c r="D24" s="734">
        <v>626.47</v>
      </c>
      <c r="E24" s="748">
        <v>1</v>
      </c>
      <c r="F24" s="735">
        <v>626.47</v>
      </c>
    </row>
    <row r="25" spans="1:6" ht="14.45" customHeight="1" x14ac:dyDescent="0.2">
      <c r="A25" s="758" t="s">
        <v>1456</v>
      </c>
      <c r="B25" s="734"/>
      <c r="C25" s="748">
        <v>0</v>
      </c>
      <c r="D25" s="734">
        <v>176.86</v>
      </c>
      <c r="E25" s="748">
        <v>1</v>
      </c>
      <c r="F25" s="735">
        <v>176.86</v>
      </c>
    </row>
    <row r="26" spans="1:6" ht="14.45" customHeight="1" x14ac:dyDescent="0.2">
      <c r="A26" s="758" t="s">
        <v>1457</v>
      </c>
      <c r="B26" s="734"/>
      <c r="C26" s="748">
        <v>0</v>
      </c>
      <c r="D26" s="734">
        <v>462.1</v>
      </c>
      <c r="E26" s="748">
        <v>1</v>
      </c>
      <c r="F26" s="735">
        <v>462.1</v>
      </c>
    </row>
    <row r="27" spans="1:6" ht="14.45" customHeight="1" x14ac:dyDescent="0.2">
      <c r="A27" s="758" t="s">
        <v>1458</v>
      </c>
      <c r="B27" s="734"/>
      <c r="C27" s="748">
        <v>0</v>
      </c>
      <c r="D27" s="734">
        <v>99.23</v>
      </c>
      <c r="E27" s="748">
        <v>1</v>
      </c>
      <c r="F27" s="735">
        <v>99.23</v>
      </c>
    </row>
    <row r="28" spans="1:6" ht="14.45" customHeight="1" x14ac:dyDescent="0.2">
      <c r="A28" s="758" t="s">
        <v>1459</v>
      </c>
      <c r="B28" s="734"/>
      <c r="C28" s="748">
        <v>0</v>
      </c>
      <c r="D28" s="734">
        <v>10969.329999999998</v>
      </c>
      <c r="E28" s="748">
        <v>1</v>
      </c>
      <c r="F28" s="735">
        <v>10969.329999999998</v>
      </c>
    </row>
    <row r="29" spans="1:6" ht="14.45" customHeight="1" x14ac:dyDescent="0.2">
      <c r="A29" s="758" t="s">
        <v>1460</v>
      </c>
      <c r="B29" s="734">
        <v>16779.46</v>
      </c>
      <c r="C29" s="748">
        <v>1</v>
      </c>
      <c r="D29" s="734"/>
      <c r="E29" s="748">
        <v>0</v>
      </c>
      <c r="F29" s="735">
        <v>16779.46</v>
      </c>
    </row>
    <row r="30" spans="1:6" ht="14.45" customHeight="1" x14ac:dyDescent="0.2">
      <c r="A30" s="758" t="s">
        <v>1461</v>
      </c>
      <c r="B30" s="734">
        <v>199.63</v>
      </c>
      <c r="C30" s="748">
        <v>0.33740091605117711</v>
      </c>
      <c r="D30" s="734">
        <v>392.04</v>
      </c>
      <c r="E30" s="748">
        <v>0.66259908394882283</v>
      </c>
      <c r="F30" s="735">
        <v>591.67000000000007</v>
      </c>
    </row>
    <row r="31" spans="1:6" ht="14.45" customHeight="1" x14ac:dyDescent="0.2">
      <c r="A31" s="758" t="s">
        <v>1462</v>
      </c>
      <c r="B31" s="734"/>
      <c r="C31" s="748">
        <v>0</v>
      </c>
      <c r="D31" s="734">
        <v>6991.4</v>
      </c>
      <c r="E31" s="748">
        <v>1</v>
      </c>
      <c r="F31" s="735">
        <v>6991.4</v>
      </c>
    </row>
    <row r="32" spans="1:6" ht="14.45" customHeight="1" x14ac:dyDescent="0.2">
      <c r="A32" s="758" t="s">
        <v>1463</v>
      </c>
      <c r="B32" s="734"/>
      <c r="C32" s="748">
        <v>0</v>
      </c>
      <c r="D32" s="734">
        <v>1000.1459999999998</v>
      </c>
      <c r="E32" s="748">
        <v>1</v>
      </c>
      <c r="F32" s="735">
        <v>1000.1459999999998</v>
      </c>
    </row>
    <row r="33" spans="1:6" ht="14.45" customHeight="1" x14ac:dyDescent="0.2">
      <c r="A33" s="758" t="s">
        <v>1464</v>
      </c>
      <c r="B33" s="734"/>
      <c r="C33" s="748">
        <v>0</v>
      </c>
      <c r="D33" s="734">
        <v>11454.480000000001</v>
      </c>
      <c r="E33" s="748">
        <v>1</v>
      </c>
      <c r="F33" s="735">
        <v>11454.480000000001</v>
      </c>
    </row>
    <row r="34" spans="1:6" ht="14.45" customHeight="1" x14ac:dyDescent="0.2">
      <c r="A34" s="758" t="s">
        <v>1465</v>
      </c>
      <c r="B34" s="734"/>
      <c r="C34" s="748">
        <v>0</v>
      </c>
      <c r="D34" s="734">
        <v>18079.27</v>
      </c>
      <c r="E34" s="748">
        <v>1</v>
      </c>
      <c r="F34" s="735">
        <v>18079.27</v>
      </c>
    </row>
    <row r="35" spans="1:6" ht="14.45" customHeight="1" x14ac:dyDescent="0.2">
      <c r="A35" s="758" t="s">
        <v>1466</v>
      </c>
      <c r="B35" s="734">
        <v>3266.34</v>
      </c>
      <c r="C35" s="748">
        <v>1</v>
      </c>
      <c r="D35" s="734"/>
      <c r="E35" s="748">
        <v>0</v>
      </c>
      <c r="F35" s="735">
        <v>3266.34</v>
      </c>
    </row>
    <row r="36" spans="1:6" ht="14.45" customHeight="1" x14ac:dyDescent="0.2">
      <c r="A36" s="758" t="s">
        <v>1467</v>
      </c>
      <c r="B36" s="734">
        <v>29109.074000000001</v>
      </c>
      <c r="C36" s="748">
        <v>1</v>
      </c>
      <c r="D36" s="734"/>
      <c r="E36" s="748">
        <v>0</v>
      </c>
      <c r="F36" s="735">
        <v>29109.074000000001</v>
      </c>
    </row>
    <row r="37" spans="1:6" ht="14.45" customHeight="1" x14ac:dyDescent="0.2">
      <c r="A37" s="758" t="s">
        <v>1468</v>
      </c>
      <c r="B37" s="734"/>
      <c r="C37" s="748">
        <v>0</v>
      </c>
      <c r="D37" s="734">
        <v>2832.89</v>
      </c>
      <c r="E37" s="748">
        <v>1</v>
      </c>
      <c r="F37" s="735">
        <v>2832.89</v>
      </c>
    </row>
    <row r="38" spans="1:6" ht="14.45" customHeight="1" x14ac:dyDescent="0.2">
      <c r="A38" s="758" t="s">
        <v>1469</v>
      </c>
      <c r="B38" s="734"/>
      <c r="C38" s="748">
        <v>0</v>
      </c>
      <c r="D38" s="734">
        <v>1374.88</v>
      </c>
      <c r="E38" s="748">
        <v>1</v>
      </c>
      <c r="F38" s="735">
        <v>1374.88</v>
      </c>
    </row>
    <row r="39" spans="1:6" ht="14.45" customHeight="1" x14ac:dyDescent="0.2">
      <c r="A39" s="758" t="s">
        <v>1470</v>
      </c>
      <c r="B39" s="734"/>
      <c r="C39" s="748">
        <v>0</v>
      </c>
      <c r="D39" s="734">
        <v>7480.2129999999997</v>
      </c>
      <c r="E39" s="748">
        <v>1</v>
      </c>
      <c r="F39" s="735">
        <v>7480.2129999999997</v>
      </c>
    </row>
    <row r="40" spans="1:6" ht="14.45" customHeight="1" x14ac:dyDescent="0.2">
      <c r="A40" s="758" t="s">
        <v>1471</v>
      </c>
      <c r="B40" s="734">
        <v>1168.4519890167039</v>
      </c>
      <c r="C40" s="748">
        <v>0.86111110998689833</v>
      </c>
      <c r="D40" s="734">
        <v>188.46</v>
      </c>
      <c r="E40" s="748">
        <v>0.13888889001310167</v>
      </c>
      <c r="F40" s="735">
        <v>1356.911989016704</v>
      </c>
    </row>
    <row r="41" spans="1:6" ht="14.45" customHeight="1" x14ac:dyDescent="0.2">
      <c r="A41" s="758" t="s">
        <v>1472</v>
      </c>
      <c r="B41" s="734"/>
      <c r="C41" s="748">
        <v>0</v>
      </c>
      <c r="D41" s="734">
        <v>30123.68</v>
      </c>
      <c r="E41" s="748">
        <v>1</v>
      </c>
      <c r="F41" s="735">
        <v>30123.68</v>
      </c>
    </row>
    <row r="42" spans="1:6" ht="14.45" customHeight="1" x14ac:dyDescent="0.2">
      <c r="A42" s="758" t="s">
        <v>1473</v>
      </c>
      <c r="B42" s="734"/>
      <c r="C42" s="748">
        <v>0</v>
      </c>
      <c r="D42" s="734">
        <v>7067.2297897186936</v>
      </c>
      <c r="E42" s="748">
        <v>1</v>
      </c>
      <c r="F42" s="735">
        <v>7067.2297897186936</v>
      </c>
    </row>
    <row r="43" spans="1:6" ht="14.45" customHeight="1" x14ac:dyDescent="0.2">
      <c r="A43" s="758" t="s">
        <v>1474</v>
      </c>
      <c r="B43" s="734"/>
      <c r="C43" s="748">
        <v>0</v>
      </c>
      <c r="D43" s="734">
        <v>224.53</v>
      </c>
      <c r="E43" s="748">
        <v>1</v>
      </c>
      <c r="F43" s="735">
        <v>224.53</v>
      </c>
    </row>
    <row r="44" spans="1:6" ht="14.45" customHeight="1" x14ac:dyDescent="0.2">
      <c r="A44" s="758" t="s">
        <v>1475</v>
      </c>
      <c r="B44" s="734"/>
      <c r="C44" s="748">
        <v>0</v>
      </c>
      <c r="D44" s="734">
        <v>495</v>
      </c>
      <c r="E44" s="748">
        <v>1</v>
      </c>
      <c r="F44" s="735">
        <v>495</v>
      </c>
    </row>
    <row r="45" spans="1:6" ht="14.45" customHeight="1" x14ac:dyDescent="0.2">
      <c r="A45" s="758" t="s">
        <v>1476</v>
      </c>
      <c r="B45" s="734"/>
      <c r="C45" s="748">
        <v>0</v>
      </c>
      <c r="D45" s="734">
        <v>378.68</v>
      </c>
      <c r="E45" s="748">
        <v>1</v>
      </c>
      <c r="F45" s="735">
        <v>378.68</v>
      </c>
    </row>
    <row r="46" spans="1:6" ht="14.45" customHeight="1" x14ac:dyDescent="0.2">
      <c r="A46" s="758" t="s">
        <v>1477</v>
      </c>
      <c r="B46" s="734"/>
      <c r="C46" s="748">
        <v>0</v>
      </c>
      <c r="D46" s="734">
        <v>13875.399999999998</v>
      </c>
      <c r="E46" s="748">
        <v>1</v>
      </c>
      <c r="F46" s="735">
        <v>13875.399999999998</v>
      </c>
    </row>
    <row r="47" spans="1:6" ht="14.45" customHeight="1" x14ac:dyDescent="0.2">
      <c r="A47" s="758" t="s">
        <v>1478</v>
      </c>
      <c r="B47" s="734"/>
      <c r="C47" s="748">
        <v>0</v>
      </c>
      <c r="D47" s="734">
        <v>5619.7699999999986</v>
      </c>
      <c r="E47" s="748">
        <v>1</v>
      </c>
      <c r="F47" s="735">
        <v>5619.7699999999986</v>
      </c>
    </row>
    <row r="48" spans="1:6" ht="14.45" customHeight="1" x14ac:dyDescent="0.2">
      <c r="A48" s="758" t="s">
        <v>1479</v>
      </c>
      <c r="B48" s="734">
        <v>2145.8580000000002</v>
      </c>
      <c r="C48" s="748">
        <v>0.14361649048611644</v>
      </c>
      <c r="D48" s="734">
        <v>12795.727000000001</v>
      </c>
      <c r="E48" s="748">
        <v>0.85638350951388353</v>
      </c>
      <c r="F48" s="735">
        <v>14941.585000000001</v>
      </c>
    </row>
    <row r="49" spans="1:6" ht="14.45" customHeight="1" x14ac:dyDescent="0.2">
      <c r="A49" s="758" t="s">
        <v>1480</v>
      </c>
      <c r="B49" s="734"/>
      <c r="C49" s="748">
        <v>0</v>
      </c>
      <c r="D49" s="734">
        <v>13904.439999999999</v>
      </c>
      <c r="E49" s="748">
        <v>1</v>
      </c>
      <c r="F49" s="735">
        <v>13904.439999999999</v>
      </c>
    </row>
    <row r="50" spans="1:6" ht="14.45" customHeight="1" x14ac:dyDescent="0.2">
      <c r="A50" s="758" t="s">
        <v>1481</v>
      </c>
      <c r="B50" s="734"/>
      <c r="C50" s="748">
        <v>0</v>
      </c>
      <c r="D50" s="734">
        <v>1359.3400000000001</v>
      </c>
      <c r="E50" s="748">
        <v>1</v>
      </c>
      <c r="F50" s="735">
        <v>1359.3400000000001</v>
      </c>
    </row>
    <row r="51" spans="1:6" ht="14.45" customHeight="1" x14ac:dyDescent="0.2">
      <c r="A51" s="758" t="s">
        <v>1482</v>
      </c>
      <c r="B51" s="734"/>
      <c r="C51" s="748">
        <v>0</v>
      </c>
      <c r="D51" s="734">
        <v>1778.6599999999996</v>
      </c>
      <c r="E51" s="748">
        <v>1</v>
      </c>
      <c r="F51" s="735">
        <v>1778.6599999999996</v>
      </c>
    </row>
    <row r="52" spans="1:6" ht="14.45" customHeight="1" x14ac:dyDescent="0.2">
      <c r="A52" s="758" t="s">
        <v>1483</v>
      </c>
      <c r="B52" s="734"/>
      <c r="C52" s="748">
        <v>0</v>
      </c>
      <c r="D52" s="734">
        <v>1140.3200000000002</v>
      </c>
      <c r="E52" s="748">
        <v>1</v>
      </c>
      <c r="F52" s="735">
        <v>1140.3200000000002</v>
      </c>
    </row>
    <row r="53" spans="1:6" ht="14.45" customHeight="1" x14ac:dyDescent="0.2">
      <c r="A53" s="758" t="s">
        <v>1484</v>
      </c>
      <c r="B53" s="734"/>
      <c r="C53" s="748">
        <v>0</v>
      </c>
      <c r="D53" s="734">
        <v>310.84000000000003</v>
      </c>
      <c r="E53" s="748">
        <v>1</v>
      </c>
      <c r="F53" s="735">
        <v>310.84000000000003</v>
      </c>
    </row>
    <row r="54" spans="1:6" ht="14.45" customHeight="1" x14ac:dyDescent="0.2">
      <c r="A54" s="758" t="s">
        <v>1485</v>
      </c>
      <c r="B54" s="734">
        <v>2554.9000000000005</v>
      </c>
      <c r="C54" s="748">
        <v>0.18566372838985823</v>
      </c>
      <c r="D54" s="734">
        <v>11206</v>
      </c>
      <c r="E54" s="748">
        <v>0.81433627161014166</v>
      </c>
      <c r="F54" s="735">
        <v>13760.900000000001</v>
      </c>
    </row>
    <row r="55" spans="1:6" ht="14.45" customHeight="1" x14ac:dyDescent="0.2">
      <c r="A55" s="758" t="s">
        <v>1486</v>
      </c>
      <c r="B55" s="734"/>
      <c r="C55" s="748">
        <v>0</v>
      </c>
      <c r="D55" s="734">
        <v>704.44</v>
      </c>
      <c r="E55" s="748">
        <v>1</v>
      </c>
      <c r="F55" s="735">
        <v>704.44</v>
      </c>
    </row>
    <row r="56" spans="1:6" ht="14.45" customHeight="1" x14ac:dyDescent="0.2">
      <c r="A56" s="758" t="s">
        <v>1487</v>
      </c>
      <c r="B56" s="734"/>
      <c r="C56" s="748">
        <v>0</v>
      </c>
      <c r="D56" s="734">
        <v>19273.75</v>
      </c>
      <c r="E56" s="748">
        <v>1</v>
      </c>
      <c r="F56" s="735">
        <v>19273.75</v>
      </c>
    </row>
    <row r="57" spans="1:6" ht="14.45" customHeight="1" x14ac:dyDescent="0.2">
      <c r="A57" s="758" t="s">
        <v>1488</v>
      </c>
      <c r="B57" s="734"/>
      <c r="C57" s="748">
        <v>0</v>
      </c>
      <c r="D57" s="734">
        <v>274.28999999999996</v>
      </c>
      <c r="E57" s="748">
        <v>1</v>
      </c>
      <c r="F57" s="735">
        <v>274.28999999999996</v>
      </c>
    </row>
    <row r="58" spans="1:6" ht="14.45" customHeight="1" x14ac:dyDescent="0.2">
      <c r="A58" s="758" t="s">
        <v>1489</v>
      </c>
      <c r="B58" s="734"/>
      <c r="C58" s="748">
        <v>0</v>
      </c>
      <c r="D58" s="734">
        <v>361.49999999999989</v>
      </c>
      <c r="E58" s="748">
        <v>1</v>
      </c>
      <c r="F58" s="735">
        <v>361.49999999999989</v>
      </c>
    </row>
    <row r="59" spans="1:6" ht="14.45" customHeight="1" x14ac:dyDescent="0.2">
      <c r="A59" s="758" t="s">
        <v>1490</v>
      </c>
      <c r="B59" s="734"/>
      <c r="C59" s="748">
        <v>0</v>
      </c>
      <c r="D59" s="734">
        <v>197.32</v>
      </c>
      <c r="E59" s="748">
        <v>1</v>
      </c>
      <c r="F59" s="735">
        <v>197.32</v>
      </c>
    </row>
    <row r="60" spans="1:6" ht="14.45" customHeight="1" x14ac:dyDescent="0.2">
      <c r="A60" s="758" t="s">
        <v>1491</v>
      </c>
      <c r="B60" s="734"/>
      <c r="C60" s="748">
        <v>0</v>
      </c>
      <c r="D60" s="734">
        <v>95.129999999999981</v>
      </c>
      <c r="E60" s="748">
        <v>1</v>
      </c>
      <c r="F60" s="735">
        <v>95.129999999999981</v>
      </c>
    </row>
    <row r="61" spans="1:6" ht="14.45" customHeight="1" x14ac:dyDescent="0.2">
      <c r="A61" s="758" t="s">
        <v>1492</v>
      </c>
      <c r="B61" s="734"/>
      <c r="C61" s="748">
        <v>0</v>
      </c>
      <c r="D61" s="734">
        <v>105.03</v>
      </c>
      <c r="E61" s="748">
        <v>1</v>
      </c>
      <c r="F61" s="735">
        <v>105.03</v>
      </c>
    </row>
    <row r="62" spans="1:6" ht="14.45" customHeight="1" x14ac:dyDescent="0.2">
      <c r="A62" s="758" t="s">
        <v>1493</v>
      </c>
      <c r="B62" s="734"/>
      <c r="C62" s="748">
        <v>0</v>
      </c>
      <c r="D62" s="734">
        <v>248.79999999999998</v>
      </c>
      <c r="E62" s="748">
        <v>1</v>
      </c>
      <c r="F62" s="735">
        <v>248.79999999999998</v>
      </c>
    </row>
    <row r="63" spans="1:6" ht="14.45" customHeight="1" x14ac:dyDescent="0.2">
      <c r="A63" s="758" t="s">
        <v>1494</v>
      </c>
      <c r="B63" s="734"/>
      <c r="C63" s="748">
        <v>0</v>
      </c>
      <c r="D63" s="734">
        <v>59.44</v>
      </c>
      <c r="E63" s="748">
        <v>1</v>
      </c>
      <c r="F63" s="735">
        <v>59.44</v>
      </c>
    </row>
    <row r="64" spans="1:6" ht="14.45" customHeight="1" x14ac:dyDescent="0.2">
      <c r="A64" s="758" t="s">
        <v>1495</v>
      </c>
      <c r="B64" s="734"/>
      <c r="C64" s="748">
        <v>0</v>
      </c>
      <c r="D64" s="734">
        <v>1200.05</v>
      </c>
      <c r="E64" s="748">
        <v>1</v>
      </c>
      <c r="F64" s="735">
        <v>1200.05</v>
      </c>
    </row>
    <row r="65" spans="1:6" ht="14.45" customHeight="1" x14ac:dyDescent="0.2">
      <c r="A65" s="758" t="s">
        <v>1496</v>
      </c>
      <c r="B65" s="734"/>
      <c r="C65" s="748">
        <v>0</v>
      </c>
      <c r="D65" s="734">
        <v>1184.6999999999998</v>
      </c>
      <c r="E65" s="748">
        <v>1</v>
      </c>
      <c r="F65" s="735">
        <v>1184.6999999999998</v>
      </c>
    </row>
    <row r="66" spans="1:6" ht="14.45" customHeight="1" x14ac:dyDescent="0.2">
      <c r="A66" s="758" t="s">
        <v>1497</v>
      </c>
      <c r="B66" s="734"/>
      <c r="C66" s="748">
        <v>0</v>
      </c>
      <c r="D66" s="734">
        <v>434.04</v>
      </c>
      <c r="E66" s="748">
        <v>1</v>
      </c>
      <c r="F66" s="735">
        <v>434.04</v>
      </c>
    </row>
    <row r="67" spans="1:6" ht="14.45" customHeight="1" x14ac:dyDescent="0.2">
      <c r="A67" s="758" t="s">
        <v>1498</v>
      </c>
      <c r="B67" s="734"/>
      <c r="C67" s="748">
        <v>0</v>
      </c>
      <c r="D67" s="734">
        <v>123.17</v>
      </c>
      <c r="E67" s="748">
        <v>1</v>
      </c>
      <c r="F67" s="735">
        <v>123.17</v>
      </c>
    </row>
    <row r="68" spans="1:6" ht="14.45" customHeight="1" x14ac:dyDescent="0.2">
      <c r="A68" s="758" t="s">
        <v>1499</v>
      </c>
      <c r="B68" s="734"/>
      <c r="C68" s="748">
        <v>0</v>
      </c>
      <c r="D68" s="734">
        <v>107.98000000000003</v>
      </c>
      <c r="E68" s="748">
        <v>1</v>
      </c>
      <c r="F68" s="735">
        <v>107.98000000000003</v>
      </c>
    </row>
    <row r="69" spans="1:6" ht="14.45" customHeight="1" x14ac:dyDescent="0.2">
      <c r="A69" s="758" t="s">
        <v>1500</v>
      </c>
      <c r="B69" s="734">
        <v>8489.5199999999986</v>
      </c>
      <c r="C69" s="748">
        <v>0.90318654569595047</v>
      </c>
      <c r="D69" s="734">
        <v>910</v>
      </c>
      <c r="E69" s="748">
        <v>9.6813454304049584E-2</v>
      </c>
      <c r="F69" s="735">
        <v>9399.5199999999986</v>
      </c>
    </row>
    <row r="70" spans="1:6" ht="14.45" customHeight="1" x14ac:dyDescent="0.2">
      <c r="A70" s="758" t="s">
        <v>1501</v>
      </c>
      <c r="B70" s="734"/>
      <c r="C70" s="748">
        <v>0</v>
      </c>
      <c r="D70" s="734">
        <v>166.90999999999997</v>
      </c>
      <c r="E70" s="748">
        <v>1</v>
      </c>
      <c r="F70" s="735">
        <v>166.90999999999997</v>
      </c>
    </row>
    <row r="71" spans="1:6" ht="14.45" customHeight="1" x14ac:dyDescent="0.2">
      <c r="A71" s="758" t="s">
        <v>1502</v>
      </c>
      <c r="B71" s="734">
        <v>794.1099999999999</v>
      </c>
      <c r="C71" s="748">
        <v>1</v>
      </c>
      <c r="D71" s="734"/>
      <c r="E71" s="748">
        <v>0</v>
      </c>
      <c r="F71" s="735">
        <v>794.1099999999999</v>
      </c>
    </row>
    <row r="72" spans="1:6" ht="14.45" customHeight="1" x14ac:dyDescent="0.2">
      <c r="A72" s="758" t="s">
        <v>1503</v>
      </c>
      <c r="B72" s="734"/>
      <c r="C72" s="748">
        <v>0</v>
      </c>
      <c r="D72" s="734">
        <v>83506.219000000012</v>
      </c>
      <c r="E72" s="748">
        <v>1</v>
      </c>
      <c r="F72" s="735">
        <v>83506.219000000012</v>
      </c>
    </row>
    <row r="73" spans="1:6" ht="14.45" customHeight="1" x14ac:dyDescent="0.2">
      <c r="A73" s="758" t="s">
        <v>1504</v>
      </c>
      <c r="B73" s="734">
        <v>10098</v>
      </c>
      <c r="C73" s="748">
        <v>1</v>
      </c>
      <c r="D73" s="734"/>
      <c r="E73" s="748">
        <v>0</v>
      </c>
      <c r="F73" s="735">
        <v>10098</v>
      </c>
    </row>
    <row r="74" spans="1:6" ht="14.45" customHeight="1" x14ac:dyDescent="0.2">
      <c r="A74" s="758" t="s">
        <v>1505</v>
      </c>
      <c r="B74" s="734"/>
      <c r="C74" s="748">
        <v>0</v>
      </c>
      <c r="D74" s="734">
        <v>248.25000000000006</v>
      </c>
      <c r="E74" s="748">
        <v>1</v>
      </c>
      <c r="F74" s="735">
        <v>248.25000000000006</v>
      </c>
    </row>
    <row r="75" spans="1:6" ht="14.45" customHeight="1" x14ac:dyDescent="0.2">
      <c r="A75" s="758" t="s">
        <v>1506</v>
      </c>
      <c r="B75" s="734"/>
      <c r="C75" s="748">
        <v>0</v>
      </c>
      <c r="D75" s="734">
        <v>1126.52</v>
      </c>
      <c r="E75" s="748">
        <v>1</v>
      </c>
      <c r="F75" s="735">
        <v>1126.52</v>
      </c>
    </row>
    <row r="76" spans="1:6" ht="14.45" customHeight="1" x14ac:dyDescent="0.2">
      <c r="A76" s="758" t="s">
        <v>1507</v>
      </c>
      <c r="B76" s="734"/>
      <c r="C76" s="748">
        <v>0</v>
      </c>
      <c r="D76" s="734">
        <v>487.40666666666664</v>
      </c>
      <c r="E76" s="748">
        <v>1</v>
      </c>
      <c r="F76" s="735">
        <v>487.40666666666664</v>
      </c>
    </row>
    <row r="77" spans="1:6" ht="14.45" customHeight="1" thickBot="1" x14ac:dyDescent="0.25">
      <c r="A77" s="759" t="s">
        <v>1508</v>
      </c>
      <c r="B77" s="750"/>
      <c r="C77" s="751">
        <v>0</v>
      </c>
      <c r="D77" s="750">
        <v>1380.5</v>
      </c>
      <c r="E77" s="751">
        <v>1</v>
      </c>
      <c r="F77" s="752">
        <v>1380.5</v>
      </c>
    </row>
    <row r="78" spans="1:6" ht="14.45" customHeight="1" thickBot="1" x14ac:dyDescent="0.25">
      <c r="A78" s="753" t="s">
        <v>3</v>
      </c>
      <c r="B78" s="754">
        <v>74958.583989016712</v>
      </c>
      <c r="C78" s="755">
        <v>0.15455475098807533</v>
      </c>
      <c r="D78" s="754">
        <v>410038.37346329814</v>
      </c>
      <c r="E78" s="755">
        <v>0.84544524901192442</v>
      </c>
      <c r="F78" s="756">
        <v>484996.95745231496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E8009B02-2779-4202-9D37-4968FB596BA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2021-06-21T13:37:29Z</dcterms:modified>
</cp:coreProperties>
</file>